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jadranka4\Documents\"/>
    </mc:Choice>
  </mc:AlternateContent>
  <bookViews>
    <workbookView xWindow="0" yWindow="0" windowWidth="28320" windowHeight="1197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1" i="1" l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59" i="1"/>
  <c r="E258" i="1"/>
  <c r="E257" i="1" s="1"/>
  <c r="D258" i="1"/>
  <c r="F258" i="1" s="1"/>
  <c r="F257" i="1"/>
  <c r="D257" i="1"/>
  <c r="F256" i="1"/>
  <c r="F255" i="1"/>
  <c r="F254" i="1"/>
  <c r="F253" i="1"/>
  <c r="F252" i="1"/>
  <c r="F251" i="1"/>
  <c r="F250" i="1"/>
  <c r="E249" i="1"/>
  <c r="D249" i="1"/>
  <c r="F249" i="1" s="1"/>
  <c r="F248" i="1"/>
  <c r="F247" i="1"/>
  <c r="F246" i="1"/>
  <c r="F245" i="1"/>
  <c r="E245" i="1"/>
  <c r="D245" i="1"/>
  <c r="D244" i="1" s="1"/>
  <c r="F244" i="1" s="1"/>
  <c r="E244" i="1"/>
  <c r="F243" i="1"/>
  <c r="F242" i="1"/>
  <c r="F241" i="1"/>
  <c r="E241" i="1"/>
  <c r="D241" i="1"/>
  <c r="F240" i="1"/>
  <c r="F239" i="1"/>
  <c r="E238" i="1"/>
  <c r="E237" i="1" s="1"/>
  <c r="D238" i="1"/>
  <c r="F238" i="1" s="1"/>
  <c r="D237" i="1"/>
  <c r="F235" i="1"/>
  <c r="F234" i="1"/>
  <c r="F233" i="1"/>
  <c r="E233" i="1"/>
  <c r="D233" i="1"/>
  <c r="F232" i="1"/>
  <c r="F231" i="1"/>
  <c r="F230" i="1"/>
  <c r="F229" i="1"/>
  <c r="F228" i="1"/>
  <c r="F227" i="1"/>
  <c r="F226" i="1"/>
  <c r="F225" i="1"/>
  <c r="F224" i="1"/>
  <c r="F223" i="1"/>
  <c r="E223" i="1"/>
  <c r="D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E206" i="1"/>
  <c r="F206" i="1" s="1"/>
  <c r="D206" i="1"/>
  <c r="D205" i="1"/>
  <c r="F204" i="1"/>
  <c r="F203" i="1"/>
  <c r="F202" i="1"/>
  <c r="F201" i="1"/>
  <c r="F200" i="1"/>
  <c r="F199" i="1"/>
  <c r="F198" i="1"/>
  <c r="F197" i="1"/>
  <c r="E197" i="1"/>
  <c r="D197" i="1"/>
  <c r="F196" i="1"/>
  <c r="F195" i="1"/>
  <c r="F194" i="1"/>
  <c r="F193" i="1"/>
  <c r="F192" i="1"/>
  <c r="F191" i="1"/>
  <c r="E190" i="1"/>
  <c r="E189" i="1" s="1"/>
  <c r="D190" i="1"/>
  <c r="F190" i="1" s="1"/>
  <c r="F189" i="1"/>
  <c r="D189" i="1"/>
  <c r="F188" i="1"/>
  <c r="F187" i="1"/>
  <c r="F186" i="1"/>
  <c r="F185" i="1"/>
  <c r="F184" i="1"/>
  <c r="F183" i="1"/>
  <c r="F182" i="1"/>
  <c r="F181" i="1"/>
  <c r="F180" i="1"/>
  <c r="F179" i="1"/>
  <c r="E179" i="1"/>
  <c r="D179" i="1"/>
  <c r="D176" i="1" s="1"/>
  <c r="F178" i="1"/>
  <c r="F177" i="1"/>
  <c r="E176" i="1"/>
  <c r="F172" i="1"/>
  <c r="F171" i="1"/>
  <c r="F170" i="1"/>
  <c r="E169" i="1"/>
  <c r="D169" i="1"/>
  <c r="F169" i="1" s="1"/>
  <c r="F168" i="1"/>
  <c r="F167" i="1"/>
  <c r="F166" i="1"/>
  <c r="F165" i="1"/>
  <c r="F164" i="1"/>
  <c r="E163" i="1"/>
  <c r="D163" i="1"/>
  <c r="F163" i="1" s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E148" i="1"/>
  <c r="D148" i="1"/>
  <c r="D145" i="1" s="1"/>
  <c r="F145" i="1" s="1"/>
  <c r="F147" i="1"/>
  <c r="F146" i="1"/>
  <c r="E145" i="1"/>
  <c r="F144" i="1"/>
  <c r="F143" i="1"/>
  <c r="F142" i="1"/>
  <c r="E141" i="1"/>
  <c r="D141" i="1"/>
  <c r="F141" i="1" s="1"/>
  <c r="F140" i="1"/>
  <c r="F139" i="1"/>
  <c r="F138" i="1"/>
  <c r="F137" i="1"/>
  <c r="F136" i="1"/>
  <c r="F135" i="1"/>
  <c r="E134" i="1"/>
  <c r="D134" i="1"/>
  <c r="D133" i="1" s="1"/>
  <c r="F133" i="1" s="1"/>
  <c r="E133" i="1"/>
  <c r="F132" i="1"/>
  <c r="F131" i="1"/>
  <c r="F130" i="1"/>
  <c r="F129" i="1"/>
  <c r="F128" i="1"/>
  <c r="F127" i="1"/>
  <c r="F126" i="1"/>
  <c r="F125" i="1"/>
  <c r="E125" i="1"/>
  <c r="D125" i="1"/>
  <c r="F124" i="1"/>
  <c r="F123" i="1"/>
  <c r="F122" i="1"/>
  <c r="F121" i="1"/>
  <c r="F120" i="1"/>
  <c r="F119" i="1"/>
  <c r="F118" i="1"/>
  <c r="E118" i="1"/>
  <c r="D118" i="1"/>
  <c r="D117" i="1" s="1"/>
  <c r="F117" i="1" s="1"/>
  <c r="E117" i="1"/>
  <c r="F116" i="1"/>
  <c r="F115" i="1"/>
  <c r="F114" i="1"/>
  <c r="F113" i="1"/>
  <c r="F112" i="1"/>
  <c r="F111" i="1"/>
  <c r="F110" i="1"/>
  <c r="F109" i="1"/>
  <c r="F108" i="1"/>
  <c r="F107" i="1"/>
  <c r="F106" i="1"/>
  <c r="E105" i="1"/>
  <c r="D105" i="1"/>
  <c r="F105" i="1" s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E87" i="1"/>
  <c r="E86" i="1" s="1"/>
  <c r="D87" i="1"/>
  <c r="F87" i="1" s="1"/>
  <c r="F86" i="1"/>
  <c r="D86" i="1"/>
  <c r="F85" i="1"/>
  <c r="F84" i="1"/>
  <c r="F83" i="1"/>
  <c r="F82" i="1"/>
  <c r="F81" i="1"/>
  <c r="F80" i="1"/>
  <c r="F79" i="1"/>
  <c r="E78" i="1"/>
  <c r="D78" i="1"/>
  <c r="D77" i="1" s="1"/>
  <c r="F77" i="1" s="1"/>
  <c r="E77" i="1"/>
  <c r="F76" i="1"/>
  <c r="F75" i="1"/>
  <c r="F74" i="1"/>
  <c r="F73" i="1"/>
  <c r="F72" i="1"/>
  <c r="F71" i="1"/>
  <c r="F70" i="1"/>
  <c r="E69" i="1"/>
  <c r="F69" i="1" s="1"/>
  <c r="D69" i="1"/>
  <c r="D68" i="1"/>
  <c r="F66" i="1"/>
  <c r="F65" i="1"/>
  <c r="F64" i="1"/>
  <c r="F63" i="1"/>
  <c r="F62" i="1"/>
  <c r="E62" i="1"/>
  <c r="D62" i="1"/>
  <c r="F61" i="1"/>
  <c r="F60" i="1"/>
  <c r="F59" i="1"/>
  <c r="F58" i="1"/>
  <c r="F57" i="1"/>
  <c r="F56" i="1"/>
  <c r="E55" i="1"/>
  <c r="D55" i="1"/>
  <c r="F55" i="1" s="1"/>
  <c r="F54" i="1"/>
  <c r="F53" i="1"/>
  <c r="F52" i="1"/>
  <c r="E51" i="1"/>
  <c r="F51" i="1" s="1"/>
  <c r="D51" i="1"/>
  <c r="F50" i="1"/>
  <c r="F49" i="1"/>
  <c r="F48" i="1"/>
  <c r="F47" i="1"/>
  <c r="F46" i="1"/>
  <c r="F45" i="1"/>
  <c r="F44" i="1"/>
  <c r="E44" i="1"/>
  <c r="D44" i="1"/>
  <c r="F43" i="1"/>
  <c r="F42" i="1"/>
  <c r="F41" i="1"/>
  <c r="E40" i="1"/>
  <c r="D40" i="1"/>
  <c r="F40" i="1" s="1"/>
  <c r="F39" i="1"/>
  <c r="F38" i="1"/>
  <c r="F37" i="1"/>
  <c r="F36" i="1"/>
  <c r="F35" i="1"/>
  <c r="E34" i="1"/>
  <c r="D34" i="1"/>
  <c r="F34" i="1" s="1"/>
  <c r="F33" i="1"/>
  <c r="F32" i="1"/>
  <c r="F31" i="1"/>
  <c r="F30" i="1"/>
  <c r="F29" i="1"/>
  <c r="E28" i="1"/>
  <c r="D28" i="1"/>
  <c r="F28" i="1" s="1"/>
  <c r="F27" i="1"/>
  <c r="F26" i="1"/>
  <c r="F25" i="1"/>
  <c r="F24" i="1"/>
  <c r="F23" i="1"/>
  <c r="F22" i="1"/>
  <c r="F21" i="1"/>
  <c r="F20" i="1"/>
  <c r="F19" i="1"/>
  <c r="E18" i="1"/>
  <c r="D18" i="1"/>
  <c r="F18" i="1" s="1"/>
  <c r="F17" i="1"/>
  <c r="F16" i="1"/>
  <c r="F15" i="1"/>
  <c r="F14" i="1"/>
  <c r="F13" i="1"/>
  <c r="E12" i="1"/>
  <c r="D12" i="1"/>
  <c r="D11" i="1" s="1"/>
  <c r="E11" i="1"/>
  <c r="F10" i="1"/>
  <c r="F9" i="1"/>
  <c r="F8" i="1"/>
  <c r="E7" i="1"/>
  <c r="F7" i="1" s="1"/>
  <c r="D7" i="1"/>
  <c r="D6" i="1" l="1"/>
  <c r="F11" i="1"/>
  <c r="F176" i="1"/>
  <c r="D175" i="1"/>
  <c r="F205" i="1"/>
  <c r="D236" i="1"/>
  <c r="E175" i="1"/>
  <c r="E174" i="1" s="1"/>
  <c r="D67" i="1"/>
  <c r="F67" i="1" s="1"/>
  <c r="F237" i="1"/>
  <c r="E236" i="1"/>
  <c r="F12" i="1"/>
  <c r="F68" i="1"/>
  <c r="F78" i="1"/>
  <c r="F134" i="1"/>
  <c r="F148" i="1"/>
  <c r="E6" i="1"/>
  <c r="E5" i="1" s="1"/>
  <c r="E68" i="1"/>
  <c r="E67" i="1" s="1"/>
  <c r="E205" i="1"/>
  <c r="F236" i="1" l="1"/>
  <c r="F175" i="1"/>
  <c r="D174" i="1"/>
  <c r="F174" i="1" s="1"/>
  <c r="D5" i="1"/>
  <c r="F5" i="1" s="1"/>
  <c r="F6" i="1"/>
</calcChain>
</file>

<file path=xl/sharedStrings.xml><?xml version="1.0" encoding="utf-8"?>
<sst xmlns="http://schemas.openxmlformats.org/spreadsheetml/2006/main" count="901" uniqueCount="628">
  <si>
    <t>BILANCA</t>
  </si>
  <si>
    <t>Račun iz Rač. plana</t>
  </si>
  <si>
    <t>Opis stavke</t>
  </si>
  <si>
    <t>Šifra</t>
  </si>
  <si>
    <t>Stanje 1. siječnja</t>
  </si>
  <si>
    <t>Stanje 31. prosinca</t>
  </si>
  <si>
    <t>Indeks
(5/4)</t>
  </si>
  <si>
    <t>3</t>
  </si>
  <si>
    <t>IMOVINA</t>
  </si>
  <si>
    <t>IMOVINA (šifre B002+1)</t>
  </si>
  <si>
    <t>B001</t>
  </si>
  <si>
    <t>Nefinancijska imovina (šifre 01+02+03+04+05+06)</t>
  </si>
  <si>
    <t>B002</t>
  </si>
  <si>
    <t>01</t>
  </si>
  <si>
    <t>Neproizvedena dugotrajna imovina (šifre 011+012-019)</t>
  </si>
  <si>
    <t>011</t>
  </si>
  <si>
    <t>Materijalna imovina - prirodna bogatstva</t>
  </si>
  <si>
    <t>012</t>
  </si>
  <si>
    <t xml:space="preserve">Nematerijalna imovina </t>
  </si>
  <si>
    <t>019</t>
  </si>
  <si>
    <t>Ispravak vrijednosti neproizvedene dugotrajne imovine</t>
  </si>
  <si>
    <t>02</t>
  </si>
  <si>
    <t>Proizvedena dugotrajna imovina (šifre '021 i 02921' + '022 i 02922' + '023 i 02923' + '024 i 02924' + '025 i 02925' + '026 i 02926')</t>
  </si>
  <si>
    <t>021 i 02921</t>
  </si>
  <si>
    <t>Građevinski objekti (šifre 0211 do 0214 - 02921)</t>
  </si>
  <si>
    <t>0211</t>
  </si>
  <si>
    <t>Stambeni objekti</t>
  </si>
  <si>
    <t>0212</t>
  </si>
  <si>
    <t>Poslovni objekti</t>
  </si>
  <si>
    <t>0213</t>
  </si>
  <si>
    <t>Ceste, željeznice i ostali prometni objekti</t>
  </si>
  <si>
    <t>0214</t>
  </si>
  <si>
    <t>Ostali građevinski objekti</t>
  </si>
  <si>
    <t>02921</t>
  </si>
  <si>
    <t>Ispravak vrijednosti građevinskih objekata</t>
  </si>
  <si>
    <t>022 i 02922</t>
  </si>
  <si>
    <t>Postrojenja i oprema (šifre 0221 do 0228 - 02922)</t>
  </si>
  <si>
    <t>0221</t>
  </si>
  <si>
    <t>Uredska oprema i namještaj</t>
  </si>
  <si>
    <t>0222</t>
  </si>
  <si>
    <t>Komunikacijska oprema</t>
  </si>
  <si>
    <t>0223</t>
  </si>
  <si>
    <t>Oprema za održavanje i zaštitu</t>
  </si>
  <si>
    <t>0224</t>
  </si>
  <si>
    <t>Medicinska i laboratorijska oprema</t>
  </si>
  <si>
    <t>0225</t>
  </si>
  <si>
    <t>Instrumenti, uređaji i strojevi</t>
  </si>
  <si>
    <t>0226</t>
  </si>
  <si>
    <t>Sportska i glazbena oprema</t>
  </si>
  <si>
    <t>0227</t>
  </si>
  <si>
    <t>Uređaji, strojevi i oprema za ostale namjene</t>
  </si>
  <si>
    <t>0228</t>
  </si>
  <si>
    <t>Vojna oprema</t>
  </si>
  <si>
    <t>02922</t>
  </si>
  <si>
    <t>Ispravak vrijednosti postrojenja i opreme</t>
  </si>
  <si>
    <t>023 i 02923</t>
  </si>
  <si>
    <t>Prijevozna sredstva (šifre 0231 do 0234 - 02923)</t>
  </si>
  <si>
    <t>0231</t>
  </si>
  <si>
    <t>Prijevozna sredstva u cestovnom prometu</t>
  </si>
  <si>
    <t>0232</t>
  </si>
  <si>
    <t xml:space="preserve">Prijevozna sredstva u željezničkom prometu </t>
  </si>
  <si>
    <t>0233</t>
  </si>
  <si>
    <t>Prijevozna sredstva u pomorskom i riječnom prometu</t>
  </si>
  <si>
    <t>0234</t>
  </si>
  <si>
    <t>Prijevozna sredstva u zračnom prometu</t>
  </si>
  <si>
    <t>02923</t>
  </si>
  <si>
    <t xml:space="preserve">Ispravak vrijednosti prijevoznih sredstava </t>
  </si>
  <si>
    <t>024 i 02924</t>
  </si>
  <si>
    <t>Knjige, umjetnička djela i ostale izložbene vrijednosti (šifre 0241 do 0244 - 02924)</t>
  </si>
  <si>
    <t>0241</t>
  </si>
  <si>
    <t xml:space="preserve">Knjige </t>
  </si>
  <si>
    <t>0242</t>
  </si>
  <si>
    <t>Umjetnička djela (izložena u galerijama, muzejima i slično)</t>
  </si>
  <si>
    <t>0243</t>
  </si>
  <si>
    <t>Muzejski izlošci i predmeti prirodnih rijetkosti</t>
  </si>
  <si>
    <t>0244</t>
  </si>
  <si>
    <t>Ostale nespomenute izložbene vrijednosti</t>
  </si>
  <si>
    <t>02924</t>
  </si>
  <si>
    <t>Ispravak vrijednosti knjiga, umjetničkih djela i ostalih izložbenih vrijednosti</t>
  </si>
  <si>
    <t>025 i 02925</t>
  </si>
  <si>
    <t>Višegodišnji nasadi i osnovno stado (šifre 0251+0252-02925)</t>
  </si>
  <si>
    <t>0251</t>
  </si>
  <si>
    <t>Višegodišnji nasadi</t>
  </si>
  <si>
    <t>0252</t>
  </si>
  <si>
    <t>Osnovno stado</t>
  </si>
  <si>
    <t>02925</t>
  </si>
  <si>
    <t>Ispravak vrijednosti višegodišnjih nasada i osnovnog stada</t>
  </si>
  <si>
    <t>026 i 02926</t>
  </si>
  <si>
    <t>Nematerijalna proizvedena imovina (šifre 0261 do 0264 - 02926)</t>
  </si>
  <si>
    <t>0261</t>
  </si>
  <si>
    <t>Istraživanje rudnih bogatstava</t>
  </si>
  <si>
    <t>0262</t>
  </si>
  <si>
    <t>Ulaganja u računalne programe</t>
  </si>
  <si>
    <t>0263</t>
  </si>
  <si>
    <t>Umjetnička, literarna i znanstvena djela</t>
  </si>
  <si>
    <t>0264</t>
  </si>
  <si>
    <t>Ostala nematerijalna proizvedena imovina</t>
  </si>
  <si>
    <t>02926</t>
  </si>
  <si>
    <t>Ispravak vrijednosti nematerijalne proizvedene imovine</t>
  </si>
  <si>
    <t>03</t>
  </si>
  <si>
    <t>Plemeniti metali i ostale pohranjene vrijednosti</t>
  </si>
  <si>
    <t>04</t>
  </si>
  <si>
    <t>Sitni inventar i auto gume (šifre 041+042-049)</t>
  </si>
  <si>
    <t>041</t>
  </si>
  <si>
    <t>Zalihe sitnog inventara i auto guma</t>
  </si>
  <si>
    <t>042</t>
  </si>
  <si>
    <t>Sitni inventar i auto gume u upotrebi</t>
  </si>
  <si>
    <t>049</t>
  </si>
  <si>
    <t>Ispravak vrijednosti sitnog inventara</t>
  </si>
  <si>
    <t>05</t>
  </si>
  <si>
    <t>Dugotrajna nefinancijska imovina u pripremi (šifre 051 do 056)</t>
  </si>
  <si>
    <t>051</t>
  </si>
  <si>
    <t>Građevinski objekti u pripremi</t>
  </si>
  <si>
    <t>052</t>
  </si>
  <si>
    <t>Postrojenja i oprema u pripremi</t>
  </si>
  <si>
    <t>053</t>
  </si>
  <si>
    <t>Prijevozna sredstva u pripremi</t>
  </si>
  <si>
    <t>054</t>
  </si>
  <si>
    <t>Višegodišnji nasadi i osnovno stado u pripremi</t>
  </si>
  <si>
    <t>055</t>
  </si>
  <si>
    <t>Ostala nematerijalna proizvedena imovina u pripremi</t>
  </si>
  <si>
    <t>056</t>
  </si>
  <si>
    <t>Ostala nefinancijska dugotrajna imovina u pripremi</t>
  </si>
  <si>
    <t>06</t>
  </si>
  <si>
    <t>Proizvedena kratkotrajna imovina (šifre 061 do 064)</t>
  </si>
  <si>
    <t>061</t>
  </si>
  <si>
    <t>Zalihe za obavljanje djelatnosti</t>
  </si>
  <si>
    <t>062</t>
  </si>
  <si>
    <t>Proizvodnja i proizvodi</t>
  </si>
  <si>
    <t>063</t>
  </si>
  <si>
    <t>Zalihe vojnih sredstava za jednokratnu upotrebu</t>
  </si>
  <si>
    <t>064</t>
  </si>
  <si>
    <t>Roba za daljnju prodaju</t>
  </si>
  <si>
    <t>1</t>
  </si>
  <si>
    <t>Financijska imovina (šifre 11+12+13+14+15+16+17+19)</t>
  </si>
  <si>
    <t>11</t>
  </si>
  <si>
    <t>Novac u banci i blagajni (šifre 111+112 do 114)</t>
  </si>
  <si>
    <t>111</t>
  </si>
  <si>
    <t>Novac u banci (šifre 1111 do 1114)</t>
  </si>
  <si>
    <t>1111</t>
  </si>
  <si>
    <t>Novac na računu kod Hrvatske narodne banke</t>
  </si>
  <si>
    <t>1112</t>
  </si>
  <si>
    <t>Novac na računu kod tuzemnih poslovnih banaka</t>
  </si>
  <si>
    <t>1113</t>
  </si>
  <si>
    <t>Novac na računu kod inozemnih poslovnih banaka</t>
  </si>
  <si>
    <t>1114</t>
  </si>
  <si>
    <t>Prijelazni račun</t>
  </si>
  <si>
    <t>112</t>
  </si>
  <si>
    <t xml:space="preserve">Izdvojena novčana sredstva </t>
  </si>
  <si>
    <t>113</t>
  </si>
  <si>
    <t>Novac u blagajni</t>
  </si>
  <si>
    <t>114</t>
  </si>
  <si>
    <t>Vrijednosnice u blagajni</t>
  </si>
  <si>
    <t>12</t>
  </si>
  <si>
    <t>Depoziti, jamčevni polozi i potraživanja od zaposlenih te za više plaćene poreze i ostalo (šifre 121 + 122 do 124 - 125 + 129)</t>
  </si>
  <si>
    <t>121</t>
  </si>
  <si>
    <t>Depoziti u kreditnim i ostalim financijskim institucijama (šifre 1211+1212)</t>
  </si>
  <si>
    <t>1211</t>
  </si>
  <si>
    <t>Depoziti u tuzemnim kreditnim i ostalim financijskim institucijama</t>
  </si>
  <si>
    <t>1212</t>
  </si>
  <si>
    <t>Depoziti u inozemnim kreditnim i ostalim financijskim institucijama</t>
  </si>
  <si>
    <t>122</t>
  </si>
  <si>
    <t>Jamčevni polozi</t>
  </si>
  <si>
    <t>123</t>
  </si>
  <si>
    <t>Potraživanja od zaposlenih</t>
  </si>
  <si>
    <t>124</t>
  </si>
  <si>
    <t>Potraživanja za više plaćene poreze i doprinose</t>
  </si>
  <si>
    <t>125</t>
  </si>
  <si>
    <t>Ispravak vrijednosti potraživanja od zaposlenih te za više plaćene poreze i ostalo</t>
  </si>
  <si>
    <t>129</t>
  </si>
  <si>
    <t>Ostala potraživanja</t>
  </si>
  <si>
    <t>13</t>
  </si>
  <si>
    <t>Potraživanja za dane zajmove (šifre 13X1+13X2-139)</t>
  </si>
  <si>
    <t>Zajmovi - tuzemni (šifre 1321+1332+1333+1334+1341+1353+1354+1355+1363+1364+1371+1372+1373+1374+1375+1376+1377)</t>
  </si>
  <si>
    <t>13X1</t>
  </si>
  <si>
    <t>1321</t>
  </si>
  <si>
    <t>Zajmovi neprofitnim organizacijama, građanima i kućanstvima u tuzemstvu</t>
  </si>
  <si>
    <t>1332</t>
  </si>
  <si>
    <t>Zajmovi kreditnim institucijama u javnom sektoru</t>
  </si>
  <si>
    <t>1333</t>
  </si>
  <si>
    <t>Zajmovi osiguravajućim društvima u javnom sektoru</t>
  </si>
  <si>
    <t>1334</t>
  </si>
  <si>
    <t>Zajmovi ostalim financijskim institucijama u javnom sektoru</t>
  </si>
  <si>
    <t>1341</t>
  </si>
  <si>
    <t>Zajmovi trgovačkim društvima u javnom sektoru</t>
  </si>
  <si>
    <t>1353</t>
  </si>
  <si>
    <t>Zajmovi tuzemnim kreditnim institucijama izvan javnog sektora</t>
  </si>
  <si>
    <t>1354</t>
  </si>
  <si>
    <t>Zajmovi tuzemnim osiguravajućim društvima izvan javnog sektora</t>
  </si>
  <si>
    <t>1355</t>
  </si>
  <si>
    <t>Zajmovi ostalim tuzemnim financijskim institucijama izvan javnog sektora</t>
  </si>
  <si>
    <t>1363</t>
  </si>
  <si>
    <t>Zajmovi tuzemnim trgovačkim društvima izvan javnog sektora</t>
  </si>
  <si>
    <t>1364</t>
  </si>
  <si>
    <t>Zajmovi tuzemnim obrtnicima</t>
  </si>
  <si>
    <t>1371</t>
  </si>
  <si>
    <t>Zajmovi državnom proračunu</t>
  </si>
  <si>
    <t>1372</t>
  </si>
  <si>
    <t>Zajmovi županijskim proračunima</t>
  </si>
  <si>
    <t>1373</t>
  </si>
  <si>
    <t>Zajmovi gradskim proračunima</t>
  </si>
  <si>
    <t>1374</t>
  </si>
  <si>
    <t>Zajmovi općinskim proračunima</t>
  </si>
  <si>
    <t>1375</t>
  </si>
  <si>
    <t>Zajmovi HZMO-u, HZZ-u, HZZO-u</t>
  </si>
  <si>
    <t>1376</t>
  </si>
  <si>
    <t>Zajmovi ostalim izvanproračunskim korisnicima državnog proračuna</t>
  </si>
  <si>
    <t>1377</t>
  </si>
  <si>
    <t>Zajmovi izvanproračunskim korisnicima županijskih, gradskih i općinskih proračuna</t>
  </si>
  <si>
    <t>Zajmovi - inozemni (šifre 1313+1314+1315+1316+1322+1356+1357+1358+1365+1366)</t>
  </si>
  <si>
    <t>13X2</t>
  </si>
  <si>
    <t>1313</t>
  </si>
  <si>
    <t xml:space="preserve">Zajmovi međunarodnim organizacijama </t>
  </si>
  <si>
    <t>1314</t>
  </si>
  <si>
    <t>Zajmovi institucijama i tijelima EU</t>
  </si>
  <si>
    <t>1315</t>
  </si>
  <si>
    <t>Zajmovi inozemnim vladama u EU</t>
  </si>
  <si>
    <t>1316</t>
  </si>
  <si>
    <t>Zajmovi inozemnim vladama izvan EU</t>
  </si>
  <si>
    <t>1322</t>
  </si>
  <si>
    <t>Zajmovi neprofitnim organizacijama, građanima i kućanstvima u inozemstvu</t>
  </si>
  <si>
    <t>1356</t>
  </si>
  <si>
    <t>Zajmovi inozemnim kreditnim institucijama</t>
  </si>
  <si>
    <t>1357</t>
  </si>
  <si>
    <t>Zajmovi inozemnim osiguravajućim društvima</t>
  </si>
  <si>
    <t>1358</t>
  </si>
  <si>
    <t>Zajmovi ostalim inozemnim financijskim institucijama</t>
  </si>
  <si>
    <t>1365</t>
  </si>
  <si>
    <t>Zajmovi inozemnim trgovačkim društvima</t>
  </si>
  <si>
    <t>1366</t>
  </si>
  <si>
    <t>Zajmovi inozemnim obrtnicima</t>
  </si>
  <si>
    <t>139</t>
  </si>
  <si>
    <t>Ispravak vrijednosti danih zajmova</t>
  </si>
  <si>
    <t>14</t>
  </si>
  <si>
    <t>Vrijednosni papiri (šifre 14X1+14X2-149)</t>
  </si>
  <si>
    <t>Vrijednosni papiri - tuzemni (šifre 1411+1421+1431+1441+1451+1461)</t>
  </si>
  <si>
    <t>14X1</t>
  </si>
  <si>
    <t>1411</t>
  </si>
  <si>
    <t>Čekovi</t>
  </si>
  <si>
    <t>1421</t>
  </si>
  <si>
    <t>Komercijalni i blagajnički zapisi</t>
  </si>
  <si>
    <t>1431</t>
  </si>
  <si>
    <t>Mjenice</t>
  </si>
  <si>
    <t>1441</t>
  </si>
  <si>
    <t>Obveznice</t>
  </si>
  <si>
    <t>1451</t>
  </si>
  <si>
    <t>Opcije i drugi financijski derivati</t>
  </si>
  <si>
    <t>1461</t>
  </si>
  <si>
    <t>Ostali vrijednosni papiri</t>
  </si>
  <si>
    <t>Vrijednosni papiri - inozemni (šifre 1412+1422+1432+1442+1452+1462)</t>
  </si>
  <si>
    <t>14X2</t>
  </si>
  <si>
    <t>1412</t>
  </si>
  <si>
    <t>1422</t>
  </si>
  <si>
    <t>1432</t>
  </si>
  <si>
    <t>1442</t>
  </si>
  <si>
    <t>1452</t>
  </si>
  <si>
    <t>1462</t>
  </si>
  <si>
    <t>149</t>
  </si>
  <si>
    <t>Ispravak vrijednosti vrijednosnih papira</t>
  </si>
  <si>
    <t>15</t>
  </si>
  <si>
    <t>Dionice i udjeli u glavnici (šifre 15X1+15X2-159)</t>
  </si>
  <si>
    <t>Dionice i udjeli u glavnici - tuzemni (šifre 1512+1513+1514+1521+1531+1541)</t>
  </si>
  <si>
    <t>15X1</t>
  </si>
  <si>
    <t>1512</t>
  </si>
  <si>
    <t>Dionice i udjeli u glavnici kreditnih institucija u javnom sektoru</t>
  </si>
  <si>
    <t>1513</t>
  </si>
  <si>
    <t>Dionice i udjeli u glavnici osiguravajućih društava u javnom sektoru</t>
  </si>
  <si>
    <t>1514</t>
  </si>
  <si>
    <t>Dionice i udjeli u glavnici ostalih financijskih institucija u javnom sektoru</t>
  </si>
  <si>
    <t>1521</t>
  </si>
  <si>
    <t>Dionice i udjeli u glavnici trgovačkih društava u javnom sektoru</t>
  </si>
  <si>
    <t>1531</t>
  </si>
  <si>
    <t>Dionice i udjeli u glavnici tuzemnih kreditnih i ostalih financijskih institucija izvan javnog sektora</t>
  </si>
  <si>
    <t>1541</t>
  </si>
  <si>
    <t>Dionice i udjeli u glavnici tuzemnih trgovačkih društava izvan javnog sektora</t>
  </si>
  <si>
    <t>Dionice i udjeli u glavnici - inozemni (šifre 1532+1542)</t>
  </si>
  <si>
    <t>15X2</t>
  </si>
  <si>
    <t>1532</t>
  </si>
  <si>
    <t>Dionice i udjeli u glavnici inozemnih kreditnih i ostalih financijskih institucija</t>
  </si>
  <si>
    <t>1542</t>
  </si>
  <si>
    <t>Dionice i udjeli u glavnici inozemnih trgovačkih društava</t>
  </si>
  <si>
    <t>159</t>
  </si>
  <si>
    <t>Ispravak vrijednosti dionica i udjela u glavnici</t>
  </si>
  <si>
    <t>16</t>
  </si>
  <si>
    <t>Potraživanja za prihode poslovanja (šifre 161 do 163 + 164 do 168-169)</t>
  </si>
  <si>
    <t>161</t>
  </si>
  <si>
    <t>Potraživanja za poreze</t>
  </si>
  <si>
    <t>162</t>
  </si>
  <si>
    <t>Potraživanja za doprinose</t>
  </si>
  <si>
    <t>163</t>
  </si>
  <si>
    <t>Potraživanja za pomoći iz inozemstva i od subjekata unutar općeg proračuna (šifre 1631 do 1638)</t>
  </si>
  <si>
    <t>1631</t>
  </si>
  <si>
    <t>Potraživanja za pomoći od inozemnih vlada</t>
  </si>
  <si>
    <t>1632</t>
  </si>
  <si>
    <t>Potraživanja za pomoći od međunarodnih organizacija te institucija i tijela EU</t>
  </si>
  <si>
    <t>1633</t>
  </si>
  <si>
    <t>Potraživanja za pomoći proračunu iz drugih proračuna</t>
  </si>
  <si>
    <t>1634</t>
  </si>
  <si>
    <t>Potraživanja za pomoći od izvanproračunskih korisnika</t>
  </si>
  <si>
    <t>1635</t>
  </si>
  <si>
    <t>Pomoći izravnanja za decentralizirane funkcije</t>
  </si>
  <si>
    <t>1636</t>
  </si>
  <si>
    <t>Potraživanja za pomoći proračunskim korisnicima iz proračuna koji im nije nadležan</t>
  </si>
  <si>
    <t>1637</t>
  </si>
  <si>
    <t>Potraživanja za povrat pomoći danih unutar općeg proračuna po protestiranim jamstvima</t>
  </si>
  <si>
    <t>1638</t>
  </si>
  <si>
    <t>Potraživanja za pomoći iz državnog proračuna temeljem prijenosa EU sredstava</t>
  </si>
  <si>
    <t>164</t>
  </si>
  <si>
    <t>Potraživanja za prihode od imovine</t>
  </si>
  <si>
    <t>165</t>
  </si>
  <si>
    <t>Potraživanja za upravne i administrativne pristojbe, pristojbe po posebnim propisima i naknade</t>
  </si>
  <si>
    <t>166</t>
  </si>
  <si>
    <t>Potraživanja za prihode od prodaje proizvoda i robe te pruženih usluga i za povrat po protestiranim jamstvima</t>
  </si>
  <si>
    <t>167</t>
  </si>
  <si>
    <t>Potraživanja proračunskih korisnika za sredstva uplaćena u nadležni proračun i za prihode od HZZO-a na temelju ugovornih obveza</t>
  </si>
  <si>
    <t>168</t>
  </si>
  <si>
    <t>Potraživanja za kazne i upravne mjere te ostale prihode</t>
  </si>
  <si>
    <t>169</t>
  </si>
  <si>
    <t>Ispravak vrijednosti potraživanja</t>
  </si>
  <si>
    <t>17</t>
  </si>
  <si>
    <t>Potraživanja od prodaje nefinancijske imovine (šifre 171 do 174 - 179)</t>
  </si>
  <si>
    <t>171</t>
  </si>
  <si>
    <t>Potraživanje od prodaje neproizvedene dugotrajne imovine</t>
  </si>
  <si>
    <t>172</t>
  </si>
  <si>
    <t>Potraživanja od prodaje proizvedene dugotrajne imovine</t>
  </si>
  <si>
    <t>173</t>
  </si>
  <si>
    <t>Potraživanja od prodaje plemenitih metala i ostalih pohranjenih vrijednosti</t>
  </si>
  <si>
    <t>174</t>
  </si>
  <si>
    <t>Potraživanja  od prodaje proizvedene kratkotrajne imovine</t>
  </si>
  <si>
    <t>179</t>
  </si>
  <si>
    <t>Ispravak vrijednosti potraživanja za prodanu nefinancijsku imovinu</t>
  </si>
  <si>
    <t>19</t>
  </si>
  <si>
    <t>Rashodi budućih razdoblja i nedospjela naplata prihoda (šifre 191 do 193)</t>
  </si>
  <si>
    <t>191</t>
  </si>
  <si>
    <t>Rashodi budućih razdoblja</t>
  </si>
  <si>
    <t>192</t>
  </si>
  <si>
    <t>Nedospjela naplata prihoda</t>
  </si>
  <si>
    <t>193</t>
  </si>
  <si>
    <t>Kontinuirani rashodi budućih razdoblja</t>
  </si>
  <si>
    <t>OBVEZE I VLASTITI IZVORI</t>
  </si>
  <si>
    <t>OBVEZE I VLASTITI IZVORI (šifre 2+9)</t>
  </si>
  <si>
    <t>B003</t>
  </si>
  <si>
    <t>2</t>
  </si>
  <si>
    <t xml:space="preserve">Obveze (šifre 23+24+25+26+29) </t>
  </si>
  <si>
    <t>23</t>
  </si>
  <si>
    <t>Obveze za rashode poslovanja (šifre 231 do 234 + 235 do 239)</t>
  </si>
  <si>
    <t>231</t>
  </si>
  <si>
    <t>Obveze za zaposlene</t>
  </si>
  <si>
    <t>232</t>
  </si>
  <si>
    <t>Obveze za materijalne rashode</t>
  </si>
  <si>
    <t>234</t>
  </si>
  <si>
    <t>Obveze za financijske rashode (šifre 2341 do 2343)</t>
  </si>
  <si>
    <t>2341</t>
  </si>
  <si>
    <t>Obveze za kamate za izdane vrijednosne papire</t>
  </si>
  <si>
    <t>2342</t>
  </si>
  <si>
    <t>Obveze za kamate na primljene kredite i zajmove</t>
  </si>
  <si>
    <t>2343</t>
  </si>
  <si>
    <t>Obveze za ostale financijske rashode</t>
  </si>
  <si>
    <t>235</t>
  </si>
  <si>
    <t>Obveze za subvencije</t>
  </si>
  <si>
    <t>236</t>
  </si>
  <si>
    <t>Obveze za povrat pomoći primljenih unutar općeg proračuna po protestiranim jamstvima</t>
  </si>
  <si>
    <t>237</t>
  </si>
  <si>
    <t>Obveze za naknade građanima i kućanstvima</t>
  </si>
  <si>
    <t>238</t>
  </si>
  <si>
    <t>Obveze za kazne, naknade šteta i kapitalne pomoći</t>
  </si>
  <si>
    <t>239</t>
  </si>
  <si>
    <t>Ostale tekuće obveze</t>
  </si>
  <si>
    <t>24</t>
  </si>
  <si>
    <t>Obveze za nabavu nefinancijske imovine</t>
  </si>
  <si>
    <t>25</t>
  </si>
  <si>
    <t>Obveze za vrijednosne papire (šifre 25X1+25X2-259)</t>
  </si>
  <si>
    <t>Obveze za vrijednosne papire - tuzemne (šifre 2511+2521+2531+2541+2551+2561)</t>
  </si>
  <si>
    <t>25X1</t>
  </si>
  <si>
    <t>2511</t>
  </si>
  <si>
    <t>Obveze za čekove</t>
  </si>
  <si>
    <t>2521</t>
  </si>
  <si>
    <t>Obveze za trezorske zapise</t>
  </si>
  <si>
    <t>2531</t>
  </si>
  <si>
    <t>Obveze za mjenice</t>
  </si>
  <si>
    <t>2541</t>
  </si>
  <si>
    <t>Obveze za obveznice</t>
  </si>
  <si>
    <t>2551</t>
  </si>
  <si>
    <t>Obveze za opcije i druge financijske derivate</t>
  </si>
  <si>
    <t>2561</t>
  </si>
  <si>
    <t>Obveze za ostale vrijednosne papire</t>
  </si>
  <si>
    <t xml:space="preserve">Obveze za vrijednosne papire - inozemne (šifre 2512+2522+2532+2542+2552+2562) </t>
  </si>
  <si>
    <t>25X2</t>
  </si>
  <si>
    <t>2512</t>
  </si>
  <si>
    <t>2522</t>
  </si>
  <si>
    <t>2532</t>
  </si>
  <si>
    <t>2542</t>
  </si>
  <si>
    <t>2552</t>
  </si>
  <si>
    <t>2562</t>
  </si>
  <si>
    <t>259</t>
  </si>
  <si>
    <t>Ispravak vrijednosti obveza za vrijednosne papire</t>
  </si>
  <si>
    <t>26</t>
  </si>
  <si>
    <t>Obveze za kredite i zajmove (šifre 26X1+26X2)</t>
  </si>
  <si>
    <t>Obveze za kredite i zajmove - tuzemne (šifre 2622+2623+2624+2631+2643+2644+2645+2653+2654+2671+2672+2673+2674+2675+2676+2677)</t>
  </si>
  <si>
    <t>26X1</t>
  </si>
  <si>
    <t>2622</t>
  </si>
  <si>
    <t>Obveze za kredite od kreditnih institucija u javnom sektoru</t>
  </si>
  <si>
    <t>2623</t>
  </si>
  <si>
    <t>Obveze za zajmove od osiguravajućih društava u javnom sektoru</t>
  </si>
  <si>
    <t>2624</t>
  </si>
  <si>
    <t>Obveze za zajmove od ostalih financijskih institucija u javnom sektoru</t>
  </si>
  <si>
    <t>2631</t>
  </si>
  <si>
    <t>Obveze za zajmove od trgovačkih društava u javnom sektoru</t>
  </si>
  <si>
    <t>2643</t>
  </si>
  <si>
    <t>Obveze za kredite od tuzemnih kreditnih institucija izvan javnog sektora</t>
  </si>
  <si>
    <t>2644</t>
  </si>
  <si>
    <t>Obveze za zajmove od tuzemnih osiguravajućih društava izvan javnog sektora</t>
  </si>
  <si>
    <t>2645</t>
  </si>
  <si>
    <t>Obveze za zajmove od ostalih tuzemnih financijskih institucija izvan javnog sektora</t>
  </si>
  <si>
    <t>2653</t>
  </si>
  <si>
    <t>Obveze za zajmove od tuzemnih trgovačkih društava izvan javnog sektora</t>
  </si>
  <si>
    <t>2654</t>
  </si>
  <si>
    <t>Obveze za zajmove od tuzemnih obrtnika</t>
  </si>
  <si>
    <t>2671</t>
  </si>
  <si>
    <t>Obveze za zajmove od državnog proračuna</t>
  </si>
  <si>
    <t>2672</t>
  </si>
  <si>
    <t>Obveze za zajmove od županijskih proračuna</t>
  </si>
  <si>
    <t>2673</t>
  </si>
  <si>
    <t>Obveze za zajmove od gradskih proračuna</t>
  </si>
  <si>
    <t>2674</t>
  </si>
  <si>
    <t>Obveze za zajmove od općinskih proračuna</t>
  </si>
  <si>
    <t>2675</t>
  </si>
  <si>
    <t>Obveze za zajmove od HZMO-a, HZZ-a i HZZO-a</t>
  </si>
  <si>
    <t>2676</t>
  </si>
  <si>
    <t>Obveze za zajmove od ostalih izvanproračunskih korisnika državnog proračuna</t>
  </si>
  <si>
    <t>2677</t>
  </si>
  <si>
    <t>Obveze za zajmove od izvanproračunskih korisnika županijskih, gradskih i općinskih proračuna</t>
  </si>
  <si>
    <t>Obveze za kredite i zajmove - inozemne (šifre 2613+2614+2615+2616+2646+2647+2648+2655+2656)</t>
  </si>
  <si>
    <t>26X2</t>
  </si>
  <si>
    <t>2613</t>
  </si>
  <si>
    <t>Obveze za zajmove od međunarodnih organizacija</t>
  </si>
  <si>
    <t>2614</t>
  </si>
  <si>
    <t>Obveze za kredite i zajmove od institucija i tijela EU</t>
  </si>
  <si>
    <t>Obveze za zajmove od inozemnih vlada u EU</t>
  </si>
  <si>
    <t>2615</t>
  </si>
  <si>
    <t>Obveze za zajmove od inozemnih vlada izvan EU</t>
  </si>
  <si>
    <t>2616</t>
  </si>
  <si>
    <t>Obveze za kredite od inozemnih kreditnih institucija</t>
  </si>
  <si>
    <t>2646</t>
  </si>
  <si>
    <t>Obveze za zajmove od inozemnih osiguravajućih društava</t>
  </si>
  <si>
    <t>2647</t>
  </si>
  <si>
    <t>Obveze za zajmove od ostalih inozemnih financijskih institucija</t>
  </si>
  <si>
    <t>2648</t>
  </si>
  <si>
    <t>Obveze za zajmove od inozemnih trgovačkih društava</t>
  </si>
  <si>
    <t>2655</t>
  </si>
  <si>
    <t>Obveze za zajmove od inozemnih obrtnika</t>
  </si>
  <si>
    <t>2656</t>
  </si>
  <si>
    <t>29</t>
  </si>
  <si>
    <t>Odgođeno plaćanje rashoda i prihodi budućih razdoblja (šifre 291+292)</t>
  </si>
  <si>
    <t>291</t>
  </si>
  <si>
    <t>Odgođeno plaćanje rashoda</t>
  </si>
  <si>
    <t>292</t>
  </si>
  <si>
    <t>Naplaćeni prihodi budućih razdoblja</t>
  </si>
  <si>
    <t>9</t>
  </si>
  <si>
    <t>Vlastiti izvori (šifre 91 + 922 - 93 + 96 do 98)</t>
  </si>
  <si>
    <t>91</t>
  </si>
  <si>
    <t>Vlastiti izvori i ispravak vlastitih izvora (šifre 911-912)</t>
  </si>
  <si>
    <t>911</t>
  </si>
  <si>
    <t>Vlastiti izvori (šifre 9111+9112)</t>
  </si>
  <si>
    <t>9111</t>
  </si>
  <si>
    <t>Vlastiti izvori iz proračuna</t>
  </si>
  <si>
    <t>9112</t>
  </si>
  <si>
    <t>Ostali vlastiti izvori</t>
  </si>
  <si>
    <t>912</t>
  </si>
  <si>
    <t>Ispravak vlastitih izvora za obveze (šifre 9121+9122)</t>
  </si>
  <si>
    <t>9121</t>
  </si>
  <si>
    <t>Ispravak vlastitih izvora iz proračuna za obveze</t>
  </si>
  <si>
    <t>9122</t>
  </si>
  <si>
    <t>Ispravak ostalih vlastitih izvora za obveze</t>
  </si>
  <si>
    <t>922</t>
  </si>
  <si>
    <t>Višak/manjak prihoda (šifre 9221-9222)</t>
  </si>
  <si>
    <t>9221</t>
  </si>
  <si>
    <t>Višak prihoda (šifre 92211 do 92213)</t>
  </si>
  <si>
    <t>92211</t>
  </si>
  <si>
    <t>Višak prihoda poslovanja</t>
  </si>
  <si>
    <t>92212</t>
  </si>
  <si>
    <t>Višak prihoda od nefinancijske imovine</t>
  </si>
  <si>
    <t>92213</t>
  </si>
  <si>
    <t>Višak primitaka od financijske imovine</t>
  </si>
  <si>
    <t>9222</t>
  </si>
  <si>
    <t>Manjak prihoda (šifre 92221 do 92223)</t>
  </si>
  <si>
    <t>92221</t>
  </si>
  <si>
    <t>Manjak prihoda poslovanja</t>
  </si>
  <si>
    <t>92222</t>
  </si>
  <si>
    <t>Manjak prihoda od nefinancijske imovine</t>
  </si>
  <si>
    <t>92223</t>
  </si>
  <si>
    <t>Manjak primitaka od financijske imovine</t>
  </si>
  <si>
    <t>93</t>
  </si>
  <si>
    <t>Obračunati rashodi poslovanja</t>
  </si>
  <si>
    <t>96</t>
  </si>
  <si>
    <t>Obračunati prihodi poslovanja</t>
  </si>
  <si>
    <t>97</t>
  </si>
  <si>
    <t>Obračunati prihodi od prodaje nefinancijske imovine</t>
  </si>
  <si>
    <t>98</t>
  </si>
  <si>
    <t>Rezerviranja viška prihoda</t>
  </si>
  <si>
    <t>99</t>
  </si>
  <si>
    <t>Izvanbilančni zapisi (=0)</t>
  </si>
  <si>
    <t>991</t>
  </si>
  <si>
    <t>Izvanbilančni zapisi - aktiva (šifra 996)</t>
  </si>
  <si>
    <t>996</t>
  </si>
  <si>
    <t>Izvanbilančni zapisi - pasiva</t>
  </si>
  <si>
    <t>Obvezni analitički podaci</t>
  </si>
  <si>
    <t>dio 13</t>
  </si>
  <si>
    <t>Potraživanja za dane zajmove - dospjela</t>
  </si>
  <si>
    <t>dio 13 D</t>
  </si>
  <si>
    <t>Potraživanja za dane zajmove - nedospjela</t>
  </si>
  <si>
    <t>dio 13 N</t>
  </si>
  <si>
    <t>dio 16</t>
  </si>
  <si>
    <t>Potraživanja za prihode poslovanja - dospjela</t>
  </si>
  <si>
    <t>dio 16 D</t>
  </si>
  <si>
    <t>Potraživanja za prihode poslovanja - nedospjela</t>
  </si>
  <si>
    <t>dio 16 N</t>
  </si>
  <si>
    <t>dio 17</t>
  </si>
  <si>
    <t>Potraživanja od prodaje nefinancijske imovine - dospjela</t>
  </si>
  <si>
    <t>dio 17 D</t>
  </si>
  <si>
    <t>Potraživanja od prodaje nefinancijske imovine - nedospjela</t>
  </si>
  <si>
    <t>dio 17 N</t>
  </si>
  <si>
    <t>12911</t>
  </si>
  <si>
    <t>Potraživanja za naknade koje se refundiraju</t>
  </si>
  <si>
    <t>12912</t>
  </si>
  <si>
    <t>Potraživanja za predujmove</t>
  </si>
  <si>
    <t>12913</t>
  </si>
  <si>
    <t>Potraživanja za dane predujmove za EU projekte</t>
  </si>
  <si>
    <t>12921</t>
  </si>
  <si>
    <t>Ostala nespomenuta potraživanja</t>
  </si>
  <si>
    <t>12931</t>
  </si>
  <si>
    <t>Potraživanja za prodana potraživanja (faktoring)</t>
  </si>
  <si>
    <t>12941</t>
  </si>
  <si>
    <t>Potraživanja proračuna od proračunskih korisnika za povrat u nadležni proračun</t>
  </si>
  <si>
    <t>Potraživanja za povrat pomoći danih proračunskim korisnicima državnog proračuna po protestiranim jamstvima</t>
  </si>
  <si>
    <t>Potraživanja za povrat pomoći danih proračunskim korisnicima županijskih, gradskih i općinskih proračuna po protestiranim jamstvima</t>
  </si>
  <si>
    <t>Potraživanja za povrat pomoći danih županijskim proračunima po protestiranim jamstvima</t>
  </si>
  <si>
    <t>Potraživanja za povrat pomoći danih gradskim proračunima po protestiranim jamstvima</t>
  </si>
  <si>
    <t>Potraživanja za povrat pomoći danih općinskim proračunima po protestiranim jamstvima</t>
  </si>
  <si>
    <t>Potraživanja za povrat pomoći danih HZMO-u, HZZ-u i HZZO-u po protestiranim jamstvima</t>
  </si>
  <si>
    <t>Potraživanja za povrat pomoći danih ostalim izvanproračunskim korisnicima državnog proračuna po protestiranim jamstvima</t>
  </si>
  <si>
    <t>Potraživanja za povrat pomoći danih izvanproračunskim korisnicima županijskih, gradskih i općinskih proračuna po protestiranim jamstvima</t>
  </si>
  <si>
    <t>16631</t>
  </si>
  <si>
    <t>Potraživanja za povrat donacija danih neprofitnim organizacijama, građanima i kućanstvima u tuzemstvu po protestiranim jamstvima</t>
  </si>
  <si>
    <t>16641</t>
  </si>
  <si>
    <t>Potraživanja za povrat kapitalnih pomoći danih trgovačkim društvima u javnom sektoru po protestiranim jamstvima</t>
  </si>
  <si>
    <t>16642</t>
  </si>
  <si>
    <t>Potraživanja za povrat kapitalnih pomoći danih tuzemnim trgovačkim društvima izvan javnog sektora po protestiranim jamstvima</t>
  </si>
  <si>
    <t>16643</t>
  </si>
  <si>
    <t>Potraživanja za povrat kapitalnih pomoći danih tuzemnim obrtnicima po protestiranim jamstvima</t>
  </si>
  <si>
    <t>16721</t>
  </si>
  <si>
    <t>Potraživanja proračunskih korisnika za sredstva uplaćena u nadležni proračun</t>
  </si>
  <si>
    <t>dio 23</t>
  </si>
  <si>
    <t>Obveze za rashode poslovanja - dospjele</t>
  </si>
  <si>
    <t>dio 23 D</t>
  </si>
  <si>
    <t>Obveze za rashode poslovanja - nedospjele</t>
  </si>
  <si>
    <t>dio 23 N</t>
  </si>
  <si>
    <t>dio 24</t>
  </si>
  <si>
    <t>Obveze za nabavu nefinancijske imovine - dospjele</t>
  </si>
  <si>
    <t>dio 24 D</t>
  </si>
  <si>
    <t>Obveze za nabavu nefinancijske imovine - nedospjele</t>
  </si>
  <si>
    <t>dio 24 N</t>
  </si>
  <si>
    <t>dio 25</t>
  </si>
  <si>
    <t>Obveze za vrijednosne papire - dospjele</t>
  </si>
  <si>
    <t>dio 25 D</t>
  </si>
  <si>
    <t>Obveze za vrijednosne papire - nedospjele</t>
  </si>
  <si>
    <t>dio 25 N</t>
  </si>
  <si>
    <t>dio 26</t>
  </si>
  <si>
    <t>Obveze za kredite i zajmove - dospjele</t>
  </si>
  <si>
    <t>dio 26 D</t>
  </si>
  <si>
    <t>Obveze za kredite i zajmove - nedospjele</t>
  </si>
  <si>
    <t>dio 26 N</t>
  </si>
  <si>
    <t>23951</t>
  </si>
  <si>
    <t>Obveze za predujmove</t>
  </si>
  <si>
    <t>23952</t>
  </si>
  <si>
    <t>Obveze za depozite</t>
  </si>
  <si>
    <t>23953</t>
  </si>
  <si>
    <t>Obveze za jamčevine</t>
  </si>
  <si>
    <t>Ostale nespomenute obveze</t>
  </si>
  <si>
    <t>23954</t>
  </si>
  <si>
    <t xml:space="preserve">Obveze za naplaćene tuđe prihode </t>
  </si>
  <si>
    <t>23955</t>
  </si>
  <si>
    <t>Obveze proračuna za naplaćena sredstva proračunskog korisnika</t>
  </si>
  <si>
    <t>23956</t>
  </si>
  <si>
    <t>Obveze za EU predujmove</t>
  </si>
  <si>
    <t>23957</t>
  </si>
  <si>
    <t>Obveze proračunskih korisnika za povrat u proračun</t>
  </si>
  <si>
    <t>23958</t>
  </si>
  <si>
    <t>26223</t>
  </si>
  <si>
    <t>Obveze za financijski leasing od kreditnih institucija u javnom sektoru</t>
  </si>
  <si>
    <t>Obveze za zajmove po faktoringu od kreditnih institucija u javnom sektoru</t>
  </si>
  <si>
    <t>26224</t>
  </si>
  <si>
    <t>Obveze za zajmove po faktoringu od osiguravajućih društava u javnom sektoru</t>
  </si>
  <si>
    <t>26233</t>
  </si>
  <si>
    <t>26243</t>
  </si>
  <si>
    <t>Obveze za financijski leasing od ostalih financijskih institucija u javnom sektoru</t>
  </si>
  <si>
    <t>Obveze za zajmove po faktoringu od ostalih financijskih institucija u javnom sektoru</t>
  </si>
  <si>
    <t>26244</t>
  </si>
  <si>
    <t>Obveze za zajmove po faktoringu od trgovačkih društava u javnom sektoru</t>
  </si>
  <si>
    <t>26314</t>
  </si>
  <si>
    <t>26433</t>
  </si>
  <si>
    <t>Obveze za financijski leasing od tuzemnih kreditnih institucija izvan javnog sektora</t>
  </si>
  <si>
    <t>Obveze za zajmove po faktoringu od tuzemnih kreditnih institucija izvan javnog sektora</t>
  </si>
  <si>
    <t>26434</t>
  </si>
  <si>
    <t>Obveze za zajmove po faktoringu od tuzemnih osiguravajućih društava izvan javnog sektora</t>
  </si>
  <si>
    <t>26443</t>
  </si>
  <si>
    <t>26453</t>
  </si>
  <si>
    <t>Obveze za financijski leasing od ostalih tuzemnih financijskih institucija izvan javnog sektora</t>
  </si>
  <si>
    <t>Obveze za zajmove po faktoringu od ostalih tuzemnih financijskih institucija izvan javnog sektora</t>
  </si>
  <si>
    <t>26454</t>
  </si>
  <si>
    <t>26463</t>
  </si>
  <si>
    <t>Obveze za financijski leasing od inozemnih kreditnih institucija</t>
  </si>
  <si>
    <t>Obveze za zajmove po faktoringu od inozemnih kreditnih institucija</t>
  </si>
  <si>
    <t>26464</t>
  </si>
  <si>
    <t>Obveze za zajmove po faktoringu od inozemnih osiguravajućih društava</t>
  </si>
  <si>
    <t>26473</t>
  </si>
  <si>
    <t>26483</t>
  </si>
  <si>
    <t>Obveze za financijski leasing od ostalih inozemnih financijskih institucija</t>
  </si>
  <si>
    <t>Obveze za zajmove po faktoringu od ostalih inozemnih financijskih institucija</t>
  </si>
  <si>
    <t>26484</t>
  </si>
  <si>
    <t>Obveze za zajmove po faktoringu od tuzemnih trgovačkih društava izvan javnog sektora</t>
  </si>
  <si>
    <t>26534</t>
  </si>
  <si>
    <t>Obveze za zajmove po faktoringu od tuzemnih obrtnika</t>
  </si>
  <si>
    <t>26544</t>
  </si>
  <si>
    <t>Obveze za zajmove po faktoringu od inozemnih trgovačkih društava</t>
  </si>
  <si>
    <t>26554</t>
  </si>
  <si>
    <t>Obveze za zajmove po faktoringu od inozemnih obrtnika</t>
  </si>
  <si>
    <t>26564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</si>
</sst>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10"/>
      <color indexed="8"/>
      <name val="MS Sans Serif"/>
      <family val="2"/>
    </font>
    <font>
      <b/>
      <sz val="12"/>
      <color rgb="FF0C0C0C"/>
      <name val="Arial"/>
      <family val="2"/>
    </font>
    <font>
      <sz val="12"/>
      <name val="Arial"/>
      <family val="2"/>
    </font>
    <font>
      <b/>
      <sz val="9"/>
      <color rgb="FF0C0C0C"/>
      <name val="Arial"/>
      <family val="2"/>
    </font>
    <font>
      <b/>
      <sz val="8"/>
      <color rgb="FF0C0C0C"/>
      <name val="Arial"/>
      <family val="2"/>
    </font>
    <font>
      <sz val="9"/>
      <name val="Arial"/>
      <family val="2"/>
    </font>
    <font>
      <b/>
      <sz val="8"/>
      <color rgb="FF00206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DBE5F1"/>
        <bgColor rgb="FFDBE5F1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80"/>
      </right>
      <top style="thin">
        <color rgb="FF000000"/>
      </top>
      <bottom style="thin">
        <color rgb="FF000000"/>
      </bottom>
      <diagonal/>
    </border>
    <border>
      <left style="thin">
        <color rgb="FF000080"/>
      </left>
      <right style="thin">
        <color rgb="FF000080"/>
      </right>
      <top style="thin">
        <color rgb="FF000000"/>
      </top>
      <bottom style="thin">
        <color rgb="FF000000"/>
      </bottom>
      <diagonal/>
    </border>
    <border>
      <left/>
      <right style="thin">
        <color rgb="FF000080"/>
      </right>
      <top style="thin">
        <color rgb="FF000000"/>
      </top>
      <bottom/>
      <diagonal/>
    </border>
    <border>
      <left style="thin">
        <color rgb="FF000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18"/>
      </right>
      <top style="thin">
        <color indexed="8"/>
      </top>
      <bottom/>
      <diagonal/>
    </border>
    <border>
      <left style="thin">
        <color indexed="18"/>
      </left>
      <right style="thin">
        <color indexed="18"/>
      </right>
      <top style="thin">
        <color indexed="8"/>
      </top>
      <bottom/>
      <diagonal/>
    </border>
    <border>
      <left style="thin">
        <color indexed="1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C0C0C0"/>
      </bottom>
      <diagonal/>
    </border>
    <border>
      <left/>
      <right style="thin">
        <color rgb="FF000080"/>
      </right>
      <top style="thin">
        <color rgb="FF000000"/>
      </top>
      <bottom style="thin">
        <color rgb="FFC0C0C0"/>
      </bottom>
      <diagonal/>
    </border>
    <border>
      <left style="thin">
        <color rgb="FF000080"/>
      </left>
      <right style="thin">
        <color rgb="FF000080"/>
      </right>
      <top style="thin">
        <color rgb="FF000000"/>
      </top>
      <bottom style="thin">
        <color rgb="FFC0C0C0"/>
      </bottom>
      <diagonal/>
    </border>
    <border>
      <left style="thin">
        <color rgb="FF00008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000080"/>
      </right>
      <top/>
      <bottom style="thin">
        <color rgb="FFC0C0C0"/>
      </bottom>
      <diagonal/>
    </border>
    <border>
      <left style="thin">
        <color rgb="FF000080"/>
      </left>
      <right style="thin">
        <color rgb="FF000080"/>
      </right>
      <top/>
      <bottom style="thin">
        <color rgb="FFC0C0C0"/>
      </bottom>
      <diagonal/>
    </border>
    <border>
      <left style="thin">
        <color rgb="FF000080"/>
      </left>
      <right style="thin">
        <color rgb="FF000000"/>
      </right>
      <top/>
      <bottom style="thin">
        <color rgb="FFC0C0C0"/>
      </bottom>
      <diagonal/>
    </border>
    <border>
      <left style="thin">
        <color rgb="FF00000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rgb="FF00008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80"/>
      </right>
      <top style="thin">
        <color rgb="FFC0C0C0"/>
      </top>
      <bottom style="thin">
        <color rgb="FF000000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000000"/>
      </bottom>
      <diagonal/>
    </border>
    <border>
      <left style="thin">
        <color rgb="FF000080"/>
      </left>
      <right style="thin">
        <color rgb="FF000000"/>
      </right>
      <top style="thin">
        <color rgb="FFC0C0C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Protection="1"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6" xfId="1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6" xfId="1" applyNumberFormat="1" applyFont="1" applyFill="1" applyBorder="1" applyAlignment="1" applyProtection="1">
      <alignment horizontal="center" vertical="center"/>
      <protection locked="0" hidden="1"/>
    </xf>
    <xf numFmtId="0" fontId="4" fillId="2" borderId="6" xfId="0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7" xfId="0" applyNumberFormat="1" applyFont="1" applyFill="1" applyBorder="1" applyAlignment="1" applyProtection="1">
      <alignment horizontal="center" vertical="center" wrapText="1"/>
      <protection locked="0" hidden="1"/>
    </xf>
    <xf numFmtId="0" fontId="6" fillId="3" borderId="8" xfId="0" applyNumberFormat="1" applyFont="1" applyFill="1" applyBorder="1" applyAlignment="1" applyProtection="1">
      <alignment horizontal="left" vertical="center" wrapText="1"/>
      <protection locked="0"/>
    </xf>
    <xf numFmtId="0" fontId="7" fillId="0" borderId="9" xfId="0" applyNumberFormat="1" applyFont="1" applyFill="1" applyBorder="1" applyAlignment="1" applyProtection="1">
      <alignment horizontal="left"/>
      <protection locked="0"/>
    </xf>
    <xf numFmtId="0" fontId="8" fillId="3" borderId="8" xfId="0" applyNumberFormat="1" applyFont="1" applyFill="1" applyBorder="1" applyAlignment="1" applyProtection="1">
      <alignment horizontal="left" vertical="center" wrapText="1"/>
      <protection locked="0"/>
    </xf>
    <xf numFmtId="0" fontId="9" fillId="3" borderId="10" xfId="0" applyNumberFormat="1" applyFont="1" applyFill="1" applyBorder="1" applyAlignment="1" applyProtection="1">
      <alignment horizontal="left" vertical="center"/>
      <protection locked="0"/>
    </xf>
    <xf numFmtId="0" fontId="9" fillId="3" borderId="11" xfId="0" applyNumberFormat="1" applyFont="1" applyFill="1" applyBorder="1" applyAlignment="1" applyProtection="1">
      <alignment horizontal="left" vertical="center"/>
      <protection locked="0"/>
    </xf>
    <xf numFmtId="49" fontId="10" fillId="0" borderId="12" xfId="0" applyNumberFormat="1" applyFont="1" applyFill="1" applyBorder="1" applyAlignment="1" applyProtection="1">
      <alignment horizontal="left" vertical="center" wrapText="1"/>
    </xf>
    <xf numFmtId="49" fontId="10" fillId="0" borderId="13" xfId="0" applyNumberFormat="1" applyFont="1" applyFill="1" applyBorder="1" applyAlignment="1" applyProtection="1">
      <alignment horizontal="left" vertical="center" wrapText="1"/>
    </xf>
    <xf numFmtId="49" fontId="3" fillId="0" borderId="13" xfId="0" applyNumberFormat="1" applyFont="1" applyFill="1" applyBorder="1" applyAlignment="1" applyProtection="1">
      <alignment horizontal="left" vertical="top" wrapText="1"/>
    </xf>
    <xf numFmtId="4" fontId="11" fillId="0" borderId="13" xfId="0" applyNumberFormat="1" applyFont="1" applyFill="1" applyBorder="1" applyAlignment="1" applyProtection="1">
      <alignment horizontal="right" vertical="center" shrinkToFit="1"/>
    </xf>
    <xf numFmtId="164" fontId="12" fillId="0" borderId="14" xfId="0" applyNumberFormat="1" applyFont="1" applyFill="1" applyBorder="1" applyAlignment="1" applyProtection="1">
      <alignment horizontal="right" vertical="center"/>
    </xf>
    <xf numFmtId="49" fontId="10" fillId="0" borderId="15" xfId="0" applyNumberFormat="1" applyFont="1" applyFill="1" applyBorder="1" applyAlignment="1" applyProtection="1">
      <alignment horizontal="left" vertical="center" wrapText="1"/>
    </xf>
    <xf numFmtId="49" fontId="10" fillId="0" borderId="16" xfId="0" applyNumberFormat="1" applyFont="1" applyFill="1" applyBorder="1" applyAlignment="1" applyProtection="1">
      <alignment horizontal="left" vertical="center" wrapText="1"/>
    </xf>
    <xf numFmtId="49" fontId="3" fillId="0" borderId="16" xfId="0" applyNumberFormat="1" applyFont="1" applyFill="1" applyBorder="1" applyAlignment="1" applyProtection="1">
      <alignment horizontal="left" vertical="top" wrapText="1"/>
    </xf>
    <xf numFmtId="4" fontId="11" fillId="0" borderId="16" xfId="0" applyNumberFormat="1" applyFont="1" applyFill="1" applyBorder="1" applyAlignment="1" applyProtection="1">
      <alignment horizontal="right" vertical="center" shrinkToFit="1"/>
    </xf>
    <xf numFmtId="164" fontId="12" fillId="0" borderId="17" xfId="0" applyNumberFormat="1" applyFont="1" applyFill="1" applyBorder="1" applyAlignment="1" applyProtection="1">
      <alignment horizontal="right" vertical="center"/>
    </xf>
    <xf numFmtId="4" fontId="12" fillId="0" borderId="16" xfId="0" applyNumberFormat="1" applyFont="1" applyFill="1" applyBorder="1" applyAlignment="1" applyProtection="1">
      <alignment horizontal="right" vertical="center" shrinkToFit="1"/>
      <protection locked="0"/>
    </xf>
    <xf numFmtId="49" fontId="10" fillId="0" borderId="15" xfId="0" applyNumberFormat="1" applyFont="1" applyFill="1" applyBorder="1" applyAlignment="1" applyProtection="1">
      <alignment horizontal="left" vertical="center" shrinkToFit="1"/>
    </xf>
    <xf numFmtId="49" fontId="10" fillId="0" borderId="16" xfId="0" applyNumberFormat="1" applyFont="1" applyFill="1" applyBorder="1" applyAlignment="1" applyProtection="1">
      <alignment horizontal="left" vertical="center" wrapText="1" shrinkToFit="1"/>
    </xf>
    <xf numFmtId="0" fontId="6" fillId="3" borderId="8" xfId="0" applyNumberFormat="1" applyFont="1" applyFill="1" applyBorder="1" applyAlignment="1" applyProtection="1">
      <alignment horizontal="left" vertical="center" wrapText="1"/>
    </xf>
    <xf numFmtId="0" fontId="7" fillId="0" borderId="9" xfId="0" applyNumberFormat="1" applyFont="1" applyFill="1" applyBorder="1" applyAlignment="1" applyProtection="1">
      <alignment horizontal="left"/>
    </xf>
    <xf numFmtId="0" fontId="8" fillId="3" borderId="8" xfId="0" applyNumberFormat="1" applyFont="1" applyFill="1" applyBorder="1" applyAlignment="1" applyProtection="1">
      <alignment horizontal="left" vertical="center" wrapText="1"/>
    </xf>
    <xf numFmtId="0" fontId="9" fillId="3" borderId="10" xfId="0" applyNumberFormat="1" applyFont="1" applyFill="1" applyBorder="1" applyAlignment="1" applyProtection="1">
      <alignment horizontal="left" vertical="center"/>
    </xf>
    <xf numFmtId="0" fontId="9" fillId="3" borderId="11" xfId="0" applyNumberFormat="1" applyFont="1" applyFill="1" applyBorder="1" applyAlignment="1" applyProtection="1">
      <alignment horizontal="left" vertical="center"/>
    </xf>
    <xf numFmtId="49" fontId="10" fillId="0" borderId="18" xfId="0" applyNumberFormat="1" applyFont="1" applyFill="1" applyBorder="1" applyAlignment="1" applyProtection="1">
      <alignment horizontal="left" vertical="center" wrapText="1"/>
    </xf>
    <xf numFmtId="49" fontId="10" fillId="0" borderId="19" xfId="0" applyNumberFormat="1" applyFont="1" applyFill="1" applyBorder="1" applyAlignment="1" applyProtection="1">
      <alignment horizontal="left" vertical="center" wrapText="1"/>
    </xf>
    <xf numFmtId="4" fontId="12" fillId="0" borderId="19" xfId="0" applyNumberFormat="1" applyFont="1" applyFill="1" applyBorder="1" applyAlignment="1" applyProtection="1">
      <alignment horizontal="right" vertical="center" shrinkToFit="1"/>
      <protection locked="0"/>
    </xf>
    <xf numFmtId="164" fontId="12" fillId="0" borderId="20" xfId="0" applyNumberFormat="1" applyFont="1" applyFill="1" applyBorder="1" applyAlignment="1" applyProtection="1">
      <alignment horizontal="right" vertical="center"/>
    </xf>
    <xf numFmtId="0" fontId="13" fillId="3" borderId="8" xfId="0" applyNumberFormat="1" applyFont="1" applyFill="1" applyBorder="1" applyAlignment="1" applyProtection="1">
      <alignment horizontal="left" vertical="center"/>
    </xf>
    <xf numFmtId="49" fontId="10" fillId="3" borderId="10" xfId="0" applyNumberFormat="1" applyFont="1" applyFill="1" applyBorder="1" applyAlignment="1" applyProtection="1">
      <alignment horizontal="left" vertical="top"/>
    </xf>
    <xf numFmtId="4" fontId="12" fillId="3" borderId="10" xfId="0" applyNumberFormat="1" applyFont="1" applyFill="1" applyBorder="1" applyAlignment="1" applyProtection="1">
      <alignment horizontal="left" vertical="center"/>
    </xf>
    <xf numFmtId="4" fontId="12" fillId="3" borderId="10" xfId="0" applyNumberFormat="1" applyFont="1" applyFill="1" applyBorder="1" applyAlignment="1" applyProtection="1">
      <alignment vertical="center"/>
    </xf>
    <xf numFmtId="0" fontId="12" fillId="3" borderId="11" xfId="0" applyNumberFormat="1" applyFont="1" applyFill="1" applyBorder="1" applyAlignment="1" applyProtection="1">
      <alignment vertical="center"/>
    </xf>
    <xf numFmtId="49" fontId="10" fillId="0" borderId="19" xfId="0" applyNumberFormat="1" applyFont="1" applyFill="1" applyBorder="1" applyAlignment="1" applyProtection="1">
      <alignment horizontal="left" vertical="center" wrapText="1" shrinkToFit="1"/>
    </xf>
    <xf numFmtId="49" fontId="3" fillId="0" borderId="19" xfId="0" applyNumberFormat="1" applyFont="1" applyFill="1" applyBorder="1" applyAlignment="1" applyProtection="1">
      <alignment horizontal="left" vertical="top" wrapText="1"/>
    </xf>
  </cellXfs>
  <cellStyles count="2">
    <cellStyle name="Normal_Sheet1" xfId="1"/>
    <cellStyle name="Normalno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1"/>
  <sheetViews>
    <sheetView tabSelected="1" workbookViewId="0">
      <selection activeCell="J16" sqref="J16"/>
    </sheetView>
  </sheetViews>
  <sheetFormatPr defaultRowHeight="15" x14ac:dyDescent="0.25"/>
  <cols>
    <col min="1" max="1" width="12.7109375" customWidth="1"/>
    <col min="2" max="2" width="60.7109375" customWidth="1"/>
    <col min="3" max="3" width="12.7109375" customWidth="1"/>
    <col min="4" max="5" width="14.7109375" customWidth="1"/>
    <col min="6" max="6" width="8.7109375" customWidth="1"/>
  </cols>
  <sheetData>
    <row r="1" spans="1:6" ht="18" x14ac:dyDescent="0.25">
      <c r="A1" s="1" t="s">
        <v>0</v>
      </c>
      <c r="B1" s="2"/>
      <c r="C1" s="2"/>
      <c r="D1" s="2"/>
      <c r="E1" s="2"/>
      <c r="F1" s="2"/>
    </row>
    <row r="2" spans="1:6" ht="24" x14ac:dyDescent="0.25">
      <c r="A2" s="3" t="s">
        <v>1</v>
      </c>
      <c r="B2" s="4" t="s">
        <v>2</v>
      </c>
      <c r="C2" s="5" t="s">
        <v>3</v>
      </c>
      <c r="D2" s="6" t="s">
        <v>4</v>
      </c>
      <c r="E2" s="4" t="s">
        <v>5</v>
      </c>
      <c r="F2" s="7" t="s">
        <v>6</v>
      </c>
    </row>
    <row r="3" spans="1:6" x14ac:dyDescent="0.25">
      <c r="A3" s="8">
        <v>1</v>
      </c>
      <c r="B3" s="9">
        <v>2</v>
      </c>
      <c r="C3" s="10" t="s">
        <v>7</v>
      </c>
      <c r="D3" s="10">
        <v>4</v>
      </c>
      <c r="E3" s="11">
        <v>5</v>
      </c>
      <c r="F3" s="12">
        <v>6</v>
      </c>
    </row>
    <row r="4" spans="1:6" ht="15.75" x14ac:dyDescent="0.25">
      <c r="A4" s="13" t="s">
        <v>8</v>
      </c>
      <c r="B4" s="14"/>
      <c r="C4" s="15"/>
      <c r="D4" s="16"/>
      <c r="E4" s="16"/>
      <c r="F4" s="17"/>
    </row>
    <row r="5" spans="1:6" x14ac:dyDescent="0.25">
      <c r="A5" s="18"/>
      <c r="B5" s="19" t="s">
        <v>9</v>
      </c>
      <c r="C5" s="20" t="s">
        <v>10</v>
      </c>
      <c r="D5" s="21">
        <f t="shared" ref="D5:E5" si="0">D6+D67</f>
        <v>8042798181</v>
      </c>
      <c r="E5" s="21">
        <f t="shared" si="0"/>
        <v>7869681999.3399992</v>
      </c>
      <c r="F5" s="22">
        <f t="shared" ref="F5:F259" si="1">IF(D5&gt;0,IF(E5/D5&gt;=100,"&gt;&gt;100",E5/D5*100),"-")</f>
        <v>97.847562778972076</v>
      </c>
    </row>
    <row r="6" spans="1:6" x14ac:dyDescent="0.25">
      <c r="A6" s="23">
        <v>0</v>
      </c>
      <c r="B6" s="24" t="s">
        <v>11</v>
      </c>
      <c r="C6" s="25" t="s">
        <v>12</v>
      </c>
      <c r="D6" s="26">
        <f t="shared" ref="D6:E6" si="2">D7+D11+D50+D51+D55+D62</f>
        <v>1465535165</v>
      </c>
      <c r="E6" s="26">
        <f t="shared" si="2"/>
        <v>958784384.81000006</v>
      </c>
      <c r="F6" s="27">
        <f t="shared" si="1"/>
        <v>65.422134364820934</v>
      </c>
    </row>
    <row r="7" spans="1:6" x14ac:dyDescent="0.25">
      <c r="A7" s="23" t="s">
        <v>13</v>
      </c>
      <c r="B7" s="24" t="s">
        <v>14</v>
      </c>
      <c r="C7" s="25" t="s">
        <v>13</v>
      </c>
      <c r="D7" s="26">
        <f>D8+D9-D10</f>
        <v>14678745</v>
      </c>
      <c r="E7" s="26">
        <f>E8+E9-E10</f>
        <v>19912155.260000005</v>
      </c>
      <c r="F7" s="27">
        <f t="shared" si="1"/>
        <v>135.65298164114171</v>
      </c>
    </row>
    <row r="8" spans="1:6" x14ac:dyDescent="0.25">
      <c r="A8" s="23" t="s">
        <v>15</v>
      </c>
      <c r="B8" s="24" t="s">
        <v>16</v>
      </c>
      <c r="C8" s="25" t="s">
        <v>15</v>
      </c>
      <c r="D8" s="28">
        <v>8375</v>
      </c>
      <c r="E8" s="28">
        <v>8375.2000000000007</v>
      </c>
      <c r="F8" s="27">
        <f t="shared" si="1"/>
        <v>100.0023880597015</v>
      </c>
    </row>
    <row r="9" spans="1:6" x14ac:dyDescent="0.25">
      <c r="A9" s="23" t="s">
        <v>17</v>
      </c>
      <c r="B9" s="24" t="s">
        <v>18</v>
      </c>
      <c r="C9" s="25" t="s">
        <v>17</v>
      </c>
      <c r="D9" s="28">
        <v>78325409</v>
      </c>
      <c r="E9" s="28">
        <v>88781475.109999999</v>
      </c>
      <c r="F9" s="27">
        <f t="shared" si="1"/>
        <v>113.34951996228963</v>
      </c>
    </row>
    <row r="10" spans="1:6" x14ac:dyDescent="0.25">
      <c r="A10" s="23" t="s">
        <v>19</v>
      </c>
      <c r="B10" s="24" t="s">
        <v>20</v>
      </c>
      <c r="C10" s="25" t="s">
        <v>19</v>
      </c>
      <c r="D10" s="28">
        <v>63655039</v>
      </c>
      <c r="E10" s="28">
        <v>68877695.049999997</v>
      </c>
      <c r="F10" s="27">
        <f t="shared" si="1"/>
        <v>108.20462312496579</v>
      </c>
    </row>
    <row r="11" spans="1:6" ht="24" x14ac:dyDescent="0.25">
      <c r="A11" s="23" t="s">
        <v>21</v>
      </c>
      <c r="B11" s="24" t="s">
        <v>22</v>
      </c>
      <c r="C11" s="25" t="s">
        <v>21</v>
      </c>
      <c r="D11" s="26">
        <f t="shared" ref="D11:E11" si="3">D12+D18+D28+D34+D40+D44</f>
        <v>1438057712</v>
      </c>
      <c r="E11" s="26">
        <f t="shared" si="3"/>
        <v>923328578.10000002</v>
      </c>
      <c r="F11" s="27">
        <f t="shared" si="1"/>
        <v>64.206642779020811</v>
      </c>
    </row>
    <row r="12" spans="1:6" x14ac:dyDescent="0.25">
      <c r="A12" s="29" t="s">
        <v>23</v>
      </c>
      <c r="B12" s="24" t="s">
        <v>24</v>
      </c>
      <c r="C12" s="25" t="s">
        <v>23</v>
      </c>
      <c r="D12" s="26">
        <f t="shared" ref="D12:E12" si="4">SUM(D13:D16)-D17</f>
        <v>1392255522</v>
      </c>
      <c r="E12" s="26">
        <f t="shared" si="4"/>
        <v>866258398.85000002</v>
      </c>
      <c r="F12" s="27">
        <f t="shared" si="1"/>
        <v>62.21978546047383</v>
      </c>
    </row>
    <row r="13" spans="1:6" x14ac:dyDescent="0.25">
      <c r="A13" s="23" t="s">
        <v>25</v>
      </c>
      <c r="B13" s="24" t="s">
        <v>26</v>
      </c>
      <c r="C13" s="25" t="s">
        <v>25</v>
      </c>
      <c r="D13" s="28">
        <v>64168093</v>
      </c>
      <c r="E13" s="28">
        <v>59542672.57</v>
      </c>
      <c r="F13" s="27">
        <f t="shared" si="1"/>
        <v>92.791712806550137</v>
      </c>
    </row>
    <row r="14" spans="1:6" x14ac:dyDescent="0.25">
      <c r="A14" s="23" t="s">
        <v>27</v>
      </c>
      <c r="B14" s="24" t="s">
        <v>28</v>
      </c>
      <c r="C14" s="25" t="s">
        <v>27</v>
      </c>
      <c r="D14" s="28">
        <v>1549344288</v>
      </c>
      <c r="E14" s="28">
        <v>1001963623.5599999</v>
      </c>
      <c r="F14" s="27">
        <f t="shared" si="1"/>
        <v>64.670172492997239</v>
      </c>
    </row>
    <row r="15" spans="1:6" x14ac:dyDescent="0.25">
      <c r="A15" s="23" t="s">
        <v>29</v>
      </c>
      <c r="B15" s="24" t="s">
        <v>30</v>
      </c>
      <c r="C15" s="25" t="s">
        <v>29</v>
      </c>
      <c r="D15" s="28"/>
      <c r="E15" s="28"/>
      <c r="F15" s="27" t="str">
        <f t="shared" si="1"/>
        <v>-</v>
      </c>
    </row>
    <row r="16" spans="1:6" x14ac:dyDescent="0.25">
      <c r="A16" s="23" t="s">
        <v>31</v>
      </c>
      <c r="B16" s="24" t="s">
        <v>32</v>
      </c>
      <c r="C16" s="25" t="s">
        <v>31</v>
      </c>
      <c r="D16" s="28"/>
      <c r="E16" s="28"/>
      <c r="F16" s="27" t="str">
        <f t="shared" si="1"/>
        <v>-</v>
      </c>
    </row>
    <row r="17" spans="1:6" x14ac:dyDescent="0.25">
      <c r="A17" s="23" t="s">
        <v>33</v>
      </c>
      <c r="B17" s="24" t="s">
        <v>34</v>
      </c>
      <c r="C17" s="25" t="s">
        <v>33</v>
      </c>
      <c r="D17" s="28">
        <v>221256859</v>
      </c>
      <c r="E17" s="28">
        <v>195247897.28</v>
      </c>
      <c r="F17" s="27">
        <f t="shared" si="1"/>
        <v>88.244901497042406</v>
      </c>
    </row>
    <row r="18" spans="1:6" x14ac:dyDescent="0.25">
      <c r="A18" s="29" t="s">
        <v>35</v>
      </c>
      <c r="B18" s="24" t="s">
        <v>36</v>
      </c>
      <c r="C18" s="25" t="s">
        <v>35</v>
      </c>
      <c r="D18" s="26">
        <f t="shared" ref="D18:E18" si="5">SUM(D19:D26)-D27</f>
        <v>37365738</v>
      </c>
      <c r="E18" s="26">
        <f t="shared" si="5"/>
        <v>47992427.680000022</v>
      </c>
      <c r="F18" s="27">
        <f t="shared" si="1"/>
        <v>128.43966223817128</v>
      </c>
    </row>
    <row r="19" spans="1:6" x14ac:dyDescent="0.25">
      <c r="A19" s="23" t="s">
        <v>37</v>
      </c>
      <c r="B19" s="24" t="s">
        <v>38</v>
      </c>
      <c r="C19" s="25" t="s">
        <v>37</v>
      </c>
      <c r="D19" s="28">
        <v>140342303</v>
      </c>
      <c r="E19" s="28">
        <v>148039996.66</v>
      </c>
      <c r="F19" s="27">
        <f t="shared" si="1"/>
        <v>105.48494181401597</v>
      </c>
    </row>
    <row r="20" spans="1:6" x14ac:dyDescent="0.25">
      <c r="A20" s="23" t="s">
        <v>39</v>
      </c>
      <c r="B20" s="24" t="s">
        <v>40</v>
      </c>
      <c r="C20" s="25" t="s">
        <v>39</v>
      </c>
      <c r="D20" s="28">
        <v>10290718</v>
      </c>
      <c r="E20" s="28">
        <v>9749524.5299999993</v>
      </c>
      <c r="F20" s="27">
        <f t="shared" si="1"/>
        <v>94.740955198655712</v>
      </c>
    </row>
    <row r="21" spans="1:6" x14ac:dyDescent="0.25">
      <c r="A21" s="23" t="s">
        <v>41</v>
      </c>
      <c r="B21" s="24" t="s">
        <v>42</v>
      </c>
      <c r="C21" s="25" t="s">
        <v>41</v>
      </c>
      <c r="D21" s="28">
        <v>7592366</v>
      </c>
      <c r="E21" s="28">
        <v>6791702.6200000001</v>
      </c>
      <c r="F21" s="27">
        <f t="shared" si="1"/>
        <v>89.454362711175932</v>
      </c>
    </row>
    <row r="22" spans="1:6" x14ac:dyDescent="0.25">
      <c r="A22" s="23" t="s">
        <v>43</v>
      </c>
      <c r="B22" s="24" t="s">
        <v>44</v>
      </c>
      <c r="C22" s="25" t="s">
        <v>43</v>
      </c>
      <c r="D22" s="28">
        <v>149575</v>
      </c>
      <c r="E22" s="28">
        <v>138889.56</v>
      </c>
      <c r="F22" s="27">
        <f t="shared" si="1"/>
        <v>92.856132375062671</v>
      </c>
    </row>
    <row r="23" spans="1:6" x14ac:dyDescent="0.25">
      <c r="A23" s="23" t="s">
        <v>45</v>
      </c>
      <c r="B23" s="24" t="s">
        <v>46</v>
      </c>
      <c r="C23" s="25" t="s">
        <v>45</v>
      </c>
      <c r="D23" s="28">
        <v>198997</v>
      </c>
      <c r="E23" s="28">
        <v>172513.37</v>
      </c>
      <c r="F23" s="27">
        <f t="shared" si="1"/>
        <v>86.691442584561571</v>
      </c>
    </row>
    <row r="24" spans="1:6" x14ac:dyDescent="0.25">
      <c r="A24" s="23" t="s">
        <v>47</v>
      </c>
      <c r="B24" s="24" t="s">
        <v>48</v>
      </c>
      <c r="C24" s="25" t="s">
        <v>47</v>
      </c>
      <c r="D24" s="28">
        <v>11970</v>
      </c>
      <c r="E24" s="28">
        <v>11969.83</v>
      </c>
      <c r="F24" s="27">
        <f t="shared" si="1"/>
        <v>99.998579782790316</v>
      </c>
    </row>
    <row r="25" spans="1:6" x14ac:dyDescent="0.25">
      <c r="A25" s="23" t="s">
        <v>49</v>
      </c>
      <c r="B25" s="24" t="s">
        <v>50</v>
      </c>
      <c r="C25" s="25" t="s">
        <v>49</v>
      </c>
      <c r="D25" s="28">
        <v>13947756</v>
      </c>
      <c r="E25" s="28">
        <v>13828574.029999999</v>
      </c>
      <c r="F25" s="27">
        <f t="shared" si="1"/>
        <v>99.145511507370784</v>
      </c>
    </row>
    <row r="26" spans="1:6" x14ac:dyDescent="0.25">
      <c r="A26" s="23" t="s">
        <v>51</v>
      </c>
      <c r="B26" s="24" t="s">
        <v>52</v>
      </c>
      <c r="C26" s="25" t="s">
        <v>51</v>
      </c>
      <c r="D26" s="28"/>
      <c r="E26" s="28"/>
      <c r="F26" s="27" t="str">
        <f t="shared" si="1"/>
        <v>-</v>
      </c>
    </row>
    <row r="27" spans="1:6" x14ac:dyDescent="0.25">
      <c r="A27" s="23" t="s">
        <v>53</v>
      </c>
      <c r="B27" s="24" t="s">
        <v>54</v>
      </c>
      <c r="C27" s="25" t="s">
        <v>53</v>
      </c>
      <c r="D27" s="28">
        <v>135167947</v>
      </c>
      <c r="E27" s="28">
        <v>130740742.92</v>
      </c>
      <c r="F27" s="27">
        <f t="shared" si="1"/>
        <v>96.724664257865811</v>
      </c>
    </row>
    <row r="28" spans="1:6" x14ac:dyDescent="0.25">
      <c r="A28" s="29" t="s">
        <v>55</v>
      </c>
      <c r="B28" s="24" t="s">
        <v>56</v>
      </c>
      <c r="C28" s="25" t="s">
        <v>55</v>
      </c>
      <c r="D28" s="26">
        <f t="shared" ref="D28:E28" si="6">SUM(D29:D32)-D33</f>
        <v>1774909</v>
      </c>
      <c r="E28" s="26">
        <f t="shared" si="6"/>
        <v>1373095.5400000005</v>
      </c>
      <c r="F28" s="27">
        <f t="shared" si="1"/>
        <v>77.361461348159281</v>
      </c>
    </row>
    <row r="29" spans="1:6" x14ac:dyDescent="0.25">
      <c r="A29" s="23" t="s">
        <v>57</v>
      </c>
      <c r="B29" s="24" t="s">
        <v>58</v>
      </c>
      <c r="C29" s="25" t="s">
        <v>57</v>
      </c>
      <c r="D29" s="28">
        <v>5208813</v>
      </c>
      <c r="E29" s="28">
        <v>5208812.6500000004</v>
      </c>
      <c r="F29" s="27">
        <f t="shared" si="1"/>
        <v>99.999993280618838</v>
      </c>
    </row>
    <row r="30" spans="1:6" x14ac:dyDescent="0.25">
      <c r="A30" s="23" t="s">
        <v>59</v>
      </c>
      <c r="B30" s="24" t="s">
        <v>60</v>
      </c>
      <c r="C30" s="25" t="s">
        <v>59</v>
      </c>
      <c r="D30" s="28"/>
      <c r="E30" s="28"/>
      <c r="F30" s="27" t="str">
        <f t="shared" si="1"/>
        <v>-</v>
      </c>
    </row>
    <row r="31" spans="1:6" x14ac:dyDescent="0.25">
      <c r="A31" s="23" t="s">
        <v>61</v>
      </c>
      <c r="B31" s="24" t="s">
        <v>62</v>
      </c>
      <c r="C31" s="25" t="s">
        <v>61</v>
      </c>
      <c r="D31" s="28"/>
      <c r="E31" s="28"/>
      <c r="F31" s="27" t="str">
        <f t="shared" si="1"/>
        <v>-</v>
      </c>
    </row>
    <row r="32" spans="1:6" x14ac:dyDescent="0.25">
      <c r="A32" s="23" t="s">
        <v>63</v>
      </c>
      <c r="B32" s="24" t="s">
        <v>64</v>
      </c>
      <c r="C32" s="25" t="s">
        <v>63</v>
      </c>
      <c r="D32" s="28"/>
      <c r="E32" s="28"/>
      <c r="F32" s="27" t="str">
        <f t="shared" si="1"/>
        <v>-</v>
      </c>
    </row>
    <row r="33" spans="1:6" x14ac:dyDescent="0.25">
      <c r="A33" s="23" t="s">
        <v>65</v>
      </c>
      <c r="B33" s="24" t="s">
        <v>66</v>
      </c>
      <c r="C33" s="25" t="s">
        <v>65</v>
      </c>
      <c r="D33" s="28">
        <v>3433904</v>
      </c>
      <c r="E33" s="28">
        <v>3835717.11</v>
      </c>
      <c r="F33" s="27">
        <f t="shared" si="1"/>
        <v>111.70134954267795</v>
      </c>
    </row>
    <row r="34" spans="1:6" ht="24" x14ac:dyDescent="0.25">
      <c r="A34" s="29" t="s">
        <v>67</v>
      </c>
      <c r="B34" s="24" t="s">
        <v>68</v>
      </c>
      <c r="C34" s="25" t="s">
        <v>67</v>
      </c>
      <c r="D34" s="26">
        <f t="shared" ref="D34:E34" si="7">SUM(D35:D38)-D39</f>
        <v>0</v>
      </c>
      <c r="E34" s="26">
        <f t="shared" si="7"/>
        <v>0</v>
      </c>
      <c r="F34" s="27" t="str">
        <f t="shared" si="1"/>
        <v>-</v>
      </c>
    </row>
    <row r="35" spans="1:6" x14ac:dyDescent="0.25">
      <c r="A35" s="23" t="s">
        <v>69</v>
      </c>
      <c r="B35" s="24" t="s">
        <v>70</v>
      </c>
      <c r="C35" s="25" t="s">
        <v>69</v>
      </c>
      <c r="D35" s="28"/>
      <c r="E35" s="28"/>
      <c r="F35" s="27" t="str">
        <f t="shared" si="1"/>
        <v>-</v>
      </c>
    </row>
    <row r="36" spans="1:6" x14ac:dyDescent="0.25">
      <c r="A36" s="23" t="s">
        <v>71</v>
      </c>
      <c r="B36" s="24" t="s">
        <v>72</v>
      </c>
      <c r="C36" s="25" t="s">
        <v>71</v>
      </c>
      <c r="D36" s="28"/>
      <c r="E36" s="28"/>
      <c r="F36" s="27" t="str">
        <f t="shared" si="1"/>
        <v>-</v>
      </c>
    </row>
    <row r="37" spans="1:6" x14ac:dyDescent="0.25">
      <c r="A37" s="23" t="s">
        <v>73</v>
      </c>
      <c r="B37" s="24" t="s">
        <v>74</v>
      </c>
      <c r="C37" s="25" t="s">
        <v>73</v>
      </c>
      <c r="D37" s="28"/>
      <c r="E37" s="28"/>
      <c r="F37" s="27" t="str">
        <f t="shared" si="1"/>
        <v>-</v>
      </c>
    </row>
    <row r="38" spans="1:6" x14ac:dyDescent="0.25">
      <c r="A38" s="23" t="s">
        <v>75</v>
      </c>
      <c r="B38" s="24" t="s">
        <v>76</v>
      </c>
      <c r="C38" s="25" t="s">
        <v>75</v>
      </c>
      <c r="D38" s="28"/>
      <c r="E38" s="28"/>
      <c r="F38" s="27" t="str">
        <f t="shared" si="1"/>
        <v>-</v>
      </c>
    </row>
    <row r="39" spans="1:6" x14ac:dyDescent="0.25">
      <c r="A39" s="23" t="s">
        <v>77</v>
      </c>
      <c r="B39" s="24" t="s">
        <v>78</v>
      </c>
      <c r="C39" s="25" t="s">
        <v>77</v>
      </c>
      <c r="D39" s="28"/>
      <c r="E39" s="28"/>
      <c r="F39" s="27" t="str">
        <f t="shared" si="1"/>
        <v>-</v>
      </c>
    </row>
    <row r="40" spans="1:6" x14ac:dyDescent="0.25">
      <c r="A40" s="29" t="s">
        <v>79</v>
      </c>
      <c r="B40" s="24" t="s">
        <v>80</v>
      </c>
      <c r="C40" s="25" t="s">
        <v>79</v>
      </c>
      <c r="D40" s="26">
        <f t="shared" ref="D40:E40" si="8">SUM(D41:D42)-D43</f>
        <v>0</v>
      </c>
      <c r="E40" s="26">
        <f t="shared" si="8"/>
        <v>0</v>
      </c>
      <c r="F40" s="27" t="str">
        <f t="shared" si="1"/>
        <v>-</v>
      </c>
    </row>
    <row r="41" spans="1:6" x14ac:dyDescent="0.25">
      <c r="A41" s="23" t="s">
        <v>81</v>
      </c>
      <c r="B41" s="24" t="s">
        <v>82</v>
      </c>
      <c r="C41" s="25" t="s">
        <v>81</v>
      </c>
      <c r="D41" s="28"/>
      <c r="E41" s="28"/>
      <c r="F41" s="27" t="str">
        <f t="shared" si="1"/>
        <v>-</v>
      </c>
    </row>
    <row r="42" spans="1:6" x14ac:dyDescent="0.25">
      <c r="A42" s="23" t="s">
        <v>83</v>
      </c>
      <c r="B42" s="24" t="s">
        <v>84</v>
      </c>
      <c r="C42" s="25" t="s">
        <v>83</v>
      </c>
      <c r="D42" s="28"/>
      <c r="E42" s="28"/>
      <c r="F42" s="27" t="str">
        <f t="shared" si="1"/>
        <v>-</v>
      </c>
    </row>
    <row r="43" spans="1:6" x14ac:dyDescent="0.25">
      <c r="A43" s="23" t="s">
        <v>85</v>
      </c>
      <c r="B43" s="24" t="s">
        <v>86</v>
      </c>
      <c r="C43" s="25" t="s">
        <v>85</v>
      </c>
      <c r="D43" s="28"/>
      <c r="E43" s="28"/>
      <c r="F43" s="27" t="str">
        <f t="shared" si="1"/>
        <v>-</v>
      </c>
    </row>
    <row r="44" spans="1:6" x14ac:dyDescent="0.25">
      <c r="A44" s="29" t="s">
        <v>87</v>
      </c>
      <c r="B44" s="24" t="s">
        <v>88</v>
      </c>
      <c r="C44" s="25" t="s">
        <v>87</v>
      </c>
      <c r="D44" s="26">
        <f t="shared" ref="D44:E44" si="9">SUM(D45:D48)-D49</f>
        <v>6661543</v>
      </c>
      <c r="E44" s="26">
        <f t="shared" si="9"/>
        <v>7704656.0299999975</v>
      </c>
      <c r="F44" s="27">
        <f t="shared" si="1"/>
        <v>115.65872996691604</v>
      </c>
    </row>
    <row r="45" spans="1:6" x14ac:dyDescent="0.25">
      <c r="A45" s="23" t="s">
        <v>89</v>
      </c>
      <c r="B45" s="24" t="s">
        <v>90</v>
      </c>
      <c r="C45" s="25" t="s">
        <v>89</v>
      </c>
      <c r="D45" s="28"/>
      <c r="E45" s="28"/>
      <c r="F45" s="27" t="str">
        <f t="shared" si="1"/>
        <v>-</v>
      </c>
    </row>
    <row r="46" spans="1:6" x14ac:dyDescent="0.25">
      <c r="A46" s="23" t="s">
        <v>91</v>
      </c>
      <c r="B46" s="24" t="s">
        <v>92</v>
      </c>
      <c r="C46" s="25" t="s">
        <v>91</v>
      </c>
      <c r="D46" s="28">
        <v>24950393</v>
      </c>
      <c r="E46" s="28">
        <v>30112601.399999999</v>
      </c>
      <c r="F46" s="27">
        <f t="shared" si="1"/>
        <v>120.68988813122101</v>
      </c>
    </row>
    <row r="47" spans="1:6" x14ac:dyDescent="0.25">
      <c r="A47" s="23" t="s">
        <v>93</v>
      </c>
      <c r="B47" s="24" t="s">
        <v>94</v>
      </c>
      <c r="C47" s="25" t="s">
        <v>93</v>
      </c>
      <c r="D47" s="28"/>
      <c r="E47" s="28"/>
      <c r="F47" s="27" t="str">
        <f t="shared" si="1"/>
        <v>-</v>
      </c>
    </row>
    <row r="48" spans="1:6" x14ac:dyDescent="0.25">
      <c r="A48" s="23" t="s">
        <v>95</v>
      </c>
      <c r="B48" s="24" t="s">
        <v>96</v>
      </c>
      <c r="C48" s="25" t="s">
        <v>95</v>
      </c>
      <c r="D48" s="28"/>
      <c r="E48" s="28"/>
      <c r="F48" s="27" t="str">
        <f t="shared" si="1"/>
        <v>-</v>
      </c>
    </row>
    <row r="49" spans="1:6" x14ac:dyDescent="0.25">
      <c r="A49" s="23" t="s">
        <v>97</v>
      </c>
      <c r="B49" s="24" t="s">
        <v>98</v>
      </c>
      <c r="C49" s="25" t="s">
        <v>97</v>
      </c>
      <c r="D49" s="28">
        <v>18288850</v>
      </c>
      <c r="E49" s="28">
        <v>22407945.370000001</v>
      </c>
      <c r="F49" s="27">
        <f t="shared" si="1"/>
        <v>122.52244055804493</v>
      </c>
    </row>
    <row r="50" spans="1:6" x14ac:dyDescent="0.25">
      <c r="A50" s="23" t="s">
        <v>99</v>
      </c>
      <c r="B50" s="24" t="s">
        <v>100</v>
      </c>
      <c r="C50" s="25" t="s">
        <v>99</v>
      </c>
      <c r="D50" s="28">
        <v>733878</v>
      </c>
      <c r="E50" s="28">
        <v>733878</v>
      </c>
      <c r="F50" s="27">
        <f t="shared" si="1"/>
        <v>100</v>
      </c>
    </row>
    <row r="51" spans="1:6" x14ac:dyDescent="0.25">
      <c r="A51" s="23" t="s">
        <v>101</v>
      </c>
      <c r="B51" s="24" t="s">
        <v>102</v>
      </c>
      <c r="C51" s="25" t="s">
        <v>101</v>
      </c>
      <c r="D51" s="26">
        <f t="shared" ref="D51:E51" si="10">SUM(D52:D53)-D54</f>
        <v>13152</v>
      </c>
      <c r="E51" s="26">
        <f t="shared" si="10"/>
        <v>26296.450000000186</v>
      </c>
      <c r="F51" s="27">
        <f t="shared" si="1"/>
        <v>199.94259428223987</v>
      </c>
    </row>
    <row r="52" spans="1:6" x14ac:dyDescent="0.25">
      <c r="A52" s="23" t="s">
        <v>103</v>
      </c>
      <c r="B52" s="24" t="s">
        <v>104</v>
      </c>
      <c r="C52" s="25" t="s">
        <v>103</v>
      </c>
      <c r="D52" s="28">
        <v>28214</v>
      </c>
      <c r="E52" s="28">
        <v>41357.68</v>
      </c>
      <c r="F52" s="27">
        <f t="shared" si="1"/>
        <v>146.5856666902956</v>
      </c>
    </row>
    <row r="53" spans="1:6" x14ac:dyDescent="0.25">
      <c r="A53" s="23" t="s">
        <v>105</v>
      </c>
      <c r="B53" s="24" t="s">
        <v>106</v>
      </c>
      <c r="C53" s="25" t="s">
        <v>105</v>
      </c>
      <c r="D53" s="28">
        <v>2637875</v>
      </c>
      <c r="E53" s="28">
        <v>2479341.56</v>
      </c>
      <c r="F53" s="27">
        <f t="shared" si="1"/>
        <v>93.990107946737439</v>
      </c>
    </row>
    <row r="54" spans="1:6" x14ac:dyDescent="0.25">
      <c r="A54" s="23" t="s">
        <v>107</v>
      </c>
      <c r="B54" s="24" t="s">
        <v>108</v>
      </c>
      <c r="C54" s="25" t="s">
        <v>107</v>
      </c>
      <c r="D54" s="28">
        <v>2652937</v>
      </c>
      <c r="E54" s="28">
        <v>2494402.79</v>
      </c>
      <c r="F54" s="27">
        <f t="shared" si="1"/>
        <v>94.024199971578668</v>
      </c>
    </row>
    <row r="55" spans="1:6" x14ac:dyDescent="0.25">
      <c r="A55" s="23" t="s">
        <v>109</v>
      </c>
      <c r="B55" s="24" t="s">
        <v>110</v>
      </c>
      <c r="C55" s="25" t="s">
        <v>109</v>
      </c>
      <c r="D55" s="26">
        <f t="shared" ref="D55:E55" si="11">SUM(D56:D61)</f>
        <v>11745530</v>
      </c>
      <c r="E55" s="26">
        <f t="shared" si="11"/>
        <v>14335152.279999999</v>
      </c>
      <c r="F55" s="27">
        <f t="shared" si="1"/>
        <v>122.04772607110961</v>
      </c>
    </row>
    <row r="56" spans="1:6" x14ac:dyDescent="0.25">
      <c r="A56" s="23" t="s">
        <v>111</v>
      </c>
      <c r="B56" s="24" t="s">
        <v>112</v>
      </c>
      <c r="C56" s="25" t="s">
        <v>111</v>
      </c>
      <c r="D56" s="28">
        <v>11745530</v>
      </c>
      <c r="E56" s="28">
        <v>14335152.279999999</v>
      </c>
      <c r="F56" s="27">
        <f t="shared" si="1"/>
        <v>122.04772607110961</v>
      </c>
    </row>
    <row r="57" spans="1:6" x14ac:dyDescent="0.25">
      <c r="A57" s="23" t="s">
        <v>113</v>
      </c>
      <c r="B57" s="24" t="s">
        <v>114</v>
      </c>
      <c r="C57" s="25" t="s">
        <v>113</v>
      </c>
      <c r="D57" s="28"/>
      <c r="E57" s="28"/>
      <c r="F57" s="27" t="str">
        <f t="shared" si="1"/>
        <v>-</v>
      </c>
    </row>
    <row r="58" spans="1:6" x14ac:dyDescent="0.25">
      <c r="A58" s="23" t="s">
        <v>115</v>
      </c>
      <c r="B58" s="24" t="s">
        <v>116</v>
      </c>
      <c r="C58" s="25" t="s">
        <v>115</v>
      </c>
      <c r="D58" s="28"/>
      <c r="E58" s="28"/>
      <c r="F58" s="27" t="str">
        <f t="shared" si="1"/>
        <v>-</v>
      </c>
    </row>
    <row r="59" spans="1:6" x14ac:dyDescent="0.25">
      <c r="A59" s="23" t="s">
        <v>117</v>
      </c>
      <c r="B59" s="24" t="s">
        <v>118</v>
      </c>
      <c r="C59" s="25" t="s">
        <v>117</v>
      </c>
      <c r="D59" s="28"/>
      <c r="E59" s="28"/>
      <c r="F59" s="27" t="str">
        <f t="shared" si="1"/>
        <v>-</v>
      </c>
    </row>
    <row r="60" spans="1:6" x14ac:dyDescent="0.25">
      <c r="A60" s="23" t="s">
        <v>119</v>
      </c>
      <c r="B60" s="24" t="s">
        <v>120</v>
      </c>
      <c r="C60" s="25" t="s">
        <v>119</v>
      </c>
      <c r="D60" s="28"/>
      <c r="E60" s="28"/>
      <c r="F60" s="27" t="str">
        <f t="shared" si="1"/>
        <v>-</v>
      </c>
    </row>
    <row r="61" spans="1:6" x14ac:dyDescent="0.25">
      <c r="A61" s="23" t="s">
        <v>121</v>
      </c>
      <c r="B61" s="24" t="s">
        <v>122</v>
      </c>
      <c r="C61" s="25" t="s">
        <v>121</v>
      </c>
      <c r="D61" s="28"/>
      <c r="E61" s="28"/>
      <c r="F61" s="27" t="str">
        <f t="shared" si="1"/>
        <v>-</v>
      </c>
    </row>
    <row r="62" spans="1:6" x14ac:dyDescent="0.25">
      <c r="A62" s="23" t="s">
        <v>123</v>
      </c>
      <c r="B62" s="24" t="s">
        <v>124</v>
      </c>
      <c r="C62" s="25" t="s">
        <v>123</v>
      </c>
      <c r="D62" s="26">
        <f t="shared" ref="D62:E62" si="12">SUM(D63:D66)</f>
        <v>306148</v>
      </c>
      <c r="E62" s="26">
        <f t="shared" si="12"/>
        <v>448324.72</v>
      </c>
      <c r="F62" s="27">
        <f t="shared" si="1"/>
        <v>146.44051896468372</v>
      </c>
    </row>
    <row r="63" spans="1:6" x14ac:dyDescent="0.25">
      <c r="A63" s="23" t="s">
        <v>125</v>
      </c>
      <c r="B63" s="24" t="s">
        <v>126</v>
      </c>
      <c r="C63" s="25" t="s">
        <v>125</v>
      </c>
      <c r="D63" s="28">
        <v>306148</v>
      </c>
      <c r="E63" s="28">
        <v>448324.72</v>
      </c>
      <c r="F63" s="27">
        <f t="shared" si="1"/>
        <v>146.44051896468372</v>
      </c>
    </row>
    <row r="64" spans="1:6" x14ac:dyDescent="0.25">
      <c r="A64" s="23" t="s">
        <v>127</v>
      </c>
      <c r="B64" s="24" t="s">
        <v>128</v>
      </c>
      <c r="C64" s="25" t="s">
        <v>127</v>
      </c>
      <c r="D64" s="28"/>
      <c r="E64" s="28"/>
      <c r="F64" s="27" t="str">
        <f t="shared" si="1"/>
        <v>-</v>
      </c>
    </row>
    <row r="65" spans="1:6" x14ac:dyDescent="0.25">
      <c r="A65" s="23" t="s">
        <v>129</v>
      </c>
      <c r="B65" s="24" t="s">
        <v>130</v>
      </c>
      <c r="C65" s="25" t="s">
        <v>129</v>
      </c>
      <c r="D65" s="28"/>
      <c r="E65" s="28"/>
      <c r="F65" s="27" t="str">
        <f t="shared" si="1"/>
        <v>-</v>
      </c>
    </row>
    <row r="66" spans="1:6" x14ac:dyDescent="0.25">
      <c r="A66" s="23" t="s">
        <v>131</v>
      </c>
      <c r="B66" s="24" t="s">
        <v>132</v>
      </c>
      <c r="C66" s="25" t="s">
        <v>131</v>
      </c>
      <c r="D66" s="28"/>
      <c r="E66" s="28"/>
      <c r="F66" s="27" t="str">
        <f t="shared" si="1"/>
        <v>-</v>
      </c>
    </row>
    <row r="67" spans="1:6" x14ac:dyDescent="0.25">
      <c r="A67" s="23" t="s">
        <v>133</v>
      </c>
      <c r="B67" s="24" t="s">
        <v>134</v>
      </c>
      <c r="C67" s="25" t="s">
        <v>133</v>
      </c>
      <c r="D67" s="26">
        <f t="shared" ref="D67:E67" si="13">D68+D77+D86+D117+D133+D145+D163+D169</f>
        <v>6577263016</v>
      </c>
      <c r="E67" s="26">
        <f t="shared" si="13"/>
        <v>6910897614.5299988</v>
      </c>
      <c r="F67" s="27">
        <f t="shared" si="1"/>
        <v>105.0725445784727</v>
      </c>
    </row>
    <row r="68" spans="1:6" x14ac:dyDescent="0.25">
      <c r="A68" s="23" t="s">
        <v>135</v>
      </c>
      <c r="B68" s="24" t="s">
        <v>136</v>
      </c>
      <c r="C68" s="25" t="s">
        <v>135</v>
      </c>
      <c r="D68" s="26">
        <f t="shared" ref="D68:E68" si="14">+D69+D74+D75+D76</f>
        <v>1721610</v>
      </c>
      <c r="E68" s="26">
        <f t="shared" si="14"/>
        <v>2334941.81</v>
      </c>
      <c r="F68" s="27">
        <f t="shared" si="1"/>
        <v>135.62547905739396</v>
      </c>
    </row>
    <row r="69" spans="1:6" x14ac:dyDescent="0.25">
      <c r="A69" s="23" t="s">
        <v>137</v>
      </c>
      <c r="B69" s="24" t="s">
        <v>138</v>
      </c>
      <c r="C69" s="25" t="s">
        <v>137</v>
      </c>
      <c r="D69" s="26">
        <f t="shared" ref="D69:E69" si="15">SUM(D70:D73)</f>
        <v>1608828</v>
      </c>
      <c r="E69" s="26">
        <f t="shared" si="15"/>
        <v>2222159.75</v>
      </c>
      <c r="F69" s="27">
        <f t="shared" si="1"/>
        <v>138.12289132213013</v>
      </c>
    </row>
    <row r="70" spans="1:6" x14ac:dyDescent="0.25">
      <c r="A70" s="23" t="s">
        <v>139</v>
      </c>
      <c r="B70" s="24" t="s">
        <v>140</v>
      </c>
      <c r="C70" s="25" t="s">
        <v>139</v>
      </c>
      <c r="D70" s="28">
        <v>3304</v>
      </c>
      <c r="E70" s="28">
        <v>0</v>
      </c>
      <c r="F70" s="27">
        <f t="shared" si="1"/>
        <v>0</v>
      </c>
    </row>
    <row r="71" spans="1:6" x14ac:dyDescent="0.25">
      <c r="A71" s="23" t="s">
        <v>141</v>
      </c>
      <c r="B71" s="24" t="s">
        <v>142</v>
      </c>
      <c r="C71" s="25" t="s">
        <v>141</v>
      </c>
      <c r="D71" s="28">
        <v>1605524</v>
      </c>
      <c r="E71" s="28">
        <v>2222159.75</v>
      </c>
      <c r="F71" s="27">
        <f t="shared" si="1"/>
        <v>138.40713374574284</v>
      </c>
    </row>
    <row r="72" spans="1:6" x14ac:dyDescent="0.25">
      <c r="A72" s="23" t="s">
        <v>143</v>
      </c>
      <c r="B72" s="24" t="s">
        <v>144</v>
      </c>
      <c r="C72" s="25" t="s">
        <v>143</v>
      </c>
      <c r="D72" s="28"/>
      <c r="E72" s="28"/>
      <c r="F72" s="27" t="str">
        <f t="shared" si="1"/>
        <v>-</v>
      </c>
    </row>
    <row r="73" spans="1:6" x14ac:dyDescent="0.25">
      <c r="A73" s="23" t="s">
        <v>145</v>
      </c>
      <c r="B73" s="24" t="s">
        <v>146</v>
      </c>
      <c r="C73" s="25" t="s">
        <v>145</v>
      </c>
      <c r="D73" s="28"/>
      <c r="E73" s="28"/>
      <c r="F73" s="27" t="str">
        <f t="shared" si="1"/>
        <v>-</v>
      </c>
    </row>
    <row r="74" spans="1:6" x14ac:dyDescent="0.25">
      <c r="A74" s="23" t="s">
        <v>147</v>
      </c>
      <c r="B74" s="24" t="s">
        <v>148</v>
      </c>
      <c r="C74" s="25" t="s">
        <v>147</v>
      </c>
      <c r="D74" s="28">
        <v>112782</v>
      </c>
      <c r="E74" s="28">
        <v>112782.06</v>
      </c>
      <c r="F74" s="27">
        <f t="shared" si="1"/>
        <v>100.00005319997871</v>
      </c>
    </row>
    <row r="75" spans="1:6" x14ac:dyDescent="0.25">
      <c r="A75" s="23" t="s">
        <v>149</v>
      </c>
      <c r="B75" s="24" t="s">
        <v>150</v>
      </c>
      <c r="C75" s="25" t="s">
        <v>149</v>
      </c>
      <c r="D75" s="28"/>
      <c r="E75" s="28"/>
      <c r="F75" s="27" t="str">
        <f t="shared" si="1"/>
        <v>-</v>
      </c>
    </row>
    <row r="76" spans="1:6" x14ac:dyDescent="0.25">
      <c r="A76" s="23" t="s">
        <v>151</v>
      </c>
      <c r="B76" s="24" t="s">
        <v>152</v>
      </c>
      <c r="C76" s="25" t="s">
        <v>151</v>
      </c>
      <c r="D76" s="28"/>
      <c r="E76" s="28"/>
      <c r="F76" s="27" t="str">
        <f t="shared" si="1"/>
        <v>-</v>
      </c>
    </row>
    <row r="77" spans="1:6" ht="24" x14ac:dyDescent="0.25">
      <c r="A77" s="23" t="s">
        <v>153</v>
      </c>
      <c r="B77" s="24" t="s">
        <v>154</v>
      </c>
      <c r="C77" s="25" t="s">
        <v>153</v>
      </c>
      <c r="D77" s="26">
        <f>D78+SUM(D81:D83)-D84+D85</f>
        <v>8794923</v>
      </c>
      <c r="E77" s="26">
        <f>E78+SUM(E81:E83)-E84+E85</f>
        <v>7919344.54</v>
      </c>
      <c r="F77" s="27">
        <f t="shared" si="1"/>
        <v>90.044501128662517</v>
      </c>
    </row>
    <row r="78" spans="1:6" x14ac:dyDescent="0.25">
      <c r="A78" s="23" t="s">
        <v>155</v>
      </c>
      <c r="B78" s="24" t="s">
        <v>156</v>
      </c>
      <c r="C78" s="25" t="s">
        <v>155</v>
      </c>
      <c r="D78" s="26">
        <f t="shared" ref="D78:E78" si="16">SUM(D79:D80)</f>
        <v>1689865</v>
      </c>
      <c r="E78" s="26">
        <f t="shared" si="16"/>
        <v>1438208.56</v>
      </c>
      <c r="F78" s="27">
        <f t="shared" si="1"/>
        <v>85.1078967846544</v>
      </c>
    </row>
    <row r="79" spans="1:6" x14ac:dyDescent="0.25">
      <c r="A79" s="23" t="s">
        <v>157</v>
      </c>
      <c r="B79" s="24" t="s">
        <v>158</v>
      </c>
      <c r="C79" s="25" t="s">
        <v>157</v>
      </c>
      <c r="D79" s="28">
        <v>1689865</v>
      </c>
      <c r="E79" s="28">
        <v>1438208.56</v>
      </c>
      <c r="F79" s="27">
        <f t="shared" si="1"/>
        <v>85.1078967846544</v>
      </c>
    </row>
    <row r="80" spans="1:6" x14ac:dyDescent="0.25">
      <c r="A80" s="23" t="s">
        <v>159</v>
      </c>
      <c r="B80" s="24" t="s">
        <v>160</v>
      </c>
      <c r="C80" s="25" t="s">
        <v>159</v>
      </c>
      <c r="D80" s="28"/>
      <c r="E80" s="28"/>
      <c r="F80" s="27" t="str">
        <f t="shared" si="1"/>
        <v>-</v>
      </c>
    </row>
    <row r="81" spans="1:6" x14ac:dyDescent="0.25">
      <c r="A81" s="23" t="s">
        <v>161</v>
      </c>
      <c r="B81" s="24" t="s">
        <v>162</v>
      </c>
      <c r="C81" s="25" t="s">
        <v>161</v>
      </c>
      <c r="D81" s="28"/>
      <c r="E81" s="28"/>
      <c r="F81" s="27" t="str">
        <f t="shared" si="1"/>
        <v>-</v>
      </c>
    </row>
    <row r="82" spans="1:6" x14ac:dyDescent="0.25">
      <c r="A82" s="23" t="s">
        <v>163</v>
      </c>
      <c r="B82" s="24" t="s">
        <v>164</v>
      </c>
      <c r="C82" s="25" t="s">
        <v>163</v>
      </c>
      <c r="D82" s="28">
        <v>1648</v>
      </c>
      <c r="E82" s="28">
        <v>2387.15</v>
      </c>
      <c r="F82" s="27">
        <f t="shared" si="1"/>
        <v>144.85133495145632</v>
      </c>
    </row>
    <row r="83" spans="1:6" x14ac:dyDescent="0.25">
      <c r="A83" s="23" t="s">
        <v>165</v>
      </c>
      <c r="B83" s="24" t="s">
        <v>166</v>
      </c>
      <c r="C83" s="25" t="s">
        <v>165</v>
      </c>
      <c r="D83" s="28">
        <v>442564</v>
      </c>
      <c r="E83" s="28">
        <v>507603.38</v>
      </c>
      <c r="F83" s="27">
        <f t="shared" si="1"/>
        <v>114.69603944288285</v>
      </c>
    </row>
    <row r="84" spans="1:6" ht="24" x14ac:dyDescent="0.25">
      <c r="A84" s="23" t="s">
        <v>167</v>
      </c>
      <c r="B84" s="24" t="s">
        <v>168</v>
      </c>
      <c r="C84" s="25" t="s">
        <v>167</v>
      </c>
      <c r="D84" s="28">
        <v>12971772</v>
      </c>
      <c r="E84" s="28">
        <v>38.97</v>
      </c>
      <c r="F84" s="27">
        <f t="shared" si="1"/>
        <v>3.0042156152605822E-4</v>
      </c>
    </row>
    <row r="85" spans="1:6" x14ac:dyDescent="0.25">
      <c r="A85" s="23" t="s">
        <v>169</v>
      </c>
      <c r="B85" s="24" t="s">
        <v>170</v>
      </c>
      <c r="C85" s="25" t="s">
        <v>169</v>
      </c>
      <c r="D85" s="28">
        <v>19632618</v>
      </c>
      <c r="E85" s="28">
        <v>5971184.4199999999</v>
      </c>
      <c r="F85" s="27">
        <f t="shared" si="1"/>
        <v>30.414611133369984</v>
      </c>
    </row>
    <row r="86" spans="1:6" x14ac:dyDescent="0.25">
      <c r="A86" s="23" t="s">
        <v>171</v>
      </c>
      <c r="B86" s="24" t="s">
        <v>172</v>
      </c>
      <c r="C86" s="25" t="s">
        <v>171</v>
      </c>
      <c r="D86" s="26">
        <f t="shared" ref="D86:E86" si="17">D87+D105-D116</f>
        <v>0</v>
      </c>
      <c r="E86" s="26">
        <f t="shared" si="17"/>
        <v>0</v>
      </c>
      <c r="F86" s="27" t="str">
        <f t="shared" si="1"/>
        <v>-</v>
      </c>
    </row>
    <row r="87" spans="1:6" ht="36" x14ac:dyDescent="0.25">
      <c r="A87" s="23"/>
      <c r="B87" s="24" t="s">
        <v>173</v>
      </c>
      <c r="C87" s="25" t="s">
        <v>174</v>
      </c>
      <c r="D87" s="26">
        <f t="shared" ref="D87:E87" si="18">SUM(D88:D104)</f>
        <v>24638960</v>
      </c>
      <c r="E87" s="26">
        <f t="shared" si="18"/>
        <v>19843453.48</v>
      </c>
      <c r="F87" s="27">
        <f t="shared" si="1"/>
        <v>80.536895550786241</v>
      </c>
    </row>
    <row r="88" spans="1:6" ht="24" x14ac:dyDescent="0.25">
      <c r="A88" s="23" t="s">
        <v>175</v>
      </c>
      <c r="B88" s="24" t="s">
        <v>176</v>
      </c>
      <c r="C88" s="25" t="s">
        <v>175</v>
      </c>
      <c r="D88" s="28"/>
      <c r="E88" s="28"/>
      <c r="F88" s="27" t="str">
        <f t="shared" si="1"/>
        <v>-</v>
      </c>
    </row>
    <row r="89" spans="1:6" x14ac:dyDescent="0.25">
      <c r="A89" s="23" t="s">
        <v>177</v>
      </c>
      <c r="B89" s="24" t="s">
        <v>178</v>
      </c>
      <c r="C89" s="25" t="s">
        <v>177</v>
      </c>
      <c r="D89" s="28"/>
      <c r="E89" s="28"/>
      <c r="F89" s="27" t="str">
        <f t="shared" si="1"/>
        <v>-</v>
      </c>
    </row>
    <row r="90" spans="1:6" x14ac:dyDescent="0.25">
      <c r="A90" s="23" t="s">
        <v>179</v>
      </c>
      <c r="B90" s="24" t="s">
        <v>180</v>
      </c>
      <c r="C90" s="25" t="s">
        <v>179</v>
      </c>
      <c r="D90" s="28"/>
      <c r="E90" s="28"/>
      <c r="F90" s="27" t="str">
        <f t="shared" si="1"/>
        <v>-</v>
      </c>
    </row>
    <row r="91" spans="1:6" x14ac:dyDescent="0.25">
      <c r="A91" s="23" t="s">
        <v>181</v>
      </c>
      <c r="B91" s="24" t="s">
        <v>182</v>
      </c>
      <c r="C91" s="25" t="s">
        <v>181</v>
      </c>
      <c r="D91" s="28"/>
      <c r="E91" s="28"/>
      <c r="F91" s="27" t="str">
        <f t="shared" si="1"/>
        <v>-</v>
      </c>
    </row>
    <row r="92" spans="1:6" x14ac:dyDescent="0.25">
      <c r="A92" s="23" t="s">
        <v>183</v>
      </c>
      <c r="B92" s="24" t="s">
        <v>184</v>
      </c>
      <c r="C92" s="25" t="s">
        <v>183</v>
      </c>
      <c r="D92" s="28"/>
      <c r="E92" s="28"/>
      <c r="F92" s="27" t="str">
        <f t="shared" si="1"/>
        <v>-</v>
      </c>
    </row>
    <row r="93" spans="1:6" x14ac:dyDescent="0.25">
      <c r="A93" s="23" t="s">
        <v>185</v>
      </c>
      <c r="B93" s="24" t="s">
        <v>186</v>
      </c>
      <c r="C93" s="25" t="s">
        <v>185</v>
      </c>
      <c r="D93" s="28"/>
      <c r="E93" s="28"/>
      <c r="F93" s="27" t="str">
        <f t="shared" si="1"/>
        <v>-</v>
      </c>
    </row>
    <row r="94" spans="1:6" x14ac:dyDescent="0.25">
      <c r="A94" s="23" t="s">
        <v>187</v>
      </c>
      <c r="B94" s="24" t="s">
        <v>188</v>
      </c>
      <c r="C94" s="25" t="s">
        <v>187</v>
      </c>
      <c r="D94" s="28"/>
      <c r="E94" s="28"/>
      <c r="F94" s="27" t="str">
        <f t="shared" si="1"/>
        <v>-</v>
      </c>
    </row>
    <row r="95" spans="1:6" x14ac:dyDescent="0.25">
      <c r="A95" s="23" t="s">
        <v>189</v>
      </c>
      <c r="B95" s="24" t="s">
        <v>190</v>
      </c>
      <c r="C95" s="25" t="s">
        <v>189</v>
      </c>
      <c r="D95" s="28"/>
      <c r="E95" s="28"/>
      <c r="F95" s="27" t="str">
        <f t="shared" si="1"/>
        <v>-</v>
      </c>
    </row>
    <row r="96" spans="1:6" x14ac:dyDescent="0.25">
      <c r="A96" s="23" t="s">
        <v>191</v>
      </c>
      <c r="B96" s="24" t="s">
        <v>192</v>
      </c>
      <c r="C96" s="25" t="s">
        <v>191</v>
      </c>
      <c r="D96" s="28">
        <v>24638960</v>
      </c>
      <c r="E96" s="28">
        <v>19843453.48</v>
      </c>
      <c r="F96" s="27">
        <f t="shared" si="1"/>
        <v>80.536895550786241</v>
      </c>
    </row>
    <row r="97" spans="1:6" x14ac:dyDescent="0.25">
      <c r="A97" s="23" t="s">
        <v>193</v>
      </c>
      <c r="B97" s="24" t="s">
        <v>194</v>
      </c>
      <c r="C97" s="25" t="s">
        <v>193</v>
      </c>
      <c r="D97" s="28"/>
      <c r="E97" s="28"/>
      <c r="F97" s="27" t="str">
        <f t="shared" si="1"/>
        <v>-</v>
      </c>
    </row>
    <row r="98" spans="1:6" x14ac:dyDescent="0.25">
      <c r="A98" s="23" t="s">
        <v>195</v>
      </c>
      <c r="B98" s="24" t="s">
        <v>196</v>
      </c>
      <c r="C98" s="25" t="s">
        <v>195</v>
      </c>
      <c r="D98" s="28"/>
      <c r="E98" s="28"/>
      <c r="F98" s="27" t="str">
        <f t="shared" si="1"/>
        <v>-</v>
      </c>
    </row>
    <row r="99" spans="1:6" x14ac:dyDescent="0.25">
      <c r="A99" s="23" t="s">
        <v>197</v>
      </c>
      <c r="B99" s="24" t="s">
        <v>198</v>
      </c>
      <c r="C99" s="25" t="s">
        <v>197</v>
      </c>
      <c r="D99" s="28"/>
      <c r="E99" s="28"/>
      <c r="F99" s="27" t="str">
        <f t="shared" si="1"/>
        <v>-</v>
      </c>
    </row>
    <row r="100" spans="1:6" x14ac:dyDescent="0.25">
      <c r="A100" s="23" t="s">
        <v>199</v>
      </c>
      <c r="B100" s="24" t="s">
        <v>200</v>
      </c>
      <c r="C100" s="25" t="s">
        <v>199</v>
      </c>
      <c r="D100" s="28"/>
      <c r="E100" s="28"/>
      <c r="F100" s="27" t="str">
        <f t="shared" si="1"/>
        <v>-</v>
      </c>
    </row>
    <row r="101" spans="1:6" x14ac:dyDescent="0.25">
      <c r="A101" s="23" t="s">
        <v>201</v>
      </c>
      <c r="B101" s="24" t="s">
        <v>202</v>
      </c>
      <c r="C101" s="25" t="s">
        <v>201</v>
      </c>
      <c r="D101" s="28"/>
      <c r="E101" s="28"/>
      <c r="F101" s="27" t="str">
        <f t="shared" si="1"/>
        <v>-</v>
      </c>
    </row>
    <row r="102" spans="1:6" x14ac:dyDescent="0.25">
      <c r="A102" s="23" t="s">
        <v>203</v>
      </c>
      <c r="B102" s="24" t="s">
        <v>204</v>
      </c>
      <c r="C102" s="25" t="s">
        <v>203</v>
      </c>
      <c r="D102" s="28"/>
      <c r="E102" s="28"/>
      <c r="F102" s="27" t="str">
        <f t="shared" si="1"/>
        <v>-</v>
      </c>
    </row>
    <row r="103" spans="1:6" x14ac:dyDescent="0.25">
      <c r="A103" s="23" t="s">
        <v>205</v>
      </c>
      <c r="B103" s="24" t="s">
        <v>206</v>
      </c>
      <c r="C103" s="25" t="s">
        <v>205</v>
      </c>
      <c r="D103" s="28"/>
      <c r="E103" s="28"/>
      <c r="F103" s="27" t="str">
        <f t="shared" si="1"/>
        <v>-</v>
      </c>
    </row>
    <row r="104" spans="1:6" ht="24" x14ac:dyDescent="0.25">
      <c r="A104" s="23" t="s">
        <v>207</v>
      </c>
      <c r="B104" s="24" t="s">
        <v>208</v>
      </c>
      <c r="C104" s="25" t="s">
        <v>207</v>
      </c>
      <c r="D104" s="28"/>
      <c r="E104" s="28"/>
      <c r="F104" s="27" t="str">
        <f t="shared" si="1"/>
        <v>-</v>
      </c>
    </row>
    <row r="105" spans="1:6" ht="24" x14ac:dyDescent="0.25">
      <c r="A105" s="23"/>
      <c r="B105" s="24" t="s">
        <v>209</v>
      </c>
      <c r="C105" s="25" t="s">
        <v>210</v>
      </c>
      <c r="D105" s="26">
        <f t="shared" ref="D105:E105" si="19">SUM(D106:D115)</f>
        <v>0</v>
      </c>
      <c r="E105" s="26">
        <f t="shared" si="19"/>
        <v>0</v>
      </c>
      <c r="F105" s="27" t="str">
        <f t="shared" si="1"/>
        <v>-</v>
      </c>
    </row>
    <row r="106" spans="1:6" x14ac:dyDescent="0.25">
      <c r="A106" s="23" t="s">
        <v>211</v>
      </c>
      <c r="B106" s="24" t="s">
        <v>212</v>
      </c>
      <c r="C106" s="25" t="s">
        <v>211</v>
      </c>
      <c r="D106" s="28"/>
      <c r="E106" s="28"/>
      <c r="F106" s="27" t="str">
        <f t="shared" si="1"/>
        <v>-</v>
      </c>
    </row>
    <row r="107" spans="1:6" x14ac:dyDescent="0.25">
      <c r="A107" s="23" t="s">
        <v>213</v>
      </c>
      <c r="B107" s="24" t="s">
        <v>214</v>
      </c>
      <c r="C107" s="25" t="s">
        <v>213</v>
      </c>
      <c r="D107" s="28"/>
      <c r="E107" s="28"/>
      <c r="F107" s="27" t="str">
        <f t="shared" si="1"/>
        <v>-</v>
      </c>
    </row>
    <row r="108" spans="1:6" x14ac:dyDescent="0.25">
      <c r="A108" s="23" t="s">
        <v>215</v>
      </c>
      <c r="B108" s="24" t="s">
        <v>216</v>
      </c>
      <c r="C108" s="25" t="s">
        <v>215</v>
      </c>
      <c r="D108" s="28"/>
      <c r="E108" s="28"/>
      <c r="F108" s="27" t="str">
        <f t="shared" si="1"/>
        <v>-</v>
      </c>
    </row>
    <row r="109" spans="1:6" x14ac:dyDescent="0.25">
      <c r="A109" s="23" t="s">
        <v>217</v>
      </c>
      <c r="B109" s="24" t="s">
        <v>218</v>
      </c>
      <c r="C109" s="25" t="s">
        <v>217</v>
      </c>
      <c r="D109" s="28"/>
      <c r="E109" s="28"/>
      <c r="F109" s="27" t="str">
        <f t="shared" si="1"/>
        <v>-</v>
      </c>
    </row>
    <row r="110" spans="1:6" ht="24" x14ac:dyDescent="0.25">
      <c r="A110" s="23" t="s">
        <v>219</v>
      </c>
      <c r="B110" s="24" t="s">
        <v>220</v>
      </c>
      <c r="C110" s="25" t="s">
        <v>219</v>
      </c>
      <c r="D110" s="28"/>
      <c r="E110" s="28"/>
      <c r="F110" s="27" t="str">
        <f t="shared" si="1"/>
        <v>-</v>
      </c>
    </row>
    <row r="111" spans="1:6" x14ac:dyDescent="0.25">
      <c r="A111" s="23" t="s">
        <v>221</v>
      </c>
      <c r="B111" s="24" t="s">
        <v>222</v>
      </c>
      <c r="C111" s="25" t="s">
        <v>221</v>
      </c>
      <c r="D111" s="28"/>
      <c r="E111" s="28"/>
      <c r="F111" s="27" t="str">
        <f t="shared" si="1"/>
        <v>-</v>
      </c>
    </row>
    <row r="112" spans="1:6" x14ac:dyDescent="0.25">
      <c r="A112" s="23" t="s">
        <v>223</v>
      </c>
      <c r="B112" s="24" t="s">
        <v>224</v>
      </c>
      <c r="C112" s="25" t="s">
        <v>223</v>
      </c>
      <c r="D112" s="28"/>
      <c r="E112" s="28"/>
      <c r="F112" s="27" t="str">
        <f t="shared" si="1"/>
        <v>-</v>
      </c>
    </row>
    <row r="113" spans="1:6" x14ac:dyDescent="0.25">
      <c r="A113" s="23" t="s">
        <v>225</v>
      </c>
      <c r="B113" s="24" t="s">
        <v>226</v>
      </c>
      <c r="C113" s="25" t="s">
        <v>225</v>
      </c>
      <c r="D113" s="28"/>
      <c r="E113" s="28"/>
      <c r="F113" s="27" t="str">
        <f t="shared" si="1"/>
        <v>-</v>
      </c>
    </row>
    <row r="114" spans="1:6" x14ac:dyDescent="0.25">
      <c r="A114" s="23" t="s">
        <v>227</v>
      </c>
      <c r="B114" s="24" t="s">
        <v>228</v>
      </c>
      <c r="C114" s="25" t="s">
        <v>227</v>
      </c>
      <c r="D114" s="28"/>
      <c r="E114" s="28"/>
      <c r="F114" s="27" t="str">
        <f t="shared" si="1"/>
        <v>-</v>
      </c>
    </row>
    <row r="115" spans="1:6" x14ac:dyDescent="0.25">
      <c r="A115" s="23" t="s">
        <v>229</v>
      </c>
      <c r="B115" s="24" t="s">
        <v>230</v>
      </c>
      <c r="C115" s="25" t="s">
        <v>229</v>
      </c>
      <c r="D115" s="28"/>
      <c r="E115" s="28"/>
      <c r="F115" s="27" t="str">
        <f t="shared" si="1"/>
        <v>-</v>
      </c>
    </row>
    <row r="116" spans="1:6" x14ac:dyDescent="0.25">
      <c r="A116" s="23" t="s">
        <v>231</v>
      </c>
      <c r="B116" s="24" t="s">
        <v>232</v>
      </c>
      <c r="C116" s="25" t="s">
        <v>231</v>
      </c>
      <c r="D116" s="28">
        <v>24638960</v>
      </c>
      <c r="E116" s="28">
        <v>19843453.48</v>
      </c>
      <c r="F116" s="27">
        <f t="shared" si="1"/>
        <v>80.536895550786241</v>
      </c>
    </row>
    <row r="117" spans="1:6" x14ac:dyDescent="0.25">
      <c r="A117" s="23" t="s">
        <v>233</v>
      </c>
      <c r="B117" s="24" t="s">
        <v>234</v>
      </c>
      <c r="C117" s="25" t="s">
        <v>233</v>
      </c>
      <c r="D117" s="26">
        <f t="shared" ref="D117:E117" si="20">D118+D125-D132</f>
        <v>0</v>
      </c>
      <c r="E117" s="26">
        <f t="shared" si="20"/>
        <v>0</v>
      </c>
      <c r="F117" s="27" t="str">
        <f t="shared" si="1"/>
        <v>-</v>
      </c>
    </row>
    <row r="118" spans="1:6" x14ac:dyDescent="0.25">
      <c r="A118" s="23"/>
      <c r="B118" s="24" t="s">
        <v>235</v>
      </c>
      <c r="C118" s="25" t="s">
        <v>236</v>
      </c>
      <c r="D118" s="26">
        <f t="shared" ref="D118:E118" si="21">SUM(D119:D124)</f>
        <v>17234152</v>
      </c>
      <c r="E118" s="26">
        <f t="shared" si="21"/>
        <v>17316930.93</v>
      </c>
      <c r="F118" s="27">
        <f t="shared" si="1"/>
        <v>100.48031913609674</v>
      </c>
    </row>
    <row r="119" spans="1:6" x14ac:dyDescent="0.25">
      <c r="A119" s="23" t="s">
        <v>237</v>
      </c>
      <c r="B119" s="24" t="s">
        <v>238</v>
      </c>
      <c r="C119" s="25" t="s">
        <v>237</v>
      </c>
      <c r="D119" s="28"/>
      <c r="E119" s="28"/>
      <c r="F119" s="27" t="str">
        <f t="shared" si="1"/>
        <v>-</v>
      </c>
    </row>
    <row r="120" spans="1:6" x14ac:dyDescent="0.25">
      <c r="A120" s="23" t="s">
        <v>239</v>
      </c>
      <c r="B120" s="24" t="s">
        <v>240</v>
      </c>
      <c r="C120" s="25" t="s">
        <v>239</v>
      </c>
      <c r="D120" s="28"/>
      <c r="E120" s="28"/>
      <c r="F120" s="27" t="str">
        <f t="shared" si="1"/>
        <v>-</v>
      </c>
    </row>
    <row r="121" spans="1:6" x14ac:dyDescent="0.25">
      <c r="A121" s="23" t="s">
        <v>241</v>
      </c>
      <c r="B121" s="24" t="s">
        <v>242</v>
      </c>
      <c r="C121" s="25" t="s">
        <v>241</v>
      </c>
      <c r="D121" s="28"/>
      <c r="E121" s="28"/>
      <c r="F121" s="27" t="str">
        <f t="shared" si="1"/>
        <v>-</v>
      </c>
    </row>
    <row r="122" spans="1:6" x14ac:dyDescent="0.25">
      <c r="A122" s="23" t="s">
        <v>243</v>
      </c>
      <c r="B122" s="24" t="s">
        <v>244</v>
      </c>
      <c r="C122" s="25" t="s">
        <v>243</v>
      </c>
      <c r="D122" s="28">
        <v>17234152</v>
      </c>
      <c r="E122" s="28">
        <v>17316930.93</v>
      </c>
      <c r="F122" s="27">
        <f t="shared" si="1"/>
        <v>100.48031913609674</v>
      </c>
    </row>
    <row r="123" spans="1:6" x14ac:dyDescent="0.25">
      <c r="A123" s="23" t="s">
        <v>245</v>
      </c>
      <c r="B123" s="24" t="s">
        <v>246</v>
      </c>
      <c r="C123" s="25" t="s">
        <v>245</v>
      </c>
      <c r="D123" s="28"/>
      <c r="E123" s="28"/>
      <c r="F123" s="27" t="str">
        <f t="shared" si="1"/>
        <v>-</v>
      </c>
    </row>
    <row r="124" spans="1:6" x14ac:dyDescent="0.25">
      <c r="A124" s="23" t="s">
        <v>247</v>
      </c>
      <c r="B124" s="24" t="s">
        <v>248</v>
      </c>
      <c r="C124" s="25" t="s">
        <v>247</v>
      </c>
      <c r="D124" s="28"/>
      <c r="E124" s="28"/>
      <c r="F124" s="27" t="str">
        <f t="shared" si="1"/>
        <v>-</v>
      </c>
    </row>
    <row r="125" spans="1:6" x14ac:dyDescent="0.25">
      <c r="A125" s="23"/>
      <c r="B125" s="24" t="s">
        <v>249</v>
      </c>
      <c r="C125" s="25" t="s">
        <v>250</v>
      </c>
      <c r="D125" s="26">
        <f t="shared" ref="D125:E125" si="22">SUM(D126:D131)</f>
        <v>0</v>
      </c>
      <c r="E125" s="26">
        <f t="shared" si="22"/>
        <v>0</v>
      </c>
      <c r="F125" s="27" t="str">
        <f t="shared" si="1"/>
        <v>-</v>
      </c>
    </row>
    <row r="126" spans="1:6" x14ac:dyDescent="0.25">
      <c r="A126" s="23" t="s">
        <v>251</v>
      </c>
      <c r="B126" s="24" t="s">
        <v>238</v>
      </c>
      <c r="C126" s="25" t="s">
        <v>251</v>
      </c>
      <c r="D126" s="28"/>
      <c r="E126" s="28"/>
      <c r="F126" s="27" t="str">
        <f t="shared" si="1"/>
        <v>-</v>
      </c>
    </row>
    <row r="127" spans="1:6" x14ac:dyDescent="0.25">
      <c r="A127" s="23" t="s">
        <v>252</v>
      </c>
      <c r="B127" s="24" t="s">
        <v>240</v>
      </c>
      <c r="C127" s="25" t="s">
        <v>252</v>
      </c>
      <c r="D127" s="28"/>
      <c r="E127" s="28"/>
      <c r="F127" s="27" t="str">
        <f t="shared" si="1"/>
        <v>-</v>
      </c>
    </row>
    <row r="128" spans="1:6" x14ac:dyDescent="0.25">
      <c r="A128" s="23" t="s">
        <v>253</v>
      </c>
      <c r="B128" s="24" t="s">
        <v>242</v>
      </c>
      <c r="C128" s="25" t="s">
        <v>253</v>
      </c>
      <c r="D128" s="28"/>
      <c r="E128" s="28"/>
      <c r="F128" s="27" t="str">
        <f t="shared" si="1"/>
        <v>-</v>
      </c>
    </row>
    <row r="129" spans="1:6" x14ac:dyDescent="0.25">
      <c r="A129" s="23" t="s">
        <v>254</v>
      </c>
      <c r="B129" s="24" t="s">
        <v>244</v>
      </c>
      <c r="C129" s="25" t="s">
        <v>254</v>
      </c>
      <c r="D129" s="28"/>
      <c r="E129" s="28"/>
      <c r="F129" s="27" t="str">
        <f t="shared" si="1"/>
        <v>-</v>
      </c>
    </row>
    <row r="130" spans="1:6" x14ac:dyDescent="0.25">
      <c r="A130" s="23" t="s">
        <v>255</v>
      </c>
      <c r="B130" s="24" t="s">
        <v>246</v>
      </c>
      <c r="C130" s="25" t="s">
        <v>255</v>
      </c>
      <c r="D130" s="28"/>
      <c r="E130" s="28"/>
      <c r="F130" s="27" t="str">
        <f t="shared" si="1"/>
        <v>-</v>
      </c>
    </row>
    <row r="131" spans="1:6" x14ac:dyDescent="0.25">
      <c r="A131" s="23" t="s">
        <v>256</v>
      </c>
      <c r="B131" s="24" t="s">
        <v>248</v>
      </c>
      <c r="C131" s="25" t="s">
        <v>256</v>
      </c>
      <c r="D131" s="28"/>
      <c r="E131" s="28"/>
      <c r="F131" s="27" t="str">
        <f t="shared" si="1"/>
        <v>-</v>
      </c>
    </row>
    <row r="132" spans="1:6" x14ac:dyDescent="0.25">
      <c r="A132" s="23" t="s">
        <v>257</v>
      </c>
      <c r="B132" s="24" t="s">
        <v>258</v>
      </c>
      <c r="C132" s="25" t="s">
        <v>257</v>
      </c>
      <c r="D132" s="28">
        <v>17234152</v>
      </c>
      <c r="E132" s="28">
        <v>17316930.93</v>
      </c>
      <c r="F132" s="27">
        <f t="shared" si="1"/>
        <v>100.48031913609674</v>
      </c>
    </row>
    <row r="133" spans="1:6" x14ac:dyDescent="0.25">
      <c r="A133" s="23" t="s">
        <v>259</v>
      </c>
      <c r="B133" s="24" t="s">
        <v>260</v>
      </c>
      <c r="C133" s="25" t="s">
        <v>259</v>
      </c>
      <c r="D133" s="26">
        <f t="shared" ref="D133:E133" si="23">D134+D141-D144</f>
        <v>1922647991</v>
      </c>
      <c r="E133" s="26">
        <f t="shared" si="23"/>
        <v>1984991813.8099999</v>
      </c>
      <c r="F133" s="27">
        <f t="shared" si="1"/>
        <v>103.24260203125242</v>
      </c>
    </row>
    <row r="134" spans="1:6" ht="24" x14ac:dyDescent="0.25">
      <c r="A134" s="23"/>
      <c r="B134" s="24" t="s">
        <v>261</v>
      </c>
      <c r="C134" s="25" t="s">
        <v>262</v>
      </c>
      <c r="D134" s="26">
        <f t="shared" ref="D134:E134" si="24">SUM(D135:D140)</f>
        <v>2155063120</v>
      </c>
      <c r="E134" s="26">
        <f t="shared" si="24"/>
        <v>2217895241.4299998</v>
      </c>
      <c r="F134" s="27">
        <f t="shared" si="1"/>
        <v>102.91555828907693</v>
      </c>
    </row>
    <row r="135" spans="1:6" x14ac:dyDescent="0.25">
      <c r="A135" s="23" t="s">
        <v>263</v>
      </c>
      <c r="B135" s="24" t="s">
        <v>264</v>
      </c>
      <c r="C135" s="25" t="s">
        <v>263</v>
      </c>
      <c r="D135" s="28"/>
      <c r="E135" s="28"/>
      <c r="F135" s="27" t="str">
        <f t="shared" si="1"/>
        <v>-</v>
      </c>
    </row>
    <row r="136" spans="1:6" x14ac:dyDescent="0.25">
      <c r="A136" s="23" t="s">
        <v>265</v>
      </c>
      <c r="B136" s="24" t="s">
        <v>266</v>
      </c>
      <c r="C136" s="25" t="s">
        <v>265</v>
      </c>
      <c r="D136" s="28"/>
      <c r="E136" s="28"/>
      <c r="F136" s="27" t="str">
        <f t="shared" si="1"/>
        <v>-</v>
      </c>
    </row>
    <row r="137" spans="1:6" x14ac:dyDescent="0.25">
      <c r="A137" s="23" t="s">
        <v>267</v>
      </c>
      <c r="B137" s="24" t="s">
        <v>268</v>
      </c>
      <c r="C137" s="25" t="s">
        <v>267</v>
      </c>
      <c r="D137" s="28">
        <v>49724720</v>
      </c>
      <c r="E137" s="28">
        <v>129743352.81</v>
      </c>
      <c r="F137" s="27">
        <f t="shared" si="1"/>
        <v>260.92324463566615</v>
      </c>
    </row>
    <row r="138" spans="1:6" x14ac:dyDescent="0.25">
      <c r="A138" s="23" t="s">
        <v>269</v>
      </c>
      <c r="B138" s="24" t="s">
        <v>270</v>
      </c>
      <c r="C138" s="25" t="s">
        <v>269</v>
      </c>
      <c r="D138" s="28"/>
      <c r="E138" s="28"/>
      <c r="F138" s="27" t="str">
        <f t="shared" si="1"/>
        <v>-</v>
      </c>
    </row>
    <row r="139" spans="1:6" ht="24" x14ac:dyDescent="0.25">
      <c r="A139" s="23" t="s">
        <v>271</v>
      </c>
      <c r="B139" s="30" t="s">
        <v>272</v>
      </c>
      <c r="C139" s="25" t="s">
        <v>271</v>
      </c>
      <c r="D139" s="28"/>
      <c r="E139" s="28"/>
      <c r="F139" s="27" t="str">
        <f t="shared" si="1"/>
        <v>-</v>
      </c>
    </row>
    <row r="140" spans="1:6" ht="24" x14ac:dyDescent="0.25">
      <c r="A140" s="23" t="s">
        <v>273</v>
      </c>
      <c r="B140" s="24" t="s">
        <v>274</v>
      </c>
      <c r="C140" s="25" t="s">
        <v>273</v>
      </c>
      <c r="D140" s="28">
        <v>2105338400</v>
      </c>
      <c r="E140" s="28">
        <v>2088151888.6199999</v>
      </c>
      <c r="F140" s="27">
        <f t="shared" si="1"/>
        <v>99.183669885088293</v>
      </c>
    </row>
    <row r="141" spans="1:6" x14ac:dyDescent="0.25">
      <c r="A141" s="23"/>
      <c r="B141" s="24" t="s">
        <v>275</v>
      </c>
      <c r="C141" s="25" t="s">
        <v>276</v>
      </c>
      <c r="D141" s="26">
        <f t="shared" ref="D141:E141" si="25">SUM(D142:D143)</f>
        <v>0</v>
      </c>
      <c r="E141" s="26">
        <f t="shared" si="25"/>
        <v>0</v>
      </c>
      <c r="F141" s="27" t="str">
        <f t="shared" si="1"/>
        <v>-</v>
      </c>
    </row>
    <row r="142" spans="1:6" ht="24" x14ac:dyDescent="0.25">
      <c r="A142" s="23" t="s">
        <v>277</v>
      </c>
      <c r="B142" s="24" t="s">
        <v>278</v>
      </c>
      <c r="C142" s="25" t="s">
        <v>277</v>
      </c>
      <c r="D142" s="28"/>
      <c r="E142" s="28"/>
      <c r="F142" s="27" t="str">
        <f t="shared" si="1"/>
        <v>-</v>
      </c>
    </row>
    <row r="143" spans="1:6" x14ac:dyDescent="0.25">
      <c r="A143" s="23" t="s">
        <v>279</v>
      </c>
      <c r="B143" s="24" t="s">
        <v>280</v>
      </c>
      <c r="C143" s="25" t="s">
        <v>279</v>
      </c>
      <c r="D143" s="28"/>
      <c r="E143" s="28"/>
      <c r="F143" s="27" t="str">
        <f t="shared" si="1"/>
        <v>-</v>
      </c>
    </row>
    <row r="144" spans="1:6" x14ac:dyDescent="0.25">
      <c r="A144" s="23" t="s">
        <v>281</v>
      </c>
      <c r="B144" s="24" t="s">
        <v>282</v>
      </c>
      <c r="C144" s="25" t="s">
        <v>281</v>
      </c>
      <c r="D144" s="28">
        <v>232415129</v>
      </c>
      <c r="E144" s="28">
        <v>232903427.62</v>
      </c>
      <c r="F144" s="27">
        <f t="shared" si="1"/>
        <v>100.21009760513482</v>
      </c>
    </row>
    <row r="145" spans="1:6" x14ac:dyDescent="0.25">
      <c r="A145" s="23" t="s">
        <v>283</v>
      </c>
      <c r="B145" s="24" t="s">
        <v>284</v>
      </c>
      <c r="C145" s="25" t="s">
        <v>283</v>
      </c>
      <c r="D145" s="26">
        <f t="shared" ref="D145:E145" si="26">SUM(D146:D148)+SUM(D157:D161)-D162</f>
        <v>995230622</v>
      </c>
      <c r="E145" s="26">
        <f t="shared" si="26"/>
        <v>974647911.13999939</v>
      </c>
      <c r="F145" s="27">
        <f t="shared" si="1"/>
        <v>97.931865197371252</v>
      </c>
    </row>
    <row r="146" spans="1:6" x14ac:dyDescent="0.25">
      <c r="A146" s="23" t="s">
        <v>285</v>
      </c>
      <c r="B146" s="24" t="s">
        <v>286</v>
      </c>
      <c r="C146" s="25" t="s">
        <v>285</v>
      </c>
      <c r="D146" s="28"/>
      <c r="E146" s="28"/>
      <c r="F146" s="27" t="str">
        <f t="shared" si="1"/>
        <v>-</v>
      </c>
    </row>
    <row r="147" spans="1:6" x14ac:dyDescent="0.25">
      <c r="A147" s="23" t="s">
        <v>287</v>
      </c>
      <c r="B147" s="24" t="s">
        <v>288</v>
      </c>
      <c r="C147" s="25" t="s">
        <v>287</v>
      </c>
      <c r="D147" s="28">
        <v>3341273451</v>
      </c>
      <c r="E147" s="28">
        <v>3013811559.2199998</v>
      </c>
      <c r="F147" s="27">
        <f t="shared" si="1"/>
        <v>90.199488411162662</v>
      </c>
    </row>
    <row r="148" spans="1:6" ht="24" x14ac:dyDescent="0.25">
      <c r="A148" s="23" t="s">
        <v>289</v>
      </c>
      <c r="B148" s="24" t="s">
        <v>290</v>
      </c>
      <c r="C148" s="25" t="s">
        <v>289</v>
      </c>
      <c r="D148" s="26">
        <f t="shared" ref="D148:E148" si="27">SUM(D149:D156)</f>
        <v>0</v>
      </c>
      <c r="E148" s="26">
        <f t="shared" si="27"/>
        <v>0</v>
      </c>
      <c r="F148" s="27" t="str">
        <f t="shared" si="1"/>
        <v>-</v>
      </c>
    </row>
    <row r="149" spans="1:6" x14ac:dyDescent="0.25">
      <c r="A149" s="23" t="s">
        <v>291</v>
      </c>
      <c r="B149" s="24" t="s">
        <v>292</v>
      </c>
      <c r="C149" s="25" t="s">
        <v>291</v>
      </c>
      <c r="D149" s="28"/>
      <c r="E149" s="28"/>
      <c r="F149" s="27" t="str">
        <f t="shared" si="1"/>
        <v>-</v>
      </c>
    </row>
    <row r="150" spans="1:6" ht="24" x14ac:dyDescent="0.25">
      <c r="A150" s="23" t="s">
        <v>293</v>
      </c>
      <c r="B150" s="24" t="s">
        <v>294</v>
      </c>
      <c r="C150" s="25" t="s">
        <v>293</v>
      </c>
      <c r="D150" s="28"/>
      <c r="E150" s="28"/>
      <c r="F150" s="27" t="str">
        <f t="shared" si="1"/>
        <v>-</v>
      </c>
    </row>
    <row r="151" spans="1:6" x14ac:dyDescent="0.25">
      <c r="A151" s="23" t="s">
        <v>295</v>
      </c>
      <c r="B151" s="24" t="s">
        <v>296</v>
      </c>
      <c r="C151" s="25" t="s">
        <v>295</v>
      </c>
      <c r="D151" s="28"/>
      <c r="E151" s="28"/>
      <c r="F151" s="27" t="str">
        <f t="shared" si="1"/>
        <v>-</v>
      </c>
    </row>
    <row r="152" spans="1:6" x14ac:dyDescent="0.25">
      <c r="A152" s="23" t="s">
        <v>297</v>
      </c>
      <c r="B152" s="24" t="s">
        <v>298</v>
      </c>
      <c r="C152" s="25" t="s">
        <v>297</v>
      </c>
      <c r="D152" s="28"/>
      <c r="E152" s="28"/>
      <c r="F152" s="27" t="str">
        <f t="shared" si="1"/>
        <v>-</v>
      </c>
    </row>
    <row r="153" spans="1:6" x14ac:dyDescent="0.25">
      <c r="A153" s="23" t="s">
        <v>299</v>
      </c>
      <c r="B153" s="24" t="s">
        <v>300</v>
      </c>
      <c r="C153" s="25" t="s">
        <v>299</v>
      </c>
      <c r="D153" s="28"/>
      <c r="E153" s="28"/>
      <c r="F153" s="27" t="str">
        <f t="shared" si="1"/>
        <v>-</v>
      </c>
    </row>
    <row r="154" spans="1:6" ht="24" x14ac:dyDescent="0.25">
      <c r="A154" s="23" t="s">
        <v>301</v>
      </c>
      <c r="B154" s="24" t="s">
        <v>302</v>
      </c>
      <c r="C154" s="25" t="s">
        <v>301</v>
      </c>
      <c r="D154" s="28"/>
      <c r="E154" s="28"/>
      <c r="F154" s="27" t="str">
        <f t="shared" si="1"/>
        <v>-</v>
      </c>
    </row>
    <row r="155" spans="1:6" ht="24" x14ac:dyDescent="0.25">
      <c r="A155" s="23" t="s">
        <v>303</v>
      </c>
      <c r="B155" s="24" t="s">
        <v>304</v>
      </c>
      <c r="C155" s="25" t="s">
        <v>303</v>
      </c>
      <c r="D155" s="28"/>
      <c r="E155" s="28"/>
      <c r="F155" s="27" t="str">
        <f t="shared" si="1"/>
        <v>-</v>
      </c>
    </row>
    <row r="156" spans="1:6" ht="24" x14ac:dyDescent="0.25">
      <c r="A156" s="23" t="s">
        <v>305</v>
      </c>
      <c r="B156" s="24" t="s">
        <v>306</v>
      </c>
      <c r="C156" s="25" t="s">
        <v>305</v>
      </c>
      <c r="D156" s="28"/>
      <c r="E156" s="28"/>
      <c r="F156" s="27" t="str">
        <f t="shared" si="1"/>
        <v>-</v>
      </c>
    </row>
    <row r="157" spans="1:6" x14ac:dyDescent="0.25">
      <c r="A157" s="23" t="s">
        <v>307</v>
      </c>
      <c r="B157" s="24" t="s">
        <v>308</v>
      </c>
      <c r="C157" s="25" t="s">
        <v>307</v>
      </c>
      <c r="D157" s="28">
        <v>24353981</v>
      </c>
      <c r="E157" s="28">
        <v>3106003.08</v>
      </c>
      <c r="F157" s="27">
        <f t="shared" si="1"/>
        <v>12.753574374555027</v>
      </c>
    </row>
    <row r="158" spans="1:6" ht="24" x14ac:dyDescent="0.25">
      <c r="A158" s="23" t="s">
        <v>309</v>
      </c>
      <c r="B158" s="30" t="s">
        <v>310</v>
      </c>
      <c r="C158" s="25" t="s">
        <v>309</v>
      </c>
      <c r="D158" s="28">
        <v>1854507108</v>
      </c>
      <c r="E158" s="28">
        <v>1850089617.54</v>
      </c>
      <c r="F158" s="27">
        <f t="shared" si="1"/>
        <v>99.761797059663792</v>
      </c>
    </row>
    <row r="159" spans="1:6" ht="24" x14ac:dyDescent="0.25">
      <c r="A159" s="23" t="s">
        <v>311</v>
      </c>
      <c r="B159" s="24" t="s">
        <v>312</v>
      </c>
      <c r="C159" s="25" t="s">
        <v>311</v>
      </c>
      <c r="D159" s="28">
        <v>4292393</v>
      </c>
      <c r="E159" s="28">
        <v>3310933.84</v>
      </c>
      <c r="F159" s="27">
        <f t="shared" si="1"/>
        <v>77.134918447588547</v>
      </c>
    </row>
    <row r="160" spans="1:6" ht="24" x14ac:dyDescent="0.25">
      <c r="A160" s="23" t="s">
        <v>313</v>
      </c>
      <c r="B160" s="24" t="s">
        <v>314</v>
      </c>
      <c r="C160" s="25" t="s">
        <v>313</v>
      </c>
      <c r="D160" s="28">
        <v>143778139</v>
      </c>
      <c r="E160" s="28">
        <v>157107726.38</v>
      </c>
      <c r="F160" s="27">
        <f t="shared" si="1"/>
        <v>109.27094165546265</v>
      </c>
    </row>
    <row r="161" spans="1:6" x14ac:dyDescent="0.25">
      <c r="A161" s="23" t="s">
        <v>315</v>
      </c>
      <c r="B161" s="24" t="s">
        <v>316</v>
      </c>
      <c r="C161" s="25" t="s">
        <v>315</v>
      </c>
      <c r="D161" s="28"/>
      <c r="E161" s="28"/>
      <c r="F161" s="27" t="str">
        <f t="shared" si="1"/>
        <v>-</v>
      </c>
    </row>
    <row r="162" spans="1:6" x14ac:dyDescent="0.25">
      <c r="A162" s="23" t="s">
        <v>317</v>
      </c>
      <c r="B162" s="24" t="s">
        <v>318</v>
      </c>
      <c r="C162" s="25" t="s">
        <v>317</v>
      </c>
      <c r="D162" s="28">
        <v>4372974450</v>
      </c>
      <c r="E162" s="28">
        <v>4052777928.9200001</v>
      </c>
      <c r="F162" s="27">
        <f t="shared" si="1"/>
        <v>92.677832337209281</v>
      </c>
    </row>
    <row r="163" spans="1:6" x14ac:dyDescent="0.25">
      <c r="A163" s="23" t="s">
        <v>319</v>
      </c>
      <c r="B163" s="24" t="s">
        <v>320</v>
      </c>
      <c r="C163" s="25" t="s">
        <v>319</v>
      </c>
      <c r="D163" s="26">
        <f t="shared" ref="D163:E163" si="28">SUM(D164:D167)-D168</f>
        <v>12826943</v>
      </c>
      <c r="E163" s="26">
        <f t="shared" si="28"/>
        <v>11234198.48</v>
      </c>
      <c r="F163" s="27">
        <f t="shared" si="1"/>
        <v>87.582820629981754</v>
      </c>
    </row>
    <row r="164" spans="1:6" x14ac:dyDescent="0.25">
      <c r="A164" s="23" t="s">
        <v>321</v>
      </c>
      <c r="B164" s="24" t="s">
        <v>322</v>
      </c>
      <c r="C164" s="25" t="s">
        <v>321</v>
      </c>
      <c r="D164" s="28"/>
      <c r="E164" s="28"/>
      <c r="F164" s="27" t="str">
        <f t="shared" si="1"/>
        <v>-</v>
      </c>
    </row>
    <row r="165" spans="1:6" x14ac:dyDescent="0.25">
      <c r="A165" s="23" t="s">
        <v>323</v>
      </c>
      <c r="B165" s="24" t="s">
        <v>324</v>
      </c>
      <c r="C165" s="25" t="s">
        <v>323</v>
      </c>
      <c r="D165" s="28">
        <v>14058160</v>
      </c>
      <c r="E165" s="28">
        <v>12415734.880000001</v>
      </c>
      <c r="F165" s="27">
        <f t="shared" si="1"/>
        <v>88.316926823994052</v>
      </c>
    </row>
    <row r="166" spans="1:6" x14ac:dyDescent="0.25">
      <c r="A166" s="23" t="s">
        <v>325</v>
      </c>
      <c r="B166" s="24" t="s">
        <v>326</v>
      </c>
      <c r="C166" s="25" t="s">
        <v>325</v>
      </c>
      <c r="D166" s="28"/>
      <c r="E166" s="28"/>
      <c r="F166" s="27" t="str">
        <f t="shared" si="1"/>
        <v>-</v>
      </c>
    </row>
    <row r="167" spans="1:6" x14ac:dyDescent="0.25">
      <c r="A167" s="23" t="s">
        <v>327</v>
      </c>
      <c r="B167" s="24" t="s">
        <v>328</v>
      </c>
      <c r="C167" s="25" t="s">
        <v>327</v>
      </c>
      <c r="D167" s="28"/>
      <c r="E167" s="28"/>
      <c r="F167" s="27" t="str">
        <f t="shared" si="1"/>
        <v>-</v>
      </c>
    </row>
    <row r="168" spans="1:6" x14ac:dyDescent="0.25">
      <c r="A168" s="23" t="s">
        <v>329</v>
      </c>
      <c r="B168" s="24" t="s">
        <v>330</v>
      </c>
      <c r="C168" s="25" t="s">
        <v>329</v>
      </c>
      <c r="D168" s="28">
        <v>1231217</v>
      </c>
      <c r="E168" s="28">
        <v>1181536.3999999999</v>
      </c>
      <c r="F168" s="27">
        <f t="shared" si="1"/>
        <v>95.964919262810682</v>
      </c>
    </row>
    <row r="169" spans="1:6" ht="24" x14ac:dyDescent="0.25">
      <c r="A169" s="23" t="s">
        <v>331</v>
      </c>
      <c r="B169" s="24" t="s">
        <v>332</v>
      </c>
      <c r="C169" s="25" t="s">
        <v>331</v>
      </c>
      <c r="D169" s="26">
        <f t="shared" ref="D169:E169" si="29">SUM(D170:D172)</f>
        <v>3636040927</v>
      </c>
      <c r="E169" s="26">
        <f t="shared" si="29"/>
        <v>3929769404.75</v>
      </c>
      <c r="F169" s="27">
        <f t="shared" si="1"/>
        <v>108.07825004303093</v>
      </c>
    </row>
    <row r="170" spans="1:6" x14ac:dyDescent="0.25">
      <c r="A170" s="23" t="s">
        <v>333</v>
      </c>
      <c r="B170" s="24" t="s">
        <v>334</v>
      </c>
      <c r="C170" s="25" t="s">
        <v>333</v>
      </c>
      <c r="D170" s="28"/>
      <c r="E170" s="28"/>
      <c r="F170" s="27" t="str">
        <f t="shared" si="1"/>
        <v>-</v>
      </c>
    </row>
    <row r="171" spans="1:6" x14ac:dyDescent="0.25">
      <c r="A171" s="23" t="s">
        <v>335</v>
      </c>
      <c r="B171" s="24" t="s">
        <v>336</v>
      </c>
      <c r="C171" s="25" t="s">
        <v>335</v>
      </c>
      <c r="D171" s="28"/>
      <c r="E171" s="28"/>
      <c r="F171" s="27" t="str">
        <f t="shared" si="1"/>
        <v>-</v>
      </c>
    </row>
    <row r="172" spans="1:6" x14ac:dyDescent="0.25">
      <c r="A172" s="23" t="s">
        <v>337</v>
      </c>
      <c r="B172" s="24" t="s">
        <v>338</v>
      </c>
      <c r="C172" s="25" t="s">
        <v>337</v>
      </c>
      <c r="D172" s="28">
        <v>3636040927</v>
      </c>
      <c r="E172" s="28">
        <v>3929769404.75</v>
      </c>
      <c r="F172" s="27">
        <f t="shared" si="1"/>
        <v>108.07825004303093</v>
      </c>
    </row>
    <row r="173" spans="1:6" ht="15.75" x14ac:dyDescent="0.25">
      <c r="A173" s="31" t="s">
        <v>339</v>
      </c>
      <c r="B173" s="32"/>
      <c r="C173" s="33"/>
      <c r="D173" s="34"/>
      <c r="E173" s="34"/>
      <c r="F173" s="35"/>
    </row>
    <row r="174" spans="1:6" x14ac:dyDescent="0.25">
      <c r="A174" s="23"/>
      <c r="B174" s="24" t="s">
        <v>340</v>
      </c>
      <c r="C174" s="25" t="s">
        <v>341</v>
      </c>
      <c r="D174" s="26">
        <f t="shared" ref="D174:E174" si="30">D175+D236</f>
        <v>8042798181</v>
      </c>
      <c r="E174" s="26">
        <f t="shared" si="30"/>
        <v>7869681999.3400002</v>
      </c>
      <c r="F174" s="27">
        <f t="shared" si="1"/>
        <v>97.84756277897209</v>
      </c>
    </row>
    <row r="175" spans="1:6" x14ac:dyDescent="0.25">
      <c r="A175" s="23" t="s">
        <v>342</v>
      </c>
      <c r="B175" s="24" t="s">
        <v>343</v>
      </c>
      <c r="C175" s="25" t="s">
        <v>342</v>
      </c>
      <c r="D175" s="26">
        <f t="shared" ref="D175:E175" si="31">D176+D188+D189+D205+D233</f>
        <v>4154407563</v>
      </c>
      <c r="E175" s="26">
        <f t="shared" si="31"/>
        <v>4431846567.1199999</v>
      </c>
      <c r="F175" s="27">
        <f t="shared" si="1"/>
        <v>106.67818455249621</v>
      </c>
    </row>
    <row r="176" spans="1:6" x14ac:dyDescent="0.25">
      <c r="A176" s="23" t="s">
        <v>344</v>
      </c>
      <c r="B176" s="24" t="s">
        <v>345</v>
      </c>
      <c r="C176" s="25" t="s">
        <v>344</v>
      </c>
      <c r="D176" s="26">
        <f t="shared" ref="D176:E176" si="32">SUM(D177:D179)+SUM(D183:D187)</f>
        <v>4142716094</v>
      </c>
      <c r="E176" s="26">
        <f t="shared" si="32"/>
        <v>4425781474.3699999</v>
      </c>
      <c r="F176" s="27">
        <f t="shared" si="1"/>
        <v>106.83284526255541</v>
      </c>
    </row>
    <row r="177" spans="1:6" x14ac:dyDescent="0.25">
      <c r="A177" s="23" t="s">
        <v>346</v>
      </c>
      <c r="B177" s="24" t="s">
        <v>347</v>
      </c>
      <c r="C177" s="25" t="s">
        <v>346</v>
      </c>
      <c r="D177" s="28">
        <v>26780740</v>
      </c>
      <c r="E177" s="28">
        <v>31647686.710000001</v>
      </c>
      <c r="F177" s="27">
        <f t="shared" si="1"/>
        <v>118.17330928869029</v>
      </c>
    </row>
    <row r="178" spans="1:6" x14ac:dyDescent="0.25">
      <c r="A178" s="23" t="s">
        <v>348</v>
      </c>
      <c r="B178" s="24" t="s">
        <v>349</v>
      </c>
      <c r="C178" s="25" t="s">
        <v>348</v>
      </c>
      <c r="D178" s="28">
        <v>3785489</v>
      </c>
      <c r="E178" s="28">
        <v>2232719.16</v>
      </c>
      <c r="F178" s="27">
        <f t="shared" si="1"/>
        <v>58.980997171039206</v>
      </c>
    </row>
    <row r="179" spans="1:6" x14ac:dyDescent="0.25">
      <c r="A179" s="23" t="s">
        <v>350</v>
      </c>
      <c r="B179" s="24" t="s">
        <v>351</v>
      </c>
      <c r="C179" s="25" t="s">
        <v>350</v>
      </c>
      <c r="D179" s="26">
        <f t="shared" ref="D179:E179" si="33">SUM(D180:D182)</f>
        <v>1274542</v>
      </c>
      <c r="E179" s="26">
        <f t="shared" si="33"/>
        <v>1324326.1200000001</v>
      </c>
      <c r="F179" s="27">
        <f t="shared" si="1"/>
        <v>103.90603997357483</v>
      </c>
    </row>
    <row r="180" spans="1:6" x14ac:dyDescent="0.25">
      <c r="A180" s="23" t="s">
        <v>352</v>
      </c>
      <c r="B180" s="24" t="s">
        <v>353</v>
      </c>
      <c r="C180" s="25" t="s">
        <v>352</v>
      </c>
      <c r="D180" s="28"/>
      <c r="E180" s="28"/>
      <c r="F180" s="27" t="str">
        <f t="shared" si="1"/>
        <v>-</v>
      </c>
    </row>
    <row r="181" spans="1:6" x14ac:dyDescent="0.25">
      <c r="A181" s="23" t="s">
        <v>354</v>
      </c>
      <c r="B181" s="24" t="s">
        <v>355</v>
      </c>
      <c r="C181" s="25" t="s">
        <v>354</v>
      </c>
      <c r="D181" s="28"/>
      <c r="E181" s="28"/>
      <c r="F181" s="27" t="str">
        <f t="shared" si="1"/>
        <v>-</v>
      </c>
    </row>
    <row r="182" spans="1:6" x14ac:dyDescent="0.25">
      <c r="A182" s="23" t="s">
        <v>356</v>
      </c>
      <c r="B182" s="24" t="s">
        <v>357</v>
      </c>
      <c r="C182" s="25" t="s">
        <v>356</v>
      </c>
      <c r="D182" s="28">
        <v>1274542</v>
      </c>
      <c r="E182" s="28">
        <v>1324326.1200000001</v>
      </c>
      <c r="F182" s="27">
        <f t="shared" si="1"/>
        <v>103.90603997357483</v>
      </c>
    </row>
    <row r="183" spans="1:6" x14ac:dyDescent="0.25">
      <c r="A183" s="23" t="s">
        <v>358</v>
      </c>
      <c r="B183" s="24" t="s">
        <v>359</v>
      </c>
      <c r="C183" s="25" t="s">
        <v>358</v>
      </c>
      <c r="D183" s="28"/>
      <c r="E183" s="28"/>
      <c r="F183" s="27" t="str">
        <f t="shared" si="1"/>
        <v>-</v>
      </c>
    </row>
    <row r="184" spans="1:6" ht="24" x14ac:dyDescent="0.25">
      <c r="A184" s="23" t="s">
        <v>360</v>
      </c>
      <c r="B184" s="24" t="s">
        <v>361</v>
      </c>
      <c r="C184" s="25" t="s">
        <v>360</v>
      </c>
      <c r="D184" s="28"/>
      <c r="E184" s="28"/>
      <c r="F184" s="27" t="str">
        <f t="shared" si="1"/>
        <v>-</v>
      </c>
    </row>
    <row r="185" spans="1:6" x14ac:dyDescent="0.25">
      <c r="A185" s="23" t="s">
        <v>362</v>
      </c>
      <c r="B185" s="24" t="s">
        <v>363</v>
      </c>
      <c r="C185" s="25" t="s">
        <v>362</v>
      </c>
      <c r="D185" s="28">
        <v>3592256566</v>
      </c>
      <c r="E185" s="28">
        <v>3882248346.48</v>
      </c>
      <c r="F185" s="27">
        <f t="shared" si="1"/>
        <v>108.07269122213361</v>
      </c>
    </row>
    <row r="186" spans="1:6" x14ac:dyDescent="0.25">
      <c r="A186" s="23" t="s">
        <v>364</v>
      </c>
      <c r="B186" s="24" t="s">
        <v>365</v>
      </c>
      <c r="C186" s="25" t="s">
        <v>364</v>
      </c>
      <c r="D186" s="28"/>
      <c r="E186" s="28"/>
      <c r="F186" s="27" t="str">
        <f t="shared" si="1"/>
        <v>-</v>
      </c>
    </row>
    <row r="187" spans="1:6" x14ac:dyDescent="0.25">
      <c r="A187" s="23" t="s">
        <v>366</v>
      </c>
      <c r="B187" s="24" t="s">
        <v>367</v>
      </c>
      <c r="C187" s="25" t="s">
        <v>366</v>
      </c>
      <c r="D187" s="28">
        <v>518618757</v>
      </c>
      <c r="E187" s="28">
        <v>508328395.89999998</v>
      </c>
      <c r="F187" s="27">
        <f t="shared" si="1"/>
        <v>98.015813936324719</v>
      </c>
    </row>
    <row r="188" spans="1:6" x14ac:dyDescent="0.25">
      <c r="A188" s="23" t="s">
        <v>368</v>
      </c>
      <c r="B188" s="24" t="s">
        <v>369</v>
      </c>
      <c r="C188" s="25" t="s">
        <v>368</v>
      </c>
      <c r="D188" s="28">
        <v>9774</v>
      </c>
      <c r="E188" s="28">
        <v>4062.5</v>
      </c>
      <c r="F188" s="27">
        <f t="shared" si="1"/>
        <v>41.564354409658279</v>
      </c>
    </row>
    <row r="189" spans="1:6" x14ac:dyDescent="0.25">
      <c r="A189" s="23" t="s">
        <v>370</v>
      </c>
      <c r="B189" s="24" t="s">
        <v>371</v>
      </c>
      <c r="C189" s="25" t="s">
        <v>370</v>
      </c>
      <c r="D189" s="26">
        <f t="shared" ref="D189:E189" si="34">D190+D197-D204</f>
        <v>0</v>
      </c>
      <c r="E189" s="26">
        <f t="shared" si="34"/>
        <v>0</v>
      </c>
      <c r="F189" s="27" t="str">
        <f t="shared" si="1"/>
        <v>-</v>
      </c>
    </row>
    <row r="190" spans="1:6" ht="24" x14ac:dyDescent="0.25">
      <c r="A190" s="23"/>
      <c r="B190" s="24" t="s">
        <v>372</v>
      </c>
      <c r="C190" s="25" t="s">
        <v>373</v>
      </c>
      <c r="D190" s="26">
        <f t="shared" ref="D190:E190" si="35">SUM(D191:D196)</f>
        <v>0</v>
      </c>
      <c r="E190" s="26">
        <f t="shared" si="35"/>
        <v>0</v>
      </c>
      <c r="F190" s="27" t="str">
        <f t="shared" si="1"/>
        <v>-</v>
      </c>
    </row>
    <row r="191" spans="1:6" x14ac:dyDescent="0.25">
      <c r="A191" s="23" t="s">
        <v>374</v>
      </c>
      <c r="B191" s="24" t="s">
        <v>375</v>
      </c>
      <c r="C191" s="25" t="s">
        <v>374</v>
      </c>
      <c r="D191" s="28"/>
      <c r="E191" s="28"/>
      <c r="F191" s="27" t="str">
        <f t="shared" si="1"/>
        <v>-</v>
      </c>
    </row>
    <row r="192" spans="1:6" x14ac:dyDescent="0.25">
      <c r="A192" s="23" t="s">
        <v>376</v>
      </c>
      <c r="B192" s="24" t="s">
        <v>377</v>
      </c>
      <c r="C192" s="25" t="s">
        <v>376</v>
      </c>
      <c r="D192" s="28"/>
      <c r="E192" s="28"/>
      <c r="F192" s="27" t="str">
        <f t="shared" si="1"/>
        <v>-</v>
      </c>
    </row>
    <row r="193" spans="1:6" x14ac:dyDescent="0.25">
      <c r="A193" s="23" t="s">
        <v>378</v>
      </c>
      <c r="B193" s="24" t="s">
        <v>379</v>
      </c>
      <c r="C193" s="25" t="s">
        <v>378</v>
      </c>
      <c r="D193" s="28"/>
      <c r="E193" s="28"/>
      <c r="F193" s="27" t="str">
        <f t="shared" si="1"/>
        <v>-</v>
      </c>
    </row>
    <row r="194" spans="1:6" x14ac:dyDescent="0.25">
      <c r="A194" s="23" t="s">
        <v>380</v>
      </c>
      <c r="B194" s="24" t="s">
        <v>381</v>
      </c>
      <c r="C194" s="25" t="s">
        <v>380</v>
      </c>
      <c r="D194" s="28"/>
      <c r="E194" s="28"/>
      <c r="F194" s="27" t="str">
        <f t="shared" si="1"/>
        <v>-</v>
      </c>
    </row>
    <row r="195" spans="1:6" x14ac:dyDescent="0.25">
      <c r="A195" s="23" t="s">
        <v>382</v>
      </c>
      <c r="B195" s="24" t="s">
        <v>383</v>
      </c>
      <c r="C195" s="25" t="s">
        <v>382</v>
      </c>
      <c r="D195" s="28"/>
      <c r="E195" s="28"/>
      <c r="F195" s="27" t="str">
        <f t="shared" si="1"/>
        <v>-</v>
      </c>
    </row>
    <row r="196" spans="1:6" x14ac:dyDescent="0.25">
      <c r="A196" s="23" t="s">
        <v>384</v>
      </c>
      <c r="B196" s="24" t="s">
        <v>385</v>
      </c>
      <c r="C196" s="25" t="s">
        <v>384</v>
      </c>
      <c r="D196" s="28"/>
      <c r="E196" s="28"/>
      <c r="F196" s="27" t="str">
        <f t="shared" si="1"/>
        <v>-</v>
      </c>
    </row>
    <row r="197" spans="1:6" ht="24" x14ac:dyDescent="0.25">
      <c r="A197" s="23"/>
      <c r="B197" s="24" t="s">
        <v>386</v>
      </c>
      <c r="C197" s="25" t="s">
        <v>387</v>
      </c>
      <c r="D197" s="26">
        <f t="shared" ref="D197:E197" si="36">SUM(D198:D203)</f>
        <v>0</v>
      </c>
      <c r="E197" s="26">
        <f t="shared" si="36"/>
        <v>0</v>
      </c>
      <c r="F197" s="27" t="str">
        <f t="shared" si="1"/>
        <v>-</v>
      </c>
    </row>
    <row r="198" spans="1:6" x14ac:dyDescent="0.25">
      <c r="A198" s="23" t="s">
        <v>388</v>
      </c>
      <c r="B198" s="24" t="s">
        <v>375</v>
      </c>
      <c r="C198" s="25" t="s">
        <v>388</v>
      </c>
      <c r="D198" s="28"/>
      <c r="E198" s="28"/>
      <c r="F198" s="27" t="str">
        <f t="shared" si="1"/>
        <v>-</v>
      </c>
    </row>
    <row r="199" spans="1:6" x14ac:dyDescent="0.25">
      <c r="A199" s="23" t="s">
        <v>389</v>
      </c>
      <c r="B199" s="24" t="s">
        <v>377</v>
      </c>
      <c r="C199" s="25" t="s">
        <v>389</v>
      </c>
      <c r="D199" s="28"/>
      <c r="E199" s="28"/>
      <c r="F199" s="27" t="str">
        <f t="shared" si="1"/>
        <v>-</v>
      </c>
    </row>
    <row r="200" spans="1:6" x14ac:dyDescent="0.25">
      <c r="A200" s="23" t="s">
        <v>390</v>
      </c>
      <c r="B200" s="24" t="s">
        <v>379</v>
      </c>
      <c r="C200" s="25" t="s">
        <v>390</v>
      </c>
      <c r="D200" s="28"/>
      <c r="E200" s="28"/>
      <c r="F200" s="27" t="str">
        <f t="shared" si="1"/>
        <v>-</v>
      </c>
    </row>
    <row r="201" spans="1:6" x14ac:dyDescent="0.25">
      <c r="A201" s="23" t="s">
        <v>391</v>
      </c>
      <c r="B201" s="24" t="s">
        <v>381</v>
      </c>
      <c r="C201" s="25" t="s">
        <v>391</v>
      </c>
      <c r="D201" s="28"/>
      <c r="E201" s="28"/>
      <c r="F201" s="27" t="str">
        <f t="shared" si="1"/>
        <v>-</v>
      </c>
    </row>
    <row r="202" spans="1:6" x14ac:dyDescent="0.25">
      <c r="A202" s="23" t="s">
        <v>392</v>
      </c>
      <c r="B202" s="24" t="s">
        <v>383</v>
      </c>
      <c r="C202" s="25" t="s">
        <v>392</v>
      </c>
      <c r="D202" s="28"/>
      <c r="E202" s="28"/>
      <c r="F202" s="27" t="str">
        <f t="shared" si="1"/>
        <v>-</v>
      </c>
    </row>
    <row r="203" spans="1:6" x14ac:dyDescent="0.25">
      <c r="A203" s="23" t="s">
        <v>393</v>
      </c>
      <c r="B203" s="24" t="s">
        <v>385</v>
      </c>
      <c r="C203" s="25" t="s">
        <v>393</v>
      </c>
      <c r="D203" s="28"/>
      <c r="E203" s="28"/>
      <c r="F203" s="27" t="str">
        <f t="shared" si="1"/>
        <v>-</v>
      </c>
    </row>
    <row r="204" spans="1:6" x14ac:dyDescent="0.25">
      <c r="A204" s="23" t="s">
        <v>394</v>
      </c>
      <c r="B204" s="24" t="s">
        <v>395</v>
      </c>
      <c r="C204" s="25" t="s">
        <v>394</v>
      </c>
      <c r="D204" s="28"/>
      <c r="E204" s="28"/>
      <c r="F204" s="27" t="str">
        <f t="shared" si="1"/>
        <v>-</v>
      </c>
    </row>
    <row r="205" spans="1:6" x14ac:dyDescent="0.25">
      <c r="A205" s="23" t="s">
        <v>396</v>
      </c>
      <c r="B205" s="24" t="s">
        <v>397</v>
      </c>
      <c r="C205" s="25" t="s">
        <v>396</v>
      </c>
      <c r="D205" s="26">
        <f t="shared" ref="D205:E205" si="37">D206+D223</f>
        <v>11681695</v>
      </c>
      <c r="E205" s="26">
        <f t="shared" si="37"/>
        <v>6061030.25</v>
      </c>
      <c r="F205" s="27">
        <f t="shared" si="1"/>
        <v>51.88485275467302</v>
      </c>
    </row>
    <row r="206" spans="1:6" ht="36" x14ac:dyDescent="0.25">
      <c r="A206" s="23"/>
      <c r="B206" s="24" t="s">
        <v>398</v>
      </c>
      <c r="C206" s="25" t="s">
        <v>399</v>
      </c>
      <c r="D206" s="26">
        <f t="shared" ref="D206:E206" si="38">SUM(D207:D222)</f>
        <v>11681695</v>
      </c>
      <c r="E206" s="26">
        <f t="shared" si="38"/>
        <v>6061030.25</v>
      </c>
      <c r="F206" s="27">
        <f t="shared" si="1"/>
        <v>51.88485275467302</v>
      </c>
    </row>
    <row r="207" spans="1:6" x14ac:dyDescent="0.25">
      <c r="A207" s="23" t="s">
        <v>400</v>
      </c>
      <c r="B207" s="24" t="s">
        <v>401</v>
      </c>
      <c r="C207" s="25" t="s">
        <v>400</v>
      </c>
      <c r="D207" s="28"/>
      <c r="E207" s="28"/>
      <c r="F207" s="27" t="str">
        <f t="shared" si="1"/>
        <v>-</v>
      </c>
    </row>
    <row r="208" spans="1:6" x14ac:dyDescent="0.25">
      <c r="A208" s="23" t="s">
        <v>402</v>
      </c>
      <c r="B208" s="24" t="s">
        <v>403</v>
      </c>
      <c r="C208" s="25" t="s">
        <v>402</v>
      </c>
      <c r="D208" s="28"/>
      <c r="E208" s="28"/>
      <c r="F208" s="27" t="str">
        <f t="shared" si="1"/>
        <v>-</v>
      </c>
    </row>
    <row r="209" spans="1:6" x14ac:dyDescent="0.25">
      <c r="A209" s="23" t="s">
        <v>404</v>
      </c>
      <c r="B209" s="24" t="s">
        <v>405</v>
      </c>
      <c r="C209" s="25" t="s">
        <v>404</v>
      </c>
      <c r="D209" s="28"/>
      <c r="E209" s="28"/>
      <c r="F209" s="27" t="str">
        <f t="shared" si="1"/>
        <v>-</v>
      </c>
    </row>
    <row r="210" spans="1:6" x14ac:dyDescent="0.25">
      <c r="A210" s="23" t="s">
        <v>406</v>
      </c>
      <c r="B210" s="24" t="s">
        <v>407</v>
      </c>
      <c r="C210" s="25" t="s">
        <v>406</v>
      </c>
      <c r="D210" s="28"/>
      <c r="E210" s="28"/>
      <c r="F210" s="27" t="str">
        <f t="shared" si="1"/>
        <v>-</v>
      </c>
    </row>
    <row r="211" spans="1:6" x14ac:dyDescent="0.25">
      <c r="A211" s="23" t="s">
        <v>408</v>
      </c>
      <c r="B211" s="24" t="s">
        <v>409</v>
      </c>
      <c r="C211" s="25" t="s">
        <v>408</v>
      </c>
      <c r="D211" s="28">
        <v>11681695</v>
      </c>
      <c r="E211" s="28">
        <v>6061030.25</v>
      </c>
      <c r="F211" s="27">
        <f t="shared" si="1"/>
        <v>51.88485275467302</v>
      </c>
    </row>
    <row r="212" spans="1:6" ht="24" x14ac:dyDescent="0.25">
      <c r="A212" s="23" t="s">
        <v>410</v>
      </c>
      <c r="B212" s="24" t="s">
        <v>411</v>
      </c>
      <c r="C212" s="25" t="s">
        <v>410</v>
      </c>
      <c r="D212" s="28"/>
      <c r="E212" s="28"/>
      <c r="F212" s="27" t="str">
        <f t="shared" si="1"/>
        <v>-</v>
      </c>
    </row>
    <row r="213" spans="1:6" ht="24" x14ac:dyDescent="0.25">
      <c r="A213" s="23" t="s">
        <v>412</v>
      </c>
      <c r="B213" s="24" t="s">
        <v>413</v>
      </c>
      <c r="C213" s="25" t="s">
        <v>412</v>
      </c>
      <c r="D213" s="28"/>
      <c r="E213" s="28"/>
      <c r="F213" s="27" t="str">
        <f t="shared" si="1"/>
        <v>-</v>
      </c>
    </row>
    <row r="214" spans="1:6" x14ac:dyDescent="0.25">
      <c r="A214" s="23" t="s">
        <v>414</v>
      </c>
      <c r="B214" s="24" t="s">
        <v>415</v>
      </c>
      <c r="C214" s="25" t="s">
        <v>414</v>
      </c>
      <c r="D214" s="28"/>
      <c r="E214" s="28"/>
      <c r="F214" s="27" t="str">
        <f t="shared" si="1"/>
        <v>-</v>
      </c>
    </row>
    <row r="215" spans="1:6" x14ac:dyDescent="0.25">
      <c r="A215" s="23" t="s">
        <v>416</v>
      </c>
      <c r="B215" s="24" t="s">
        <v>417</v>
      </c>
      <c r="C215" s="25" t="s">
        <v>416</v>
      </c>
      <c r="D215" s="28"/>
      <c r="E215" s="28"/>
      <c r="F215" s="27" t="str">
        <f t="shared" si="1"/>
        <v>-</v>
      </c>
    </row>
    <row r="216" spans="1:6" x14ac:dyDescent="0.25">
      <c r="A216" s="23" t="s">
        <v>418</v>
      </c>
      <c r="B216" s="24" t="s">
        <v>419</v>
      </c>
      <c r="C216" s="25" t="s">
        <v>418</v>
      </c>
      <c r="D216" s="28"/>
      <c r="E216" s="28"/>
      <c r="F216" s="27" t="str">
        <f t="shared" si="1"/>
        <v>-</v>
      </c>
    </row>
    <row r="217" spans="1:6" x14ac:dyDescent="0.25">
      <c r="A217" s="23" t="s">
        <v>420</v>
      </c>
      <c r="B217" s="24" t="s">
        <v>421</v>
      </c>
      <c r="C217" s="25" t="s">
        <v>420</v>
      </c>
      <c r="D217" s="28"/>
      <c r="E217" s="28"/>
      <c r="F217" s="27" t="str">
        <f t="shared" si="1"/>
        <v>-</v>
      </c>
    </row>
    <row r="218" spans="1:6" x14ac:dyDescent="0.25">
      <c r="A218" s="23" t="s">
        <v>422</v>
      </c>
      <c r="B218" s="24" t="s">
        <v>423</v>
      </c>
      <c r="C218" s="25" t="s">
        <v>422</v>
      </c>
      <c r="D218" s="28"/>
      <c r="E218" s="28"/>
      <c r="F218" s="27" t="str">
        <f t="shared" si="1"/>
        <v>-</v>
      </c>
    </row>
    <row r="219" spans="1:6" x14ac:dyDescent="0.25">
      <c r="A219" s="23" t="s">
        <v>424</v>
      </c>
      <c r="B219" s="24" t="s">
        <v>425</v>
      </c>
      <c r="C219" s="25" t="s">
        <v>424</v>
      </c>
      <c r="D219" s="28"/>
      <c r="E219" s="28"/>
      <c r="F219" s="27" t="str">
        <f t="shared" si="1"/>
        <v>-</v>
      </c>
    </row>
    <row r="220" spans="1:6" x14ac:dyDescent="0.25">
      <c r="A220" s="23" t="s">
        <v>426</v>
      </c>
      <c r="B220" s="24" t="s">
        <v>427</v>
      </c>
      <c r="C220" s="25" t="s">
        <v>426</v>
      </c>
      <c r="D220" s="28"/>
      <c r="E220" s="28"/>
      <c r="F220" s="27" t="str">
        <f t="shared" si="1"/>
        <v>-</v>
      </c>
    </row>
    <row r="221" spans="1:6" ht="24" x14ac:dyDescent="0.25">
      <c r="A221" s="23" t="s">
        <v>428</v>
      </c>
      <c r="B221" s="24" t="s">
        <v>429</v>
      </c>
      <c r="C221" s="25" t="s">
        <v>428</v>
      </c>
      <c r="D221" s="28"/>
      <c r="E221" s="28"/>
      <c r="F221" s="27" t="str">
        <f t="shared" si="1"/>
        <v>-</v>
      </c>
    </row>
    <row r="222" spans="1:6" ht="24" x14ac:dyDescent="0.25">
      <c r="A222" s="23" t="s">
        <v>430</v>
      </c>
      <c r="B222" s="30" t="s">
        <v>431</v>
      </c>
      <c r="C222" s="25" t="s">
        <v>430</v>
      </c>
      <c r="D222" s="28"/>
      <c r="E222" s="28"/>
      <c r="F222" s="27" t="str">
        <f t="shared" si="1"/>
        <v>-</v>
      </c>
    </row>
    <row r="223" spans="1:6" ht="24" x14ac:dyDescent="0.25">
      <c r="A223" s="23"/>
      <c r="B223" s="24" t="s">
        <v>432</v>
      </c>
      <c r="C223" s="25" t="s">
        <v>433</v>
      </c>
      <c r="D223" s="26">
        <f t="shared" ref="D223:E223" si="39">SUM(D224:D232)</f>
        <v>0</v>
      </c>
      <c r="E223" s="26">
        <f t="shared" si="39"/>
        <v>0</v>
      </c>
      <c r="F223" s="27" t="str">
        <f t="shared" si="1"/>
        <v>-</v>
      </c>
    </row>
    <row r="224" spans="1:6" x14ac:dyDescent="0.25">
      <c r="A224" s="23" t="s">
        <v>434</v>
      </c>
      <c r="B224" s="24" t="s">
        <v>435</v>
      </c>
      <c r="C224" s="25" t="s">
        <v>434</v>
      </c>
      <c r="D224" s="28"/>
      <c r="E224" s="28"/>
      <c r="F224" s="27" t="str">
        <f t="shared" si="1"/>
        <v>-</v>
      </c>
    </row>
    <row r="225" spans="1:6" x14ac:dyDescent="0.25">
      <c r="A225" s="23" t="s">
        <v>436</v>
      </c>
      <c r="B225" s="24" t="s">
        <v>437</v>
      </c>
      <c r="C225" s="25" t="s">
        <v>436</v>
      </c>
      <c r="D225" s="28"/>
      <c r="E225" s="28"/>
      <c r="F225" s="27" t="str">
        <f t="shared" si="1"/>
        <v>-</v>
      </c>
    </row>
    <row r="226" spans="1:6" x14ac:dyDescent="0.25">
      <c r="A226" s="23">
        <v>2615</v>
      </c>
      <c r="B226" s="24" t="s">
        <v>438</v>
      </c>
      <c r="C226" s="25" t="s">
        <v>439</v>
      </c>
      <c r="D226" s="28"/>
      <c r="E226" s="28"/>
      <c r="F226" s="27" t="str">
        <f t="shared" si="1"/>
        <v>-</v>
      </c>
    </row>
    <row r="227" spans="1:6" x14ac:dyDescent="0.25">
      <c r="A227" s="23">
        <v>2616</v>
      </c>
      <c r="B227" s="24" t="s">
        <v>440</v>
      </c>
      <c r="C227" s="25" t="s">
        <v>441</v>
      </c>
      <c r="D227" s="28"/>
      <c r="E227" s="28"/>
      <c r="F227" s="27" t="str">
        <f t="shared" si="1"/>
        <v>-</v>
      </c>
    </row>
    <row r="228" spans="1:6" x14ac:dyDescent="0.25">
      <c r="A228" s="23">
        <v>2646</v>
      </c>
      <c r="B228" s="24" t="s">
        <v>442</v>
      </c>
      <c r="C228" s="25" t="s">
        <v>443</v>
      </c>
      <c r="D228" s="28"/>
      <c r="E228" s="28"/>
      <c r="F228" s="27" t="str">
        <f t="shared" si="1"/>
        <v>-</v>
      </c>
    </row>
    <row r="229" spans="1:6" x14ac:dyDescent="0.25">
      <c r="A229" s="23">
        <v>2647</v>
      </c>
      <c r="B229" s="24" t="s">
        <v>444</v>
      </c>
      <c r="C229" s="25" t="s">
        <v>445</v>
      </c>
      <c r="D229" s="28"/>
      <c r="E229" s="28"/>
      <c r="F229" s="27" t="str">
        <f t="shared" si="1"/>
        <v>-</v>
      </c>
    </row>
    <row r="230" spans="1:6" x14ac:dyDescent="0.25">
      <c r="A230" s="23">
        <v>2648</v>
      </c>
      <c r="B230" s="24" t="s">
        <v>446</v>
      </c>
      <c r="C230" s="25" t="s">
        <v>447</v>
      </c>
      <c r="D230" s="28"/>
      <c r="E230" s="28"/>
      <c r="F230" s="27" t="str">
        <f t="shared" si="1"/>
        <v>-</v>
      </c>
    </row>
    <row r="231" spans="1:6" x14ac:dyDescent="0.25">
      <c r="A231" s="23">
        <v>2655</v>
      </c>
      <c r="B231" s="24" t="s">
        <v>448</v>
      </c>
      <c r="C231" s="25" t="s">
        <v>449</v>
      </c>
      <c r="D231" s="28"/>
      <c r="E231" s="28"/>
      <c r="F231" s="27" t="str">
        <f t="shared" si="1"/>
        <v>-</v>
      </c>
    </row>
    <row r="232" spans="1:6" x14ac:dyDescent="0.25">
      <c r="A232" s="23">
        <v>2656</v>
      </c>
      <c r="B232" s="24" t="s">
        <v>450</v>
      </c>
      <c r="C232" s="25" t="s">
        <v>451</v>
      </c>
      <c r="D232" s="28"/>
      <c r="E232" s="28"/>
      <c r="F232" s="27" t="str">
        <f t="shared" si="1"/>
        <v>-</v>
      </c>
    </row>
    <row r="233" spans="1:6" x14ac:dyDescent="0.25">
      <c r="A233" s="23" t="s">
        <v>452</v>
      </c>
      <c r="B233" s="24" t="s">
        <v>453</v>
      </c>
      <c r="C233" s="25" t="s">
        <v>452</v>
      </c>
      <c r="D233" s="26">
        <f t="shared" ref="D233:E233" si="40">SUM(D234:D235)</f>
        <v>0</v>
      </c>
      <c r="E233" s="26">
        <f t="shared" si="40"/>
        <v>0</v>
      </c>
      <c r="F233" s="27" t="str">
        <f t="shared" si="1"/>
        <v>-</v>
      </c>
    </row>
    <row r="234" spans="1:6" x14ac:dyDescent="0.25">
      <c r="A234" s="23" t="s">
        <v>454</v>
      </c>
      <c r="B234" s="24" t="s">
        <v>455</v>
      </c>
      <c r="C234" s="25" t="s">
        <v>454</v>
      </c>
      <c r="D234" s="28"/>
      <c r="E234" s="28"/>
      <c r="F234" s="27" t="str">
        <f t="shared" si="1"/>
        <v>-</v>
      </c>
    </row>
    <row r="235" spans="1:6" x14ac:dyDescent="0.25">
      <c r="A235" s="23" t="s">
        <v>456</v>
      </c>
      <c r="B235" s="24" t="s">
        <v>457</v>
      </c>
      <c r="C235" s="25" t="s">
        <v>456</v>
      </c>
      <c r="D235" s="28"/>
      <c r="E235" s="28"/>
      <c r="F235" s="27" t="str">
        <f t="shared" si="1"/>
        <v>-</v>
      </c>
    </row>
    <row r="236" spans="1:6" x14ac:dyDescent="0.25">
      <c r="A236" s="23" t="s">
        <v>458</v>
      </c>
      <c r="B236" s="24" t="s">
        <v>459</v>
      </c>
      <c r="C236" s="25" t="s">
        <v>458</v>
      </c>
      <c r="D236" s="26">
        <f t="shared" ref="D236:E236" si="41">+D237+D244-D253+SUM(D254:D256)</f>
        <v>3888390618</v>
      </c>
      <c r="E236" s="26">
        <f t="shared" si="41"/>
        <v>3437835432.2199998</v>
      </c>
      <c r="F236" s="27">
        <f t="shared" si="1"/>
        <v>88.412810593300321</v>
      </c>
    </row>
    <row r="237" spans="1:6" x14ac:dyDescent="0.25">
      <c r="A237" s="23" t="s">
        <v>460</v>
      </c>
      <c r="B237" s="24" t="s">
        <v>461</v>
      </c>
      <c r="C237" s="25" t="s">
        <v>460</v>
      </c>
      <c r="D237" s="26">
        <f t="shared" ref="D237:E237" si="42">D238-D241</f>
        <v>3254307655</v>
      </c>
      <c r="E237" s="26">
        <f t="shared" si="42"/>
        <v>2799843244.4699998</v>
      </c>
      <c r="F237" s="27">
        <f t="shared" si="1"/>
        <v>86.034989352289742</v>
      </c>
    </row>
    <row r="238" spans="1:6" x14ac:dyDescent="0.25">
      <c r="A238" s="23" t="s">
        <v>462</v>
      </c>
      <c r="B238" s="24" t="s">
        <v>463</v>
      </c>
      <c r="C238" s="25" t="s">
        <v>462</v>
      </c>
      <c r="D238" s="26">
        <f t="shared" ref="D238:E238" si="43">SUM(D239:D240)</f>
        <v>3403176619</v>
      </c>
      <c r="E238" s="26">
        <f t="shared" si="43"/>
        <v>2958374329.6999998</v>
      </c>
      <c r="F238" s="27">
        <f t="shared" si="1"/>
        <v>86.929791218690781</v>
      </c>
    </row>
    <row r="239" spans="1:6" x14ac:dyDescent="0.25">
      <c r="A239" s="23" t="s">
        <v>464</v>
      </c>
      <c r="B239" s="24" t="s">
        <v>465</v>
      </c>
      <c r="C239" s="25" t="s">
        <v>464</v>
      </c>
      <c r="D239" s="28">
        <v>3403176393</v>
      </c>
      <c r="E239" s="28">
        <v>2958374103.2199998</v>
      </c>
      <c r="F239" s="27">
        <f t="shared" si="1"/>
        <v>86.92979033661274</v>
      </c>
    </row>
    <row r="240" spans="1:6" x14ac:dyDescent="0.25">
      <c r="A240" s="23" t="s">
        <v>466</v>
      </c>
      <c r="B240" s="24" t="s">
        <v>467</v>
      </c>
      <c r="C240" s="25" t="s">
        <v>466</v>
      </c>
      <c r="D240" s="28">
        <v>226</v>
      </c>
      <c r="E240" s="28">
        <v>226.48</v>
      </c>
      <c r="F240" s="27">
        <f t="shared" si="1"/>
        <v>100.21238938053096</v>
      </c>
    </row>
    <row r="241" spans="1:6" x14ac:dyDescent="0.25">
      <c r="A241" s="23" t="s">
        <v>468</v>
      </c>
      <c r="B241" s="24" t="s">
        <v>469</v>
      </c>
      <c r="C241" s="25" t="s">
        <v>468</v>
      </c>
      <c r="D241" s="26">
        <f t="shared" ref="D241:E241" si="44">SUM(D242:D243)</f>
        <v>148868964</v>
      </c>
      <c r="E241" s="26">
        <f t="shared" si="44"/>
        <v>158531085.22999999</v>
      </c>
      <c r="F241" s="27">
        <f t="shared" si="1"/>
        <v>106.49035297243017</v>
      </c>
    </row>
    <row r="242" spans="1:6" x14ac:dyDescent="0.25">
      <c r="A242" s="23" t="s">
        <v>470</v>
      </c>
      <c r="B242" s="24" t="s">
        <v>471</v>
      </c>
      <c r="C242" s="25" t="s">
        <v>470</v>
      </c>
      <c r="D242" s="28">
        <v>148868964</v>
      </c>
      <c r="E242" s="28">
        <v>158531085.22999999</v>
      </c>
      <c r="F242" s="27">
        <f t="shared" si="1"/>
        <v>106.49035297243017</v>
      </c>
    </row>
    <row r="243" spans="1:6" x14ac:dyDescent="0.25">
      <c r="A243" s="23" t="s">
        <v>472</v>
      </c>
      <c r="B243" s="24" t="s">
        <v>473</v>
      </c>
      <c r="C243" s="25" t="s">
        <v>472</v>
      </c>
      <c r="D243" s="28"/>
      <c r="E243" s="28"/>
      <c r="F243" s="27" t="str">
        <f t="shared" si="1"/>
        <v>-</v>
      </c>
    </row>
    <row r="244" spans="1:6" x14ac:dyDescent="0.25">
      <c r="A244" s="23" t="s">
        <v>474</v>
      </c>
      <c r="B244" s="24" t="s">
        <v>475</v>
      </c>
      <c r="C244" s="25" t="s">
        <v>474</v>
      </c>
      <c r="D244" s="26">
        <f t="shared" ref="D244:E244" si="45">D245-D249</f>
        <v>115239667</v>
      </c>
      <c r="E244" s="26">
        <f t="shared" si="45"/>
        <v>130307763.20000002</v>
      </c>
      <c r="F244" s="27">
        <f t="shared" si="1"/>
        <v>113.07544233011366</v>
      </c>
    </row>
    <row r="245" spans="1:6" x14ac:dyDescent="0.25">
      <c r="A245" s="23" t="s">
        <v>476</v>
      </c>
      <c r="B245" s="24" t="s">
        <v>477</v>
      </c>
      <c r="C245" s="25" t="s">
        <v>476</v>
      </c>
      <c r="D245" s="26">
        <f t="shared" ref="D245:E245" si="46">SUM(D246:D248)</f>
        <v>180401329</v>
      </c>
      <c r="E245" s="26">
        <f t="shared" si="46"/>
        <v>323352893.73000002</v>
      </c>
      <c r="F245" s="27">
        <f t="shared" si="1"/>
        <v>179.24086009920691</v>
      </c>
    </row>
    <row r="246" spans="1:6" x14ac:dyDescent="0.25">
      <c r="A246" s="23" t="s">
        <v>478</v>
      </c>
      <c r="B246" s="24" t="s">
        <v>479</v>
      </c>
      <c r="C246" s="25" t="s">
        <v>478</v>
      </c>
      <c r="D246" s="28">
        <v>180401329</v>
      </c>
      <c r="E246" s="28">
        <v>323352893.73000002</v>
      </c>
      <c r="F246" s="27">
        <f t="shared" si="1"/>
        <v>179.24086009920691</v>
      </c>
    </row>
    <row r="247" spans="1:6" x14ac:dyDescent="0.25">
      <c r="A247" s="23" t="s">
        <v>480</v>
      </c>
      <c r="B247" s="24" t="s">
        <v>481</v>
      </c>
      <c r="C247" s="25" t="s">
        <v>480</v>
      </c>
      <c r="D247" s="28"/>
      <c r="E247" s="28"/>
      <c r="F247" s="27" t="str">
        <f t="shared" si="1"/>
        <v>-</v>
      </c>
    </row>
    <row r="248" spans="1:6" x14ac:dyDescent="0.25">
      <c r="A248" s="23" t="s">
        <v>482</v>
      </c>
      <c r="B248" s="24" t="s">
        <v>483</v>
      </c>
      <c r="C248" s="25" t="s">
        <v>482</v>
      </c>
      <c r="D248" s="28"/>
      <c r="E248" s="28"/>
      <c r="F248" s="27" t="str">
        <f t="shared" si="1"/>
        <v>-</v>
      </c>
    </row>
    <row r="249" spans="1:6" x14ac:dyDescent="0.25">
      <c r="A249" s="23" t="s">
        <v>484</v>
      </c>
      <c r="B249" s="24" t="s">
        <v>485</v>
      </c>
      <c r="C249" s="25" t="s">
        <v>484</v>
      </c>
      <c r="D249" s="26">
        <f t="shared" ref="D249:E249" si="47">SUM(D250:D252)</f>
        <v>65161662</v>
      </c>
      <c r="E249" s="26">
        <f t="shared" si="47"/>
        <v>193045130.53</v>
      </c>
      <c r="F249" s="27">
        <f t="shared" si="1"/>
        <v>296.25568870542315</v>
      </c>
    </row>
    <row r="250" spans="1:6" x14ac:dyDescent="0.25">
      <c r="A250" s="23" t="s">
        <v>486</v>
      </c>
      <c r="B250" s="24" t="s">
        <v>487</v>
      </c>
      <c r="C250" s="25" t="s">
        <v>486</v>
      </c>
      <c r="D250" s="28"/>
      <c r="E250" s="28"/>
      <c r="F250" s="27" t="str">
        <f t="shared" si="1"/>
        <v>-</v>
      </c>
    </row>
    <row r="251" spans="1:6" x14ac:dyDescent="0.25">
      <c r="A251" s="23" t="s">
        <v>488</v>
      </c>
      <c r="B251" s="24" t="s">
        <v>489</v>
      </c>
      <c r="C251" s="25" t="s">
        <v>488</v>
      </c>
      <c r="D251" s="28">
        <v>27118637</v>
      </c>
      <c r="E251" s="28">
        <v>69362807.969999999</v>
      </c>
      <c r="F251" s="27">
        <f t="shared" si="1"/>
        <v>255.7754210508441</v>
      </c>
    </row>
    <row r="252" spans="1:6" x14ac:dyDescent="0.25">
      <c r="A252" s="23" t="s">
        <v>490</v>
      </c>
      <c r="B252" s="24" t="s">
        <v>491</v>
      </c>
      <c r="C252" s="25" t="s">
        <v>490</v>
      </c>
      <c r="D252" s="28">
        <v>38043025</v>
      </c>
      <c r="E252" s="28">
        <v>123682322.56</v>
      </c>
      <c r="F252" s="27">
        <f t="shared" si="1"/>
        <v>325.1116927741682</v>
      </c>
    </row>
    <row r="253" spans="1:6" x14ac:dyDescent="0.25">
      <c r="A253" s="23" t="s">
        <v>492</v>
      </c>
      <c r="B253" s="24" t="s">
        <v>493</v>
      </c>
      <c r="C253" s="25" t="s">
        <v>492</v>
      </c>
      <c r="D253" s="28"/>
      <c r="E253" s="28"/>
      <c r="F253" s="27" t="str">
        <f t="shared" si="1"/>
        <v>-</v>
      </c>
    </row>
    <row r="254" spans="1:6" x14ac:dyDescent="0.25">
      <c r="A254" s="23" t="s">
        <v>494</v>
      </c>
      <c r="B254" s="24" t="s">
        <v>495</v>
      </c>
      <c r="C254" s="25" t="s">
        <v>494</v>
      </c>
      <c r="D254" s="28">
        <v>506016353</v>
      </c>
      <c r="E254" s="28">
        <v>496450226.06999999</v>
      </c>
      <c r="F254" s="27">
        <f t="shared" si="1"/>
        <v>98.109522177833639</v>
      </c>
    </row>
    <row r="255" spans="1:6" x14ac:dyDescent="0.25">
      <c r="A255" s="23" t="s">
        <v>496</v>
      </c>
      <c r="B255" s="24" t="s">
        <v>497</v>
      </c>
      <c r="C255" s="25" t="s">
        <v>496</v>
      </c>
      <c r="D255" s="28">
        <v>12826943</v>
      </c>
      <c r="E255" s="28">
        <v>11234198.48</v>
      </c>
      <c r="F255" s="27">
        <f t="shared" si="1"/>
        <v>87.582820629981754</v>
      </c>
    </row>
    <row r="256" spans="1:6" x14ac:dyDescent="0.25">
      <c r="A256" s="23" t="s">
        <v>498</v>
      </c>
      <c r="B256" s="24" t="s">
        <v>499</v>
      </c>
      <c r="C256" s="25" t="s">
        <v>498</v>
      </c>
      <c r="D256" s="28"/>
      <c r="E256" s="28"/>
      <c r="F256" s="27" t="str">
        <f t="shared" si="1"/>
        <v>-</v>
      </c>
    </row>
    <row r="257" spans="1:6" x14ac:dyDescent="0.25">
      <c r="A257" s="23" t="s">
        <v>500</v>
      </c>
      <c r="B257" s="24" t="s">
        <v>501</v>
      </c>
      <c r="C257" s="25" t="s">
        <v>500</v>
      </c>
      <c r="D257" s="26">
        <f t="shared" ref="D257:E257" si="48">+D258-D259</f>
        <v>0</v>
      </c>
      <c r="E257" s="26">
        <f t="shared" si="48"/>
        <v>0</v>
      </c>
      <c r="F257" s="27" t="str">
        <f t="shared" si="1"/>
        <v>-</v>
      </c>
    </row>
    <row r="258" spans="1:6" x14ac:dyDescent="0.25">
      <c r="A258" s="23" t="s">
        <v>502</v>
      </c>
      <c r="B258" s="24" t="s">
        <v>503</v>
      </c>
      <c r="C258" s="25" t="s">
        <v>502</v>
      </c>
      <c r="D258" s="26">
        <f t="shared" ref="D258:E258" si="49">D259</f>
        <v>17155560852</v>
      </c>
      <c r="E258" s="26">
        <f t="shared" si="49"/>
        <v>17142201051.690001</v>
      </c>
      <c r="F258" s="27">
        <f t="shared" si="1"/>
        <v>99.922125540369962</v>
      </c>
    </row>
    <row r="259" spans="1:6" x14ac:dyDescent="0.25">
      <c r="A259" s="36" t="s">
        <v>504</v>
      </c>
      <c r="B259" s="37" t="s">
        <v>505</v>
      </c>
      <c r="C259" s="25" t="s">
        <v>504</v>
      </c>
      <c r="D259" s="38">
        <v>17155560852</v>
      </c>
      <c r="E259" s="38">
        <v>17142201051.690001</v>
      </c>
      <c r="F259" s="39">
        <f t="shared" si="1"/>
        <v>99.922125540369962</v>
      </c>
    </row>
    <row r="260" spans="1:6" ht="15.75" x14ac:dyDescent="0.25">
      <c r="A260" s="40" t="s">
        <v>506</v>
      </c>
      <c r="B260" s="32"/>
      <c r="C260" s="41"/>
      <c r="D260" s="42"/>
      <c r="E260" s="43"/>
      <c r="F260" s="44"/>
    </row>
    <row r="261" spans="1:6" x14ac:dyDescent="0.25">
      <c r="A261" s="23" t="s">
        <v>507</v>
      </c>
      <c r="B261" s="24" t="s">
        <v>508</v>
      </c>
      <c r="C261" s="25" t="s">
        <v>509</v>
      </c>
      <c r="D261" s="28">
        <v>24638960</v>
      </c>
      <c r="E261" s="28">
        <v>19843453.48</v>
      </c>
      <c r="F261" s="27">
        <f t="shared" ref="F261:F321" si="50">IF(D261&gt;0,IF(E261/D261&gt;=100,"&gt;&gt;100",E261/D261*100),"-")</f>
        <v>80.536895550786241</v>
      </c>
    </row>
    <row r="262" spans="1:6" x14ac:dyDescent="0.25">
      <c r="A262" s="23" t="s">
        <v>507</v>
      </c>
      <c r="B262" s="24" t="s">
        <v>510</v>
      </c>
      <c r="C262" s="25" t="s">
        <v>511</v>
      </c>
      <c r="D262" s="28">
        <v>0</v>
      </c>
      <c r="E262" s="28">
        <v>0</v>
      </c>
      <c r="F262" s="27" t="str">
        <f t="shared" si="50"/>
        <v>-</v>
      </c>
    </row>
    <row r="263" spans="1:6" x14ac:dyDescent="0.25">
      <c r="A263" s="23" t="s">
        <v>512</v>
      </c>
      <c r="B263" s="24" t="s">
        <v>513</v>
      </c>
      <c r="C263" s="25" t="s">
        <v>514</v>
      </c>
      <c r="D263" s="28">
        <v>5181363024</v>
      </c>
      <c r="E263" s="28">
        <v>4828312353.6499996</v>
      </c>
      <c r="F263" s="27">
        <f t="shared" si="50"/>
        <v>93.18614293739553</v>
      </c>
    </row>
    <row r="264" spans="1:6" x14ac:dyDescent="0.25">
      <c r="A264" s="23" t="s">
        <v>512</v>
      </c>
      <c r="B264" s="24" t="s">
        <v>515</v>
      </c>
      <c r="C264" s="25" t="s">
        <v>516</v>
      </c>
      <c r="D264" s="28">
        <v>186842048</v>
      </c>
      <c r="E264" s="28">
        <v>199113486.41</v>
      </c>
      <c r="F264" s="27">
        <f t="shared" si="50"/>
        <v>106.56781411965683</v>
      </c>
    </row>
    <row r="265" spans="1:6" x14ac:dyDescent="0.25">
      <c r="A265" s="23" t="s">
        <v>517</v>
      </c>
      <c r="B265" s="24" t="s">
        <v>518</v>
      </c>
      <c r="C265" s="25" t="s">
        <v>519</v>
      </c>
      <c r="D265" s="28">
        <v>1317350</v>
      </c>
      <c r="E265" s="28">
        <v>1360487.98</v>
      </c>
      <c r="F265" s="27">
        <f t="shared" si="50"/>
        <v>103.27460280107792</v>
      </c>
    </row>
    <row r="266" spans="1:6" x14ac:dyDescent="0.25">
      <c r="A266" s="23" t="s">
        <v>517</v>
      </c>
      <c r="B266" s="24" t="s">
        <v>520</v>
      </c>
      <c r="C266" s="25" t="s">
        <v>521</v>
      </c>
      <c r="D266" s="28">
        <v>12740810</v>
      </c>
      <c r="E266" s="28">
        <v>11055246.9</v>
      </c>
      <c r="F266" s="27">
        <f t="shared" si="50"/>
        <v>86.770361539023028</v>
      </c>
    </row>
    <row r="267" spans="1:6" x14ac:dyDescent="0.25">
      <c r="A267" s="23" t="s">
        <v>522</v>
      </c>
      <c r="B267" s="24" t="s">
        <v>523</v>
      </c>
      <c r="C267" s="25" t="s">
        <v>522</v>
      </c>
      <c r="D267" s="28">
        <v>6425606</v>
      </c>
      <c r="E267" s="28">
        <v>5857382.29</v>
      </c>
      <c r="F267" s="27">
        <f t="shared" si="50"/>
        <v>91.156885280547868</v>
      </c>
    </row>
    <row r="268" spans="1:6" x14ac:dyDescent="0.25">
      <c r="A268" s="23" t="s">
        <v>524</v>
      </c>
      <c r="B268" s="24" t="s">
        <v>525</v>
      </c>
      <c r="C268" s="25" t="s">
        <v>524</v>
      </c>
      <c r="D268" s="28">
        <v>47992</v>
      </c>
      <c r="E268" s="28">
        <v>113802.13</v>
      </c>
      <c r="F268" s="27">
        <f t="shared" si="50"/>
        <v>237.1272920486748</v>
      </c>
    </row>
    <row r="269" spans="1:6" x14ac:dyDescent="0.25">
      <c r="A269" s="23" t="s">
        <v>526</v>
      </c>
      <c r="B269" s="24" t="s">
        <v>527</v>
      </c>
      <c r="C269" s="25" t="s">
        <v>526</v>
      </c>
      <c r="D269" s="28"/>
      <c r="E269" s="28"/>
      <c r="F269" s="27" t="str">
        <f t="shared" si="50"/>
        <v>-</v>
      </c>
    </row>
    <row r="270" spans="1:6" x14ac:dyDescent="0.25">
      <c r="A270" s="23" t="s">
        <v>528</v>
      </c>
      <c r="B270" s="24" t="s">
        <v>529</v>
      </c>
      <c r="C270" s="25" t="s">
        <v>528</v>
      </c>
      <c r="D270" s="28">
        <v>13160108</v>
      </c>
      <c r="E270" s="28">
        <v>0</v>
      </c>
      <c r="F270" s="27">
        <f t="shared" si="50"/>
        <v>0</v>
      </c>
    </row>
    <row r="271" spans="1:6" x14ac:dyDescent="0.25">
      <c r="A271" s="23" t="s">
        <v>530</v>
      </c>
      <c r="B271" s="24" t="s">
        <v>531</v>
      </c>
      <c r="C271" s="25" t="s">
        <v>530</v>
      </c>
      <c r="D271" s="28"/>
      <c r="E271" s="28"/>
      <c r="F271" s="27" t="str">
        <f t="shared" si="50"/>
        <v>-</v>
      </c>
    </row>
    <row r="272" spans="1:6" ht="24" x14ac:dyDescent="0.25">
      <c r="A272" s="23" t="s">
        <v>532</v>
      </c>
      <c r="B272" s="24" t="s">
        <v>533</v>
      </c>
      <c r="C272" s="25" t="s">
        <v>532</v>
      </c>
      <c r="D272" s="28"/>
      <c r="E272" s="28"/>
      <c r="F272" s="27" t="str">
        <f t="shared" si="50"/>
        <v>-</v>
      </c>
    </row>
    <row r="273" spans="1:6" ht="24" x14ac:dyDescent="0.25">
      <c r="A273" s="23">
        <v>16371</v>
      </c>
      <c r="B273" s="24" t="s">
        <v>534</v>
      </c>
      <c r="C273" s="25">
        <v>16371</v>
      </c>
      <c r="D273" s="28"/>
      <c r="E273" s="28"/>
      <c r="F273" s="27" t="str">
        <f t="shared" si="50"/>
        <v>-</v>
      </c>
    </row>
    <row r="274" spans="1:6" ht="24" x14ac:dyDescent="0.25">
      <c r="A274" s="23">
        <v>16372</v>
      </c>
      <c r="B274" s="24" t="s">
        <v>535</v>
      </c>
      <c r="C274" s="25">
        <v>16372</v>
      </c>
      <c r="D274" s="28"/>
      <c r="E274" s="28"/>
      <c r="F274" s="27" t="str">
        <f t="shared" si="50"/>
        <v>-</v>
      </c>
    </row>
    <row r="275" spans="1:6" ht="24" x14ac:dyDescent="0.25">
      <c r="A275" s="23">
        <v>16373</v>
      </c>
      <c r="B275" s="24" t="s">
        <v>536</v>
      </c>
      <c r="C275" s="25">
        <v>16373</v>
      </c>
      <c r="D275" s="28"/>
      <c r="E275" s="28"/>
      <c r="F275" s="27" t="str">
        <f t="shared" si="50"/>
        <v>-</v>
      </c>
    </row>
    <row r="276" spans="1:6" ht="24" x14ac:dyDescent="0.25">
      <c r="A276" s="23">
        <v>16374</v>
      </c>
      <c r="B276" s="24" t="s">
        <v>537</v>
      </c>
      <c r="C276" s="25">
        <v>16374</v>
      </c>
      <c r="D276" s="28"/>
      <c r="E276" s="28"/>
      <c r="F276" s="27" t="str">
        <f t="shared" si="50"/>
        <v>-</v>
      </c>
    </row>
    <row r="277" spans="1:6" ht="24" x14ac:dyDescent="0.25">
      <c r="A277" s="23">
        <v>16375</v>
      </c>
      <c r="B277" s="24" t="s">
        <v>538</v>
      </c>
      <c r="C277" s="25">
        <v>16375</v>
      </c>
      <c r="D277" s="28"/>
      <c r="E277" s="28"/>
      <c r="F277" s="27" t="str">
        <f t="shared" si="50"/>
        <v>-</v>
      </c>
    </row>
    <row r="278" spans="1:6" ht="24" x14ac:dyDescent="0.25">
      <c r="A278" s="23">
        <v>16376</v>
      </c>
      <c r="B278" s="24" t="s">
        <v>539</v>
      </c>
      <c r="C278" s="25">
        <v>16376</v>
      </c>
      <c r="D278" s="28"/>
      <c r="E278" s="28"/>
      <c r="F278" s="27" t="str">
        <f t="shared" si="50"/>
        <v>-</v>
      </c>
    </row>
    <row r="279" spans="1:6" ht="24" x14ac:dyDescent="0.25">
      <c r="A279" s="23">
        <v>16377</v>
      </c>
      <c r="B279" s="24" t="s">
        <v>540</v>
      </c>
      <c r="C279" s="25">
        <v>16377</v>
      </c>
      <c r="D279" s="28"/>
      <c r="E279" s="28"/>
      <c r="F279" s="27" t="str">
        <f t="shared" si="50"/>
        <v>-</v>
      </c>
    </row>
    <row r="280" spans="1:6" ht="24" x14ac:dyDescent="0.25">
      <c r="A280" s="23">
        <v>16378</v>
      </c>
      <c r="B280" s="24" t="s">
        <v>541</v>
      </c>
      <c r="C280" s="25">
        <v>16378</v>
      </c>
      <c r="D280" s="28"/>
      <c r="E280" s="28"/>
      <c r="F280" s="27" t="str">
        <f t="shared" si="50"/>
        <v>-</v>
      </c>
    </row>
    <row r="281" spans="1:6" ht="24" x14ac:dyDescent="0.25">
      <c r="A281" s="23" t="s">
        <v>542</v>
      </c>
      <c r="B281" s="24" t="s">
        <v>543</v>
      </c>
      <c r="C281" s="25" t="s">
        <v>542</v>
      </c>
      <c r="D281" s="28"/>
      <c r="E281" s="28"/>
      <c r="F281" s="27" t="str">
        <f t="shared" si="50"/>
        <v>-</v>
      </c>
    </row>
    <row r="282" spans="1:6" ht="24" x14ac:dyDescent="0.25">
      <c r="A282" s="23" t="s">
        <v>544</v>
      </c>
      <c r="B282" s="24" t="s">
        <v>545</v>
      </c>
      <c r="C282" s="25" t="s">
        <v>544</v>
      </c>
      <c r="D282" s="28"/>
      <c r="E282" s="28"/>
      <c r="F282" s="27" t="str">
        <f t="shared" si="50"/>
        <v>-</v>
      </c>
    </row>
    <row r="283" spans="1:6" ht="24" x14ac:dyDescent="0.25">
      <c r="A283" s="23" t="s">
        <v>546</v>
      </c>
      <c r="B283" s="24" t="s">
        <v>547</v>
      </c>
      <c r="C283" s="25" t="s">
        <v>546</v>
      </c>
      <c r="D283" s="28"/>
      <c r="E283" s="28"/>
      <c r="F283" s="27" t="str">
        <f t="shared" si="50"/>
        <v>-</v>
      </c>
    </row>
    <row r="284" spans="1:6" ht="24" x14ac:dyDescent="0.25">
      <c r="A284" s="23" t="s">
        <v>548</v>
      </c>
      <c r="B284" s="24" t="s">
        <v>549</v>
      </c>
      <c r="C284" s="25" t="s">
        <v>548</v>
      </c>
      <c r="D284" s="28"/>
      <c r="E284" s="28"/>
      <c r="F284" s="27" t="str">
        <f t="shared" si="50"/>
        <v>-</v>
      </c>
    </row>
    <row r="285" spans="1:6" ht="24" x14ac:dyDescent="0.25">
      <c r="A285" s="23" t="s">
        <v>550</v>
      </c>
      <c r="B285" s="24" t="s">
        <v>551</v>
      </c>
      <c r="C285" s="25" t="s">
        <v>550</v>
      </c>
      <c r="D285" s="28">
        <v>143778139</v>
      </c>
      <c r="E285" s="28">
        <v>157107726.38</v>
      </c>
      <c r="F285" s="27">
        <f t="shared" si="50"/>
        <v>109.27094165546265</v>
      </c>
    </row>
    <row r="286" spans="1:6" x14ac:dyDescent="0.25">
      <c r="A286" s="23" t="s">
        <v>552</v>
      </c>
      <c r="B286" s="24" t="s">
        <v>553</v>
      </c>
      <c r="C286" s="25" t="s">
        <v>554</v>
      </c>
      <c r="D286" s="28">
        <v>143336</v>
      </c>
      <c r="E286" s="28">
        <v>39059.17</v>
      </c>
      <c r="F286" s="27">
        <f t="shared" si="50"/>
        <v>27.250076742758271</v>
      </c>
    </row>
    <row r="287" spans="1:6" x14ac:dyDescent="0.25">
      <c r="A287" s="23" t="s">
        <v>552</v>
      </c>
      <c r="B287" s="24" t="s">
        <v>555</v>
      </c>
      <c r="C287" s="25" t="s">
        <v>556</v>
      </c>
      <c r="D287" s="28">
        <v>4142572758</v>
      </c>
      <c r="E287" s="28">
        <v>4425742415.1999998</v>
      </c>
      <c r="F287" s="27">
        <f t="shared" si="50"/>
        <v>106.83559888364427</v>
      </c>
    </row>
    <row r="288" spans="1:6" x14ac:dyDescent="0.25">
      <c r="A288" s="23" t="s">
        <v>557</v>
      </c>
      <c r="B288" s="24" t="s">
        <v>558</v>
      </c>
      <c r="C288" s="25" t="s">
        <v>559</v>
      </c>
      <c r="D288" s="28"/>
      <c r="E288" s="28"/>
      <c r="F288" s="27" t="str">
        <f t="shared" si="50"/>
        <v>-</v>
      </c>
    </row>
    <row r="289" spans="1:6" x14ac:dyDescent="0.25">
      <c r="A289" s="23" t="s">
        <v>557</v>
      </c>
      <c r="B289" s="24" t="s">
        <v>560</v>
      </c>
      <c r="C289" s="25" t="s">
        <v>561</v>
      </c>
      <c r="D289" s="28">
        <v>9774</v>
      </c>
      <c r="E289" s="28">
        <v>4062.5</v>
      </c>
      <c r="F289" s="27">
        <f t="shared" si="50"/>
        <v>41.564354409658279</v>
      </c>
    </row>
    <row r="290" spans="1:6" x14ac:dyDescent="0.25">
      <c r="A290" s="23" t="s">
        <v>562</v>
      </c>
      <c r="B290" s="24" t="s">
        <v>563</v>
      </c>
      <c r="C290" s="25" t="s">
        <v>564</v>
      </c>
      <c r="D290" s="28"/>
      <c r="E290" s="28"/>
      <c r="F290" s="27" t="str">
        <f t="shared" si="50"/>
        <v>-</v>
      </c>
    </row>
    <row r="291" spans="1:6" x14ac:dyDescent="0.25">
      <c r="A291" s="23" t="s">
        <v>562</v>
      </c>
      <c r="B291" s="24" t="s">
        <v>565</v>
      </c>
      <c r="C291" s="25" t="s">
        <v>566</v>
      </c>
      <c r="D291" s="28"/>
      <c r="E291" s="28"/>
      <c r="F291" s="27" t="str">
        <f t="shared" si="50"/>
        <v>-</v>
      </c>
    </row>
    <row r="292" spans="1:6" x14ac:dyDescent="0.25">
      <c r="A292" s="23" t="s">
        <v>567</v>
      </c>
      <c r="B292" s="24" t="s">
        <v>568</v>
      </c>
      <c r="C292" s="25" t="s">
        <v>569</v>
      </c>
      <c r="D292" s="28"/>
      <c r="E292" s="28"/>
      <c r="F292" s="27" t="str">
        <f t="shared" si="50"/>
        <v>-</v>
      </c>
    </row>
    <row r="293" spans="1:6" x14ac:dyDescent="0.25">
      <c r="A293" s="23" t="s">
        <v>567</v>
      </c>
      <c r="B293" s="24" t="s">
        <v>570</v>
      </c>
      <c r="C293" s="25" t="s">
        <v>571</v>
      </c>
      <c r="D293" s="28">
        <v>11681695</v>
      </c>
      <c r="E293" s="28">
        <v>6061030.25</v>
      </c>
      <c r="F293" s="27">
        <f t="shared" si="50"/>
        <v>51.88485275467302</v>
      </c>
    </row>
    <row r="294" spans="1:6" x14ac:dyDescent="0.25">
      <c r="A294" s="23" t="s">
        <v>572</v>
      </c>
      <c r="B294" s="30" t="s">
        <v>573</v>
      </c>
      <c r="C294" s="25" t="s">
        <v>572</v>
      </c>
      <c r="D294" s="28"/>
      <c r="E294" s="28"/>
      <c r="F294" s="27" t="str">
        <f t="shared" si="50"/>
        <v>-</v>
      </c>
    </row>
    <row r="295" spans="1:6" x14ac:dyDescent="0.25">
      <c r="A295" s="23" t="s">
        <v>574</v>
      </c>
      <c r="B295" s="30" t="s">
        <v>575</v>
      </c>
      <c r="C295" s="25" t="s">
        <v>574</v>
      </c>
      <c r="D295" s="28">
        <v>3856011</v>
      </c>
      <c r="E295" s="28">
        <v>3699603.5</v>
      </c>
      <c r="F295" s="27">
        <f t="shared" si="50"/>
        <v>95.943800471523559</v>
      </c>
    </row>
    <row r="296" spans="1:6" x14ac:dyDescent="0.25">
      <c r="A296" s="23" t="s">
        <v>576</v>
      </c>
      <c r="B296" s="30" t="s">
        <v>577</v>
      </c>
      <c r="C296" s="25" t="s">
        <v>576</v>
      </c>
      <c r="D296" s="28">
        <v>25557090</v>
      </c>
      <c r="E296" s="28">
        <v>25173340.84</v>
      </c>
      <c r="F296" s="27">
        <f t="shared" si="50"/>
        <v>98.49846300967755</v>
      </c>
    </row>
    <row r="297" spans="1:6" x14ac:dyDescent="0.25">
      <c r="A297" s="23">
        <v>23954</v>
      </c>
      <c r="B297" s="30" t="s">
        <v>578</v>
      </c>
      <c r="C297" s="25" t="s">
        <v>579</v>
      </c>
      <c r="D297" s="28">
        <v>137190572</v>
      </c>
      <c r="E297" s="28">
        <v>152470054.97999999</v>
      </c>
      <c r="F297" s="27">
        <f t="shared" si="50"/>
        <v>111.13741473430112</v>
      </c>
    </row>
    <row r="298" spans="1:6" x14ac:dyDescent="0.25">
      <c r="A298" s="23">
        <v>23955</v>
      </c>
      <c r="B298" s="30" t="s">
        <v>580</v>
      </c>
      <c r="C298" s="25" t="s">
        <v>581</v>
      </c>
      <c r="D298" s="28"/>
      <c r="E298" s="28"/>
      <c r="F298" s="27" t="str">
        <f t="shared" si="50"/>
        <v>-</v>
      </c>
    </row>
    <row r="299" spans="1:6" x14ac:dyDescent="0.25">
      <c r="A299" s="23">
        <v>23956</v>
      </c>
      <c r="B299" s="30" t="s">
        <v>582</v>
      </c>
      <c r="C299" s="25" t="s">
        <v>583</v>
      </c>
      <c r="D299" s="28"/>
      <c r="E299" s="28"/>
      <c r="F299" s="27" t="str">
        <f t="shared" si="50"/>
        <v>-</v>
      </c>
    </row>
    <row r="300" spans="1:6" x14ac:dyDescent="0.25">
      <c r="A300" s="23">
        <v>23957</v>
      </c>
      <c r="B300" s="30" t="s">
        <v>584</v>
      </c>
      <c r="C300" s="25" t="s">
        <v>585</v>
      </c>
      <c r="D300" s="28"/>
      <c r="E300" s="28"/>
      <c r="F300" s="27" t="str">
        <f t="shared" si="50"/>
        <v>-</v>
      </c>
    </row>
    <row r="301" spans="1:6" x14ac:dyDescent="0.25">
      <c r="A301" s="23">
        <v>23958</v>
      </c>
      <c r="B301" s="30" t="s">
        <v>586</v>
      </c>
      <c r="C301" s="25" t="s">
        <v>587</v>
      </c>
      <c r="D301" s="28">
        <v>6408249</v>
      </c>
      <c r="E301" s="28">
        <v>5842412.0700000003</v>
      </c>
      <c r="F301" s="27">
        <f t="shared" si="50"/>
        <v>91.170178780506191</v>
      </c>
    </row>
    <row r="302" spans="1:6" x14ac:dyDescent="0.25">
      <c r="A302" s="23" t="s">
        <v>588</v>
      </c>
      <c r="B302" s="30" t="s">
        <v>589</v>
      </c>
      <c r="C302" s="25" t="s">
        <v>588</v>
      </c>
      <c r="D302" s="28"/>
      <c r="E302" s="28"/>
      <c r="F302" s="27" t="str">
        <f t="shared" si="50"/>
        <v>-</v>
      </c>
    </row>
    <row r="303" spans="1:6" x14ac:dyDescent="0.25">
      <c r="A303" s="23">
        <v>26224</v>
      </c>
      <c r="B303" s="30" t="s">
        <v>590</v>
      </c>
      <c r="C303" s="25" t="s">
        <v>591</v>
      </c>
      <c r="D303" s="28"/>
      <c r="E303" s="28"/>
      <c r="F303" s="27" t="str">
        <f t="shared" si="50"/>
        <v>-</v>
      </c>
    </row>
    <row r="304" spans="1:6" ht="24" x14ac:dyDescent="0.25">
      <c r="A304" s="23">
        <v>26233</v>
      </c>
      <c r="B304" s="30" t="s">
        <v>592</v>
      </c>
      <c r="C304" s="25" t="s">
        <v>593</v>
      </c>
      <c r="D304" s="28"/>
      <c r="E304" s="28"/>
      <c r="F304" s="27" t="str">
        <f t="shared" si="50"/>
        <v>-</v>
      </c>
    </row>
    <row r="305" spans="1:6" ht="24" x14ac:dyDescent="0.25">
      <c r="A305" s="23" t="s">
        <v>594</v>
      </c>
      <c r="B305" s="30" t="s">
        <v>595</v>
      </c>
      <c r="C305" s="25" t="s">
        <v>594</v>
      </c>
      <c r="D305" s="28"/>
      <c r="E305" s="28"/>
      <c r="F305" s="27" t="str">
        <f t="shared" si="50"/>
        <v>-</v>
      </c>
    </row>
    <row r="306" spans="1:6" ht="24" x14ac:dyDescent="0.25">
      <c r="A306" s="23">
        <v>26244</v>
      </c>
      <c r="B306" s="30" t="s">
        <v>596</v>
      </c>
      <c r="C306" s="25" t="s">
        <v>597</v>
      </c>
      <c r="D306" s="28"/>
      <c r="E306" s="28"/>
      <c r="F306" s="27" t="str">
        <f t="shared" si="50"/>
        <v>-</v>
      </c>
    </row>
    <row r="307" spans="1:6" x14ac:dyDescent="0.25">
      <c r="A307" s="23">
        <v>26314</v>
      </c>
      <c r="B307" s="30" t="s">
        <v>598</v>
      </c>
      <c r="C307" s="25" t="s">
        <v>599</v>
      </c>
      <c r="D307" s="28"/>
      <c r="E307" s="28"/>
      <c r="F307" s="27" t="str">
        <f t="shared" si="50"/>
        <v>-</v>
      </c>
    </row>
    <row r="308" spans="1:6" ht="24" x14ac:dyDescent="0.25">
      <c r="A308" s="23" t="s">
        <v>600</v>
      </c>
      <c r="B308" s="30" t="s">
        <v>601</v>
      </c>
      <c r="C308" s="25" t="s">
        <v>600</v>
      </c>
      <c r="D308" s="28">
        <v>11681695</v>
      </c>
      <c r="E308" s="28">
        <v>6061030.25</v>
      </c>
      <c r="F308" s="27">
        <f t="shared" si="50"/>
        <v>51.88485275467302</v>
      </c>
    </row>
    <row r="309" spans="1:6" ht="24" x14ac:dyDescent="0.25">
      <c r="A309" s="23">
        <v>26434</v>
      </c>
      <c r="B309" s="30" t="s">
        <v>602</v>
      </c>
      <c r="C309" s="25" t="s">
        <v>603</v>
      </c>
      <c r="D309" s="28"/>
      <c r="E309" s="28"/>
      <c r="F309" s="27" t="str">
        <f t="shared" si="50"/>
        <v>-</v>
      </c>
    </row>
    <row r="310" spans="1:6" ht="24" x14ac:dyDescent="0.25">
      <c r="A310" s="23">
        <v>26443</v>
      </c>
      <c r="B310" s="30" t="s">
        <v>604</v>
      </c>
      <c r="C310" s="25" t="s">
        <v>605</v>
      </c>
      <c r="D310" s="28"/>
      <c r="E310" s="28"/>
      <c r="F310" s="27" t="str">
        <f t="shared" si="50"/>
        <v>-</v>
      </c>
    </row>
    <row r="311" spans="1:6" ht="24" x14ac:dyDescent="0.25">
      <c r="A311" s="23" t="s">
        <v>606</v>
      </c>
      <c r="B311" s="30" t="s">
        <v>607</v>
      </c>
      <c r="C311" s="25" t="s">
        <v>606</v>
      </c>
      <c r="D311" s="28"/>
      <c r="E311" s="28"/>
      <c r="F311" s="27" t="str">
        <f t="shared" si="50"/>
        <v>-</v>
      </c>
    </row>
    <row r="312" spans="1:6" ht="24" x14ac:dyDescent="0.25">
      <c r="A312" s="23">
        <v>26454</v>
      </c>
      <c r="B312" s="30" t="s">
        <v>608</v>
      </c>
      <c r="C312" s="25" t="s">
        <v>609</v>
      </c>
      <c r="D312" s="28"/>
      <c r="E312" s="28"/>
      <c r="F312" s="27" t="str">
        <f t="shared" si="50"/>
        <v>-</v>
      </c>
    </row>
    <row r="313" spans="1:6" x14ac:dyDescent="0.25">
      <c r="A313" s="23" t="s">
        <v>610</v>
      </c>
      <c r="B313" s="30" t="s">
        <v>611</v>
      </c>
      <c r="C313" s="25" t="s">
        <v>610</v>
      </c>
      <c r="D313" s="28"/>
      <c r="E313" s="28"/>
      <c r="F313" s="27" t="str">
        <f t="shared" si="50"/>
        <v>-</v>
      </c>
    </row>
    <row r="314" spans="1:6" x14ac:dyDescent="0.25">
      <c r="A314" s="23">
        <v>26464</v>
      </c>
      <c r="B314" s="30" t="s">
        <v>612</v>
      </c>
      <c r="C314" s="25" t="s">
        <v>613</v>
      </c>
      <c r="D314" s="28"/>
      <c r="E314" s="28"/>
      <c r="F314" s="27" t="str">
        <f t="shared" si="50"/>
        <v>-</v>
      </c>
    </row>
    <row r="315" spans="1:6" x14ac:dyDescent="0.25">
      <c r="A315" s="23">
        <v>26473</v>
      </c>
      <c r="B315" s="30" t="s">
        <v>614</v>
      </c>
      <c r="C315" s="25" t="s">
        <v>615</v>
      </c>
      <c r="D315" s="28"/>
      <c r="E315" s="28"/>
      <c r="F315" s="27" t="str">
        <f t="shared" si="50"/>
        <v>-</v>
      </c>
    </row>
    <row r="316" spans="1:6" x14ac:dyDescent="0.25">
      <c r="A316" s="23" t="s">
        <v>616</v>
      </c>
      <c r="B316" s="30" t="s">
        <v>617</v>
      </c>
      <c r="C316" s="25" t="s">
        <v>616</v>
      </c>
      <c r="D316" s="28"/>
      <c r="E316" s="28"/>
      <c r="F316" s="27" t="str">
        <f t="shared" si="50"/>
        <v>-</v>
      </c>
    </row>
    <row r="317" spans="1:6" ht="24" x14ac:dyDescent="0.25">
      <c r="A317" s="23">
        <v>26484</v>
      </c>
      <c r="B317" s="30" t="s">
        <v>618</v>
      </c>
      <c r="C317" s="25" t="s">
        <v>619</v>
      </c>
      <c r="D317" s="28"/>
      <c r="E317" s="28"/>
      <c r="F317" s="27" t="str">
        <f t="shared" si="50"/>
        <v>-</v>
      </c>
    </row>
    <row r="318" spans="1:6" ht="24" x14ac:dyDescent="0.25">
      <c r="A318" s="23">
        <v>26534</v>
      </c>
      <c r="B318" s="30" t="s">
        <v>620</v>
      </c>
      <c r="C318" s="25" t="s">
        <v>621</v>
      </c>
      <c r="D318" s="28"/>
      <c r="E318" s="28"/>
      <c r="F318" s="27" t="str">
        <f t="shared" si="50"/>
        <v>-</v>
      </c>
    </row>
    <row r="319" spans="1:6" x14ac:dyDescent="0.25">
      <c r="A319" s="23">
        <v>26544</v>
      </c>
      <c r="B319" s="30" t="s">
        <v>622</v>
      </c>
      <c r="C319" s="25" t="s">
        <v>623</v>
      </c>
      <c r="D319" s="28"/>
      <c r="E319" s="28"/>
      <c r="F319" s="27" t="str">
        <f t="shared" si="50"/>
        <v>-</v>
      </c>
    </row>
    <row r="320" spans="1:6" x14ac:dyDescent="0.25">
      <c r="A320" s="23">
        <v>26554</v>
      </c>
      <c r="B320" s="30" t="s">
        <v>624</v>
      </c>
      <c r="C320" s="25" t="s">
        <v>625</v>
      </c>
      <c r="D320" s="28"/>
      <c r="E320" s="28"/>
      <c r="F320" s="27" t="str">
        <f t="shared" si="50"/>
        <v>-</v>
      </c>
    </row>
    <row r="321" spans="1:6" x14ac:dyDescent="0.25">
      <c r="A321" s="36">
        <v>26564</v>
      </c>
      <c r="B321" s="45" t="s">
        <v>626</v>
      </c>
      <c r="C321" s="46" t="s">
        <v>627</v>
      </c>
      <c r="D321" s="38"/>
      <c r="E321" s="38"/>
      <c r="F321" s="39" t="str">
        <f t="shared" si="50"/>
        <v>-</v>
      </c>
    </row>
  </sheetData>
  <mergeCells count="4">
    <mergeCell ref="A1:F1"/>
    <mergeCell ref="A4:B4"/>
    <mergeCell ref="A173:B173"/>
    <mergeCell ref="A260:B260"/>
  </mergeCells>
  <conditionalFormatting sqref="D5:E172 D174:E235 D239:E243 D245:E259 D261:E321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Jadranka Biškup</dc:creator>
  <cp:lastModifiedBy>Jadranka Biškup</cp:lastModifiedBy>
  <dcterms:created xsi:type="dcterms:W3CDTF">2023-03-16T07:43:44Z</dcterms:created>
  <dcterms:modified xsi:type="dcterms:W3CDTF">2023-03-16T07:45:01Z</dcterms:modified>
</cp:coreProperties>
</file>