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rjosko\Desktop\"/>
    </mc:Choice>
  </mc:AlternateContent>
  <bookViews>
    <workbookView xWindow="0" yWindow="0" windowWidth="28800" windowHeight="12300" tabRatio="1000"/>
  </bookViews>
  <sheets>
    <sheet name="1. Naslovna strana" sheetId="4" r:id="rId1"/>
    <sheet name="2. Opci uvjeti uz troskovnik" sheetId="10" r:id="rId2"/>
    <sheet name="3. Ukupna rekapitulacija" sheetId="11" r:id="rId3"/>
    <sheet name="01_TR-Građevinsko-obrtnički" sheetId="16" r:id="rId4"/>
    <sheet name="0.2 TR_Vodoopskrba i odvodnja" sheetId="15" r:id="rId5"/>
    <sheet name="03_TR_Elektroinstalacije" sheetId="17" r:id="rId6"/>
  </sheets>
  <externalReferences>
    <externalReference r:id="rId7"/>
    <externalReference r:id="rId8"/>
  </externalReferences>
  <definedNames>
    <definedName name="_Hlk478805217" localSheetId="0">'1. Naslovna strana'!$A$13</definedName>
    <definedName name="_Hlk478806478" localSheetId="0">'1. Naslovna strana'!$A$23</definedName>
    <definedName name="_Hlk481576650" localSheetId="0">'1. Naslovna strana'!$A$13</definedName>
    <definedName name="aaa">'[1]4. Konstruktivna obnova'!#REF!</definedName>
    <definedName name="aaaa">'[1]4. Konstruktivna obnova'!#REF!</definedName>
    <definedName name="_xlnm.Print_Titles" localSheetId="4">'0.2 TR_Vodoopskrba i odvodnja'!$1:$3</definedName>
    <definedName name="_xlnm.Print_Titles" localSheetId="3">'01_TR-Građevinsko-obrtnički'!$1:$4</definedName>
    <definedName name="_xlnm.Print_Titles" localSheetId="5">'03_TR_Elektroinstalacije'!$1:$4</definedName>
    <definedName name="_xlnm.Print_Titles" localSheetId="1">'2. Opci uvjeti uz troskovnik'!$1:$2</definedName>
    <definedName name="_xlnm.Print_Area" localSheetId="4">'0.2 TR_Vodoopskrba i odvodnja'!$A$1:$G$136</definedName>
    <definedName name="_xlnm.Print_Area" localSheetId="3">'01_TR-Građevinsko-obrtnički'!$A$1:$F$123</definedName>
    <definedName name="_xlnm.Print_Area" localSheetId="5">'03_TR_Elektroinstalacije'!$A$1:$F$97</definedName>
    <definedName name="_xlnm.Print_Area" localSheetId="0">'1. Naslovna strana'!$A$1:$J$42</definedName>
    <definedName name="_xlnm.Print_Area" localSheetId="1">'2. Opci uvjeti uz troskovnik'!$A$1:$F$95</definedName>
    <definedName name="_xlnm.Print_Area" localSheetId="2">'3. Ukupna rekapitulacija'!$A$1:$J$27</definedName>
    <definedName name="q">'[1]4. Konstruktivna obnova'!#REF!</definedName>
    <definedName name="sum_1.01">'01_TR-Građevinsko-obrtnički'!$F$39</definedName>
    <definedName name="sum_1.02">'01_TR-Građevinsko-obrtnički'!$F$53</definedName>
    <definedName name="sum_1.03">'01_TR-Građevinsko-obrtnički'!$F$70</definedName>
    <definedName name="sum_1.04">'01_TR-Građevinsko-obrtnički'!$F$80</definedName>
    <definedName name="sum_1.05">'01_TR-Građevinsko-obrtnički'!#REF!</definedName>
    <definedName name="sum_1.06">'01_TR-Građevinsko-obrtnički'!$F$96</definedName>
    <definedName name="sum_1.07">'01_TR-Građevinsko-obrtnički'!$F$106</definedName>
    <definedName name="sum_1_total">'01_TR-Građevinsko-obrtnički'!$F$121</definedName>
    <definedName name="sum_2.01">'0.2 TR_Vodoopskrba i odvodnja'!$F$53</definedName>
    <definedName name="sum_2.02">'0.2 TR_Vodoopskrba i odvodnja'!$F$74</definedName>
    <definedName name="sum_2.03">'0.2 TR_Vodoopskrba i odvodnja'!$F$125</definedName>
    <definedName name="sum_2_total">'0.2 TR_Vodoopskrba i odvodnja'!$F$135</definedName>
    <definedName name="sum_3.01">'03_TR_Elektroinstalacije'!$F$12</definedName>
    <definedName name="sum_3.02">'03_TR_Elektroinstalacije'!$F$19</definedName>
    <definedName name="sum_3.03">'03_TR_Elektroinstalacije'!$F$39</definedName>
    <definedName name="sum_3.04">'03_TR_Elektroinstalacije'!$F$51</definedName>
    <definedName name="sum_3.05">'03_TR_Elektroinstalacije'!$F$67</definedName>
    <definedName name="sum_3.06">'03_TR_Elektroinstalacije'!#REF!</definedName>
    <definedName name="sum_3.07">'03_TR_Elektroinstalacije'!$F$80</definedName>
    <definedName name="sum_3_total">'03_TR_Elektroinstalacije'!$F$94</definedName>
    <definedName name="tecaj">'[2]1. gradjevinski radovi'!$H$6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1" i="16" l="1"/>
  <c r="F50" i="16"/>
  <c r="F49" i="16"/>
  <c r="F62" i="16"/>
  <c r="G63" i="15"/>
  <c r="F68" i="16"/>
  <c r="F66" i="16"/>
  <c r="F77" i="16" l="1"/>
  <c r="F75" i="16"/>
  <c r="F64" i="16"/>
  <c r="F59" i="16"/>
  <c r="G51" i="15" l="1"/>
  <c r="F35" i="16"/>
  <c r="F33" i="16"/>
  <c r="F104" i="16" l="1"/>
  <c r="F17" i="16"/>
  <c r="F16" i="16"/>
  <c r="G94" i="15"/>
  <c r="G93" i="15"/>
  <c r="G92" i="15"/>
  <c r="G88" i="15"/>
  <c r="G106" i="15"/>
  <c r="G123" i="15" l="1"/>
  <c r="G121" i="15"/>
  <c r="G119" i="15"/>
  <c r="G117" i="15"/>
  <c r="G114" i="15"/>
  <c r="G110" i="15"/>
  <c r="G103" i="15"/>
  <c r="G83" i="15"/>
  <c r="G101" i="15" l="1"/>
  <c r="G98" i="15" l="1"/>
  <c r="G85" i="15"/>
  <c r="F125" i="15" s="1"/>
  <c r="F134" i="15" s="1"/>
  <c r="G72" i="15"/>
  <c r="G49" i="15"/>
  <c r="G47" i="15"/>
  <c r="G45" i="15"/>
  <c r="G43" i="15"/>
  <c r="G41" i="15"/>
  <c r="G40" i="15"/>
  <c r="F53" i="15" l="1"/>
  <c r="F132" i="15" s="1"/>
  <c r="F10" i="17"/>
  <c r="F12" i="17" s="1"/>
  <c r="F88" i="17" s="1"/>
  <c r="F17" i="17"/>
  <c r="F25" i="17"/>
  <c r="F28" i="17"/>
  <c r="F31" i="17"/>
  <c r="F34" i="17"/>
  <c r="F35" i="17"/>
  <c r="F36" i="17"/>
  <c r="F45" i="17"/>
  <c r="F48" i="17"/>
  <c r="F59" i="17"/>
  <c r="F60" i="17"/>
  <c r="F62" i="17"/>
  <c r="F65" i="17"/>
  <c r="F74" i="17"/>
  <c r="F76" i="17"/>
  <c r="F78" i="17"/>
  <c r="F51" i="17" l="1"/>
  <c r="F91" i="17" s="1"/>
  <c r="F39" i="17"/>
  <c r="F90" i="17" s="1"/>
  <c r="F19" i="17"/>
  <c r="F89" i="17" s="1"/>
  <c r="F80" i="17"/>
  <c r="F93" i="17" s="1"/>
  <c r="F67" i="17"/>
  <c r="F92" i="17" l="1"/>
  <c r="F94" i="17" s="1"/>
  <c r="I11" i="11" l="1" a="1"/>
  <c r="I11" i="11" s="1"/>
  <c r="F95" i="17"/>
  <c r="F96" i="17" s="1"/>
  <c r="F46" i="16"/>
  <c r="F37" i="16"/>
  <c r="F31" i="16"/>
  <c r="F30" i="16"/>
  <c r="F27" i="16"/>
  <c r="F25" i="16"/>
  <c r="F23" i="16"/>
  <c r="F21" i="16"/>
  <c r="F93" i="16"/>
  <c r="F90" i="16"/>
  <c r="F87" i="16"/>
  <c r="F45" i="16"/>
  <c r="F44" i="16"/>
  <c r="F53" i="16" s="1"/>
  <c r="F19" i="16"/>
  <c r="F13" i="16"/>
  <c r="F11" i="16"/>
  <c r="F39" i="16" l="1"/>
  <c r="F115" i="16" s="1"/>
  <c r="F80" i="16"/>
  <c r="F106" i="16"/>
  <c r="F120" i="16" s="1"/>
  <c r="F96" i="16"/>
  <c r="F119" i="16" s="1"/>
  <c r="F116" i="16"/>
  <c r="F70" i="16"/>
  <c r="F117" i="16" s="1"/>
  <c r="F118" i="16"/>
  <c r="F121" i="16" l="1"/>
  <c r="F122" i="16" s="1"/>
  <c r="F123" i="16" s="1"/>
  <c r="G67" i="15" l="1"/>
  <c r="G65" i="15" l="1"/>
  <c r="G64" i="15"/>
  <c r="G62" i="15"/>
  <c r="G70" i="15" l="1"/>
  <c r="G59" i="15"/>
  <c r="G58" i="15"/>
  <c r="F74" i="15" l="1"/>
  <c r="F133" i="15" s="1"/>
  <c r="F135" i="15" l="1"/>
  <c r="I9" i="11" s="1" a="1"/>
  <c r="I9" i="11" s="1"/>
  <c r="I7" i="11" l="1"/>
  <c r="I14" i="11" s="1"/>
  <c r="I15" i="11" l="1"/>
  <c r="I16" i="1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<sst xmlns="http://schemas.openxmlformats.org/spreadsheetml/2006/main" count="575" uniqueCount="447">
  <si>
    <t>RB</t>
  </si>
  <si>
    <t>OPIS STAVKE</t>
  </si>
  <si>
    <t>jed. mjera</t>
  </si>
  <si>
    <t>količina</t>
  </si>
  <si>
    <t>kpl.</t>
  </si>
  <si>
    <r>
      <t>m</t>
    </r>
    <r>
      <rPr>
        <vertAlign val="superscript"/>
        <sz val="10"/>
        <rFont val="Arial"/>
        <family val="2"/>
        <charset val="238"/>
      </rPr>
      <t>1</t>
    </r>
  </si>
  <si>
    <t>kom</t>
  </si>
  <si>
    <t>Građevina:</t>
  </si>
  <si>
    <t>Lokacija:</t>
  </si>
  <si>
    <t>Glavni projektant:</t>
  </si>
  <si>
    <t>TROŠKOVNIK</t>
  </si>
  <si>
    <t>Projektant:</t>
  </si>
  <si>
    <t>Investitor:</t>
  </si>
  <si>
    <t>Odgovorna osoba:</t>
  </si>
  <si>
    <t>PRIPREMNI RADOVI</t>
  </si>
  <si>
    <t>Priprema gradilišta. Dovoz, postavljanje u pogonsko stanje, demontiranje i odvoz svih uređaja, postrojenja, pribora, građevinskih strojeva, transportnih sredstava, oplata, ukrućenja, uređaja snabdijevanja i prostorija za smještaj, potrebnih za stručno izvođenje radova u ugovorenom roku, prema tehničkoj dokumentaciji provođenja radova opisanih u troškovničkim stavkama.</t>
  </si>
  <si>
    <t>Stavkom je obuhvaćeno održavanje svega navedenog tijekom građenja i uklanjanje nakon završetka radova. Izvođač daje jedinstvenu cijenu, uvidom u projektnu dokumantaciju i obilaskom lokacije izvođenja. Obračun po kompletu za cijelo gradilište.</t>
  </si>
  <si>
    <t>Osiguranje sanitarno higijenskih uvjeta za vrijeme gradnje, osiguranje priključka za električnu energiju ili agregat, postavljanje znakova upozorenja o oabaveznom korištenju osobnih sredstava zaštite na radu, zatim postavljanje znakova upozorenja koji proizlaze iz elaborata zaštite na radu, zabrani pristupa nezaposlenim osobama.</t>
  </si>
  <si>
    <t>POSEBNI TEHNIČKI UVJETI GRADNJE</t>
  </si>
  <si>
    <t>Prije davanja ponude Izvođač radova mora pregledati projektnu dokumentaciju, lokaciju izvedbe te zatražiti objašnjenja za nejasne stavke, prekontrolirati dokaznicu mjera, jer se naknadne primjedbe neće uzimati u obzir.</t>
  </si>
  <si>
    <t>1.</t>
  </si>
  <si>
    <t>2.</t>
  </si>
  <si>
    <t>Prije pristupa izvođenju radova Izvođač mora proučiti projektnu dokumentaciju i samu lokaciju građevine i izraditi plan i organizaciju rada.</t>
  </si>
  <si>
    <t>3.</t>
  </si>
  <si>
    <t>4.</t>
  </si>
  <si>
    <t>Planom organizacije gradilišta odrediti privremenu deponiju za otpadni materijal.</t>
  </si>
  <si>
    <t>Prethodno dogovoriti s Investitorom i lokalnom samoupravom mjesto odvoza otpadnog materijala sa privremene deponije kako ne bi dolazilo do zastoja radova po određenim fazama izgradnje.</t>
  </si>
  <si>
    <t>5.</t>
  </si>
  <si>
    <t>6.</t>
  </si>
  <si>
    <t>Prije početka gradnje Izvođač je dužan potvrditi sve podatke o položaju instalacija na građevini i u njenoj neposrednoj blizini.</t>
  </si>
  <si>
    <t>7.</t>
  </si>
  <si>
    <t>Izvoditi radove prema zahtjevima iz projekta i odobrenjima nadležnih institucija.</t>
  </si>
  <si>
    <t>Izvođač je dužan o svom trošku osigurati gradilište i građevinu od štetnog upliva vremenskih nepogoda i ti troškovi ulaze u jediničnu cijenu.</t>
  </si>
  <si>
    <t>8.</t>
  </si>
  <si>
    <t xml:space="preserve">Izvođač je dužan o svom trošku osigurati osiguranje gradilišta, te po okončanju radova dovođenje u prvobitno stanje. Stavka obuhvaća sve potrebne radove oko osiguranja gradilišta, kao i čišćenje trase cjevovoda na gradilištu, te uređenje radnog pojasa nakon zatrpavanja i nasipavanja rova, sa uklanjanjem svih ostataka građevinskog materijala. </t>
  </si>
  <si>
    <t>9.</t>
  </si>
  <si>
    <t xml:space="preserve">Izvođač je dužan osigurati osiguranje iskopa i okolnog terena i za vrijeme izvođenja radova. Stavka obuhvaća sve potrebne radove oko postavljanja privremenih znakova, ograda i svjetlosne signalizacije, kao i njihovo uklanjanje po završetku radova, uključivo izradu elaborata i ishođenje suglasnosti za regulaciju prometa. Stavka obuhvaća i postavljanje i organizaciju prikladnog prostora (privremenog skladišta) za skladištenje cijevi, alata i ostale sitne opreme potrebnih za izvođenje cjevovoda. </t>
  </si>
  <si>
    <t>10.</t>
  </si>
  <si>
    <t>11.</t>
  </si>
  <si>
    <t>Izvođač je dužan izvesti i pomoćne radnje i pribaviti pomoćna sredstva za rad ukoliko to traži kompletnost izvršenja posla bez obzira ako to posebno nije naglašeno u troškovniku. Smatra se da je sve obuhvaćeno jediničnom cijenom.</t>
  </si>
  <si>
    <t>Izvođač mora posjedovati isprave o sukladnosti o ispitivanju materijala i radova i u jediničnim cijenama uključeni su i troškovi ishođenja izjava o sukladnosti dokumentacije o kvaliteti ugrađenog materijala i izvedenih radova.</t>
  </si>
  <si>
    <t>12.</t>
  </si>
  <si>
    <t>Nadzor za čuvanje gradilišta, građevine, alata i materijala spada u dužnost i na teret Izvođača radova.</t>
  </si>
  <si>
    <t>13.</t>
  </si>
  <si>
    <t>Svaka šteta koja bi bila prouzročena prolazniku ili na susjednoj građevini, cesti uslijed kopanja, postavljanja skela, pada na teret Izvođača radova koji ju je dužan odstraniti i nadoknaditi.</t>
  </si>
  <si>
    <t>14.</t>
  </si>
  <si>
    <t>Izvođač radova odgovara za ispravnost izvršene isporuke i ugradnju.</t>
  </si>
  <si>
    <t>15.</t>
  </si>
  <si>
    <t>16.</t>
  </si>
  <si>
    <t>17.</t>
  </si>
  <si>
    <t>18.</t>
  </si>
  <si>
    <t>19.</t>
  </si>
  <si>
    <t>20.</t>
  </si>
  <si>
    <t>21.</t>
  </si>
  <si>
    <t>22.</t>
  </si>
  <si>
    <t>23.</t>
  </si>
  <si>
    <t xml:space="preserve">Ukoliko se tijekom građenja pojavi opravdana potreba za određenim odstupanjima ili manjim izmjenama projekta, Izvođač je dužan za to prethodno pribaviti isprave suglasnost Nadzornog inženjera. </t>
  </si>
  <si>
    <t>Veće izmjene i odstupanja od projektiranog rješenja mogu se provesti samo uz odobrenje Projektanta i suglasnost Investitora, te pribavljanjem dopune građevne dozvole na nastalu promjenu ukoliko su odstupanja takve prirode.</t>
  </si>
  <si>
    <t>Tijekom izvođenja radova Izvođač je dužan sva nastala odstupanja od rješenja predviđenih projektom unijeti u projekt, a po završetku radova mora Investitoru predati projekt stvarno izvedenog stanja.</t>
  </si>
  <si>
    <t xml:space="preserve">Izvođač je dužan osigurati sprovođenje probe na protočnost i vodonepropusnost izvedene kanalizacione mreže prema važećim tehničkim propisima, a prije zatrpavanja zemljom s pribavljanjem atesta o izvršenom ispitivanju. </t>
  </si>
  <si>
    <t>U cijenu uključeno obavezno snimanje i izrada nacrta izvedenog stanja vanjske interne kanalizacije, te izrada kompletnog projekta izvedenog stanja uz isporuku u dva uvezana primjerka i četiri digitalizirana primjerka na optičkom mediju (CD). Radove izvodi za to ovlaštena organizacija, uključivo izrada elaborata.</t>
  </si>
  <si>
    <t>Snimanje cjevovoda se obavlja neposredno nakon završetka ispitivanja kanalizacije na vodonepropusnost i prije zatrpavanja. Napomena: prije izdavanja uporabne dozvole potrebno je dostaviti jedan primjerak elaborata izvedenog stanja predmetnog zahvata u prostoru na magnetnom mediju u „dwg“ ili „dxf“ formatu.</t>
  </si>
  <si>
    <t>Izvođač radova odgovoran je za izradu pisanih uputa za održavanje i rukovanje postrojenjima uz isporuku dva uvezana kompleta, te pripadajuće funkcijske sheme za postavljanje na zid.</t>
  </si>
  <si>
    <t>Osoblje izvođača dužno je sudjelovati u smislu organizacije, te vođenja postupka primopredaje instalacija, a što mora završiti zapisnikom o primopredaji istih, uključivo izrada i isporuka sve potrebne atestne dokumentacije o funkcijskom ispitivanju i postignutoj kvaliteti i sva mjerenja od strane ovlaštenih institucija potrebna za ishođenje uporabne dozvole, odnosno primopredaju izvedenih instalacija.</t>
  </si>
  <si>
    <t>Svu opremu ugraditi na za to projektiranim i propisanim mjestima i visinama, a sve prema svim Tehničkim normativima, te prema ovjeri Projektanta ili Nadzornog inženjera ponuđenog prijedloga ugradnje Izvođača.</t>
  </si>
  <si>
    <t>Sve radove izvesti od kvalitetnog materijala prema opisima i detaljima, i to sve u okviru ponuđene jedinične cijene. Sve štete učinjene prigodom rada vlastitim ili tuđim radovima imaju se ukloniti na račun počinitelja. Svi nekvalitetni radovi imaju se otkloniti i zamijeniti ispravnim, bez bilo kakve odštete od strane investitora.</t>
  </si>
  <si>
    <t>Ako opis koje stavke dovodi izvoditelja u sumnju o načinu izvedbe, treba pravovremeno prije predaje ponude tražiti objašnjenje od projektanta. Eventualne izmjene materijala te načina izvedbe tokom građenja moraju se izvršiti isključivo pismenim dogovorom s projektantom i nadzornim inženjerom. Sve više radnje koje neće biti na taj način utvrđene neće se moći priznati u obračunu.</t>
  </si>
  <si>
    <t>Jedinična cijena sadrži sve nabrojeno u opisu pojedine grupe radova, te se na taj način vrši i obračun istih. Jedinične cijene primjenjivat će se na izvedene količine bez obzira
u kojem postotku iste odstupaju od količine u troškovniku. Izvedeni radovi moraju u cijelosti odgovarati opisu troškovnika, a u tu svrhu investitor ima pravo od izvoditelja tražiti prije početkaradova uzorke koji se čuvaju u upravi gradilišta, te izvedeni radovi moraju istima u cijelosti odgovarati.</t>
  </si>
  <si>
    <t>Sve mjere u planovima provjeriti u naravi. Svu kontrolu vršiti bez posebne naplate. Jediničnom cijenom treba obuhvatiti sve elemente navedene kako slijedi. Prilikom izvođenja svih radova, dobavljanju i ugradnji materijala te provođenju svih postupaka u gradnji opisanih ovim troškovnikom izvođač je dužan voditi računa da u svemu poštuje važeće propise, važeće norme u graditeljstvu, zakon o gradnji te važeće pravilnike.</t>
  </si>
  <si>
    <t>Izvođač je dužan strogo se pridržavati i svih zaštitnih mjera na radu u skladu sa Zakonom o zaštiti na radu (NN59/96), sa Zakonom o zaštiti od požara (NN 11/91, 14/91, 58/93, 33/05, 107/07, 38/09) i u skladu s PRAVILNIKOM o uvjetima za vatrogasne pristupe (NN 35/94, 55/94 i ispravak 142/03).</t>
  </si>
  <si>
    <r>
      <rPr>
        <b/>
        <sz val="9"/>
        <rFont val="Arial"/>
        <family val="2"/>
        <charset val="238"/>
      </rPr>
      <t xml:space="preserve">Materijal. 
</t>
    </r>
    <r>
      <rPr>
        <sz val="9"/>
        <rFont val="Arial"/>
        <family val="2"/>
        <charset val="238"/>
      </rPr>
      <t>Pod cijenom materijala podrazumijeva se dobavna cijena svih materijala koji sudjeluju u radnom procesu, kakoosnovnih materijala, tako i materijala koji ne spadaju u finalni produkt, već su samo pomoćni. U cijenu je uključena i cijena transportnih troškova bez obzira na prijevozno sredstvo, sa svim prijenosima, utovarima i istovarima, te uskladištenje i čuvanje na gradilištima, te čuvanje od uništenja (prebacivanje, zaštita i sl.). U cijenu je također uračunato i davanje potrebnih uzoraka kod izvjesnih vrsta materijala.</t>
    </r>
  </si>
  <si>
    <r>
      <rPr>
        <b/>
        <sz val="9"/>
        <rFont val="Arial"/>
        <family val="2"/>
        <charset val="238"/>
      </rPr>
      <t>Rad</t>
    </r>
    <r>
      <rPr>
        <sz val="9"/>
        <rFont val="Arial"/>
        <family val="2"/>
        <charset val="238"/>
      </rPr>
      <t xml:space="preserve">
U kalkulaciju rada treba uključiti sav rad, kako glavni, tako i pomoćni, te sav unutarnji transport. Ujedno treba uključiti i rad oko zaštite gotovih konstrukcija i dijelova objekta od drugih radova,štetnog atmosferskog utjecaja vrućine, hladnoće i sl.</t>
    </r>
  </si>
  <si>
    <r>
      <rPr>
        <b/>
        <sz val="9"/>
        <rFont val="Arial"/>
        <family val="2"/>
        <charset val="238"/>
      </rPr>
      <t>Skele</t>
    </r>
    <r>
      <rPr>
        <sz val="9"/>
        <rFont val="Arial"/>
        <family val="2"/>
        <charset val="238"/>
      </rPr>
      <t xml:space="preserve">
Sve vrste radnih skela bez obzira na visinu ulaze u jediničnu cijenu dotičnog rada. Ukoliko skela zauzima javni dio površine obavezno je, u dogovoru s nadzornim inženjerom, ishođenje odobrenja od nadležne gradske službe.</t>
    </r>
  </si>
  <si>
    <r>
      <rPr>
        <b/>
        <sz val="9"/>
        <rFont val="Arial"/>
        <family val="2"/>
        <charset val="238"/>
      </rPr>
      <t xml:space="preserve">Oplate
</t>
    </r>
    <r>
      <rPr>
        <sz val="9"/>
        <rFont val="Arial"/>
        <family val="2"/>
        <charset val="238"/>
      </rPr>
      <t>Kod izrade oplate predviđeno je podupiranje, uklještenje, te postava i skidanje iste. U cijenu ulazi vlaženje oplate prije betoniranja, mazanje, bandažiranje spojeva. Za oplatu ne smiju se koristiti razni ostaci oplate rezličitih debljina. Po završetku betoniranja sva se oplata nakon određenog vremena mora očistiti i sortirati.</t>
    </r>
  </si>
  <si>
    <r>
      <rPr>
        <b/>
        <sz val="9"/>
        <rFont val="Arial"/>
        <family val="2"/>
        <charset val="238"/>
      </rPr>
      <t>Izmjere</t>
    </r>
    <r>
      <rPr>
        <sz val="9"/>
        <rFont val="Arial"/>
        <family val="2"/>
        <charset val="238"/>
      </rPr>
      <t xml:space="preserve">
Ukoliko u pojedinoj stavci nije određen način rada, treba se u svemu pridržavati propisa
pojedinu vrstu rada ili prosječnih normi u graditeljstvu.</t>
    </r>
  </si>
  <si>
    <r>
      <t xml:space="preserve">Zimski i Ijetni rad
</t>
    </r>
    <r>
      <rPr>
        <sz val="9"/>
        <rFont val="Arial"/>
        <family val="2"/>
        <charset val="238"/>
      </rPr>
      <t>Ukoliko je u ugovoreni termin izvršenja građevine uključen i zimski period, odnosno Ijetni period, neće se izvoditelju priznati nikakve naknade za rad pri niskoj odnosno visokoj temperaturi te zaštite konstrukcije od smrzavanja, vrućine i atmosferskih nepogoda. Sve nabrojane okolnosti moraju biti uračunate u jediničnu cijenu. Za vrijeme zime izvoditelj mora građevinu zaštititi, te sve eventualno smrznute dijelove otkloniti i izvesti ponovno bez bilo kakve naplate. Ukoliko je temperatura niza od temperature pri kojoj je dopušten određeni rad, a investitor unatoč tome traži da se rad izvede u tim uvjetima, izvoditelj ima pravo zaračunati naknadu po normi 6006, ili jednakovrijednoj, ali u tom slučaju izvoditelj snosi punu odgovornost za ispravnost i kvalitetu rada.</t>
    </r>
  </si>
  <si>
    <t>NAČIN ZBRINJAVANJA GRAĐEVNOG OTPADA I SANACIJA OKOLIŠA</t>
  </si>
  <si>
    <t>Prilikom izvođenja predmetnog objekta potrebno je za svako odlaganje zemljanog ili otpadnog građevnog materijala u okviru gradilišta zatražiti odobrenje nadzornog inženjera. Ukoliko se za organizaciju gradnje i smještaj građevnog materijala privremeno koristi javna površina.</t>
  </si>
  <si>
    <t>Sav višak od iskopa i ostatke građevnog otpadnog materijala treba odvesti na gradsko odlagalište ili drugo mjesto ako ne postoji gradsko odlagalište. Izvoditelj radova je dužan nakon završetka radova gradilište i okoliš dovesti u stanje uređenosti najkasnije do izdavanja zahtjeva za uporabnu dozvolu.</t>
  </si>
  <si>
    <t>Sve privremene zgrade, postrojenja i slično koje je izvoditelj radova postavio ‐ izgradio u cilju izgradnje predmetne građevine dužan je ukloniti. Sve zemljane i druge površine terena koje su na bilo koji način degradirane otpadnim materijalom kao posljedicom izvođenja radova, izvoditelj radova je dužan dovesti u stanje urednosti. Ako građenje objekta traje duže od jedne sezone ili se pojedine dionice okoliša u potpunosti dovrše, potrebno je sav okoliš gdje su završeni radovi očistiti, odnosno, dovesti u stanje urednosti.</t>
  </si>
  <si>
    <t>Sve uništeno zelenilo ‐ travnjake, raslinje i ostalo, izvoditelj radova je dužan dovesti u prvobitno stanje,odnosno u stanje prema projektu uređenja okoliša, a sve oštećene površine i instalacije susjednih objekata, dovesti u prvobitno ili projektirano stanje.</t>
  </si>
  <si>
    <t>OPĆI UVJETI UZ POJEDINE VRSTE RADOVA</t>
  </si>
  <si>
    <t>DEMONTAŽE I RUŠENJA</t>
  </si>
  <si>
    <t>Radovima na rušenju i demontažama mora se prići sa velikim oprezom, svim potrebnim osiguranjima objekta, odnosno dijela gdje se rušenje ili demontaža obavlja. Sve radove izvesti prema važećim mjerama zaštite na radu i zaštite okoliša. Za tu vrstu radova potrebno je imati odgovarajuću strukturu radne snage i to visokokvalificiranu radnu snagu za osiguranje ‐ podupiranja, izradu zaštitnih ograda, te stalnu kontrolu na mjestima gdje se rušenja ‐ demontaža obavlja. Niti jedan rad na rušenju konstruktivnih dijelova ne smije se izvesti bez bez suglasnosti statičara.</t>
  </si>
  <si>
    <t>Prije nego se započinje sa bilo kakvom demontažom ili rušenjem potrebno je da nadzorni inženjer sa rukovoditeljem radova obiđe detaljno objekt i da se točno odrede mjesta koja će se rušiti ‐demontirati. Bez takvog dogovora i upisa u građevinski dnevnik izvođač ne smije započeti sa bilo kojom vrstom radova.</t>
  </si>
  <si>
    <t>Opterečenje stropne konstrukcije sa porušenim materijalom također nije dozvoljeno, već se mora sav materijal, šuta dobivena rušenjem deponirati na gradilišnu deponiju, a mjesto će se odrediti u dogovoru sa nadzornom službom odnosno po organizacionoj shemi gradilišta.</t>
  </si>
  <si>
    <t>Prije početka radova potrebno je ispitati:</t>
  </si>
  <si>
    <t>1. Za zidove koji se ruše, ili se u njima probijaju otvori, potrebno je utvrditi da li su nosivi ili pregradni i od kojeg su materijala.</t>
  </si>
  <si>
    <t>2. Za sve konstruktivne dijelove kao što su nosivi zidovi, stupovi, grede i stropovi treba statičar izraditi statički proračun i način rušenja, odnosno zaštitu i osiguranje okolnih konstrukcija od oštećenja ili rušenja. Statičar treba izdati pismeno odobrenje za rušenje.</t>
  </si>
  <si>
    <t>3. Treba utvrditi da li se u zidovima, podu ili stropu koji je predviđen za rušenje nalaze instalacione cijevi vodovoda, kanalizacije, elektroinstalacija, plina i grijanja, te prije rušenja izvršiti isključenja zatečenih instalacija. Prije izvršenih ispitivanja isključenja instalacija ne smije se početi s rušenjem. Isključenje instalacija evidentira se dnevnikom.</t>
  </si>
  <si>
    <t>Kod probijanja u zidovima ili stropu potrebno je izvršiti podupiranje, ugraditi nove grede i nosače i nakon toga izvesti probijanje.</t>
  </si>
  <si>
    <t>Ujediničnu cjenu ulazi:</t>
  </si>
  <si>
    <t>- sav rad na rušenju i demontaži,</t>
  </si>
  <si>
    <t>- potrebna poduhvatanja i podupiranja, te osiguranje konstruktivnih dijelova,</t>
  </si>
  <si>
    <t>- sve pokretne skele, s propisnom ogradom i zaštitom od prašine,</t>
  </si>
  <si>
    <t>- svi prenosi i prijevozi po gradilištu,</t>
  </si>
  <si>
    <t>- utovari i prijevoz na gradsku deponiju,</t>
  </si>
  <si>
    <t>- radovi na zaštiti okoliša od zagađenja (polijevanje šute vodom prije transporta, čišćenje radnih
površina i održavanje čistoće kod izvođenja radova), odvajanje eventualnog opasnog otpada i predaja nadležnim instutucijama uz svu potrebnu dokumentaciju.</t>
  </si>
  <si>
    <t>BETONSKI I ARMIRANOBETONSKI RADOVI</t>
  </si>
  <si>
    <t>Betonske i armirano betonske radove izvesti prema opisu u troškovniku te u skladu s važećim standardima za armirane i nearmirane betone, prema Pravilniku o tehničkim normativima za beton i armirani beton (SI. List 11/87‐309) . Sav materijal za izradu betona mora zadovoljavati odgovarajuće propise i norme:</t>
  </si>
  <si>
    <t>- portland cement B.C1.011 ili jednakovrijedno,</t>
  </si>
  <si>
    <t>- bijeli portland cement B.C1.009 ili jednakovrijedno,</t>
  </si>
  <si>
    <t>- sulfatnootporni cement B.C1.014 ili jednakovrijedno,</t>
  </si>
  <si>
    <t>- agregat B.B3.100; B2.010 ili jednakovrijedno,</t>
  </si>
  <si>
    <t>- voda U.M1.058 ili jednakovrijedno,</t>
  </si>
  <si>
    <t>- dodaci betonu U.M1.035; 037 ili jednakovrijedno,</t>
  </si>
  <si>
    <t>- lagani agregati za beton (termoizolacijski) U.M4.021; 023 ili jednakovrijedno,</t>
  </si>
  <si>
    <t>- agregat za lagani beton za konstrukcije B.M4.022 ili jednakovrijedno,</t>
  </si>
  <si>
    <t>- plivajuće podloge U.F2.020 ili jednakovrijedno,</t>
  </si>
  <si>
    <t>- betonske podloge za monolitne podove U.F2.033 ili jednakovrijedno,</t>
  </si>
  <si>
    <t>- ispitivanje vodonepropusnosti B.M1.015 ili jednakovrijedno,</t>
  </si>
  <si>
    <t>- utjecaj dodataka na koroziju armature B.M1.044 ili jednakovrijedno,</t>
  </si>
  <si>
    <t>- utjecaj dodataka na osobine betona B.M1.036 ili jednakovrijedno,</t>
  </si>
  <si>
    <t>- transportirani beton B.M1.045 ili jednakovrijedno,</t>
  </si>
  <si>
    <t xml:space="preserve">Pri betoniranju jedne cjelovite betonske ili armirano betonske konstrukcije upotrijebiti isključivo jednu vrstu cementa. Izvoditelj je dužan dati na ispitivanje betonske uzorke prema 'Pravilniku o tehničkim mjerama' bez posebne naplate. Šljunak mora imati propisani granulometrijski sastav, bez organskih primjesa. Za nosivu konstrukciju upotrebljava se agregat u granulometrijskom sastavu predviđenom u 'Pravilniku o tehničkim mjerama'. </t>
  </si>
  <si>
    <t>U konstrukciju građevine smiju se ugraditi samo materijali koji odgovaraju važećim standardima odnosno normama i pravilima dobrog zanata. Da bi se to dokazalo, treba od proizvođača ishoditi ispravu o kvaliteti materijala koji se ugrađuju. Sve gore navedeno odnosi se analogno i na tucanik i na drobljenac.</t>
  </si>
  <si>
    <t>Beton se mora miješati strojno, i to za sve betonske i AB konstrukcije. Marke betona određuju se prema proračunu statičara. Beton treba zaštititi dok se nije vezao, i to od atmosferskih i temperaturnih utjecaja. Velike površine betonskih ploča moraju se dilatirati. Prekid pri betoniranju ploča, greda, itd. vršiti po propisima, odnosno prema uputama statičara, što se upisuje u građevinski dnevnik. Prilikom proizvodnje betona i izvođenja betonskih radova treba izvršiti ispitivanja betona prema navedenim normama:</t>
  </si>
  <si>
    <t>Minimalna tlačna čvrstoća betona propisana pojedinim opisima troškovničkih stavaka kojima je propisana i minimalna količina cementa, sve u suglasnosti s odgovornim konstrukterom. Nadzorni inženjer zadržava pravo izvanrednog ispitivanja betona, tj. može uzeti seriju kocki i dati ih na ispitivanje. U slučaju pozitivnog nalaza, troškove ispitivanja snosi investitor. Za betoniranje izvesti svu potrebnu skelu sa prilazima, mostovima i slično. Obračun se vrši po postojećim normama GN 400‐1 ili jednakovrijedno.</t>
  </si>
  <si>
    <t>U jediničnu cijenu betonskih i armirano betonskih radova uključeni su:</t>
  </si>
  <si>
    <t>- sav potreban rad, materijal i transport za spravljanje betona,</t>
  </si>
  <si>
    <t>-sav potreban unutarnji transport,</t>
  </si>
  <si>
    <t>- sve potrebne skele, uključujući podupiranje, učvršćenje, prilaze, mostove, itd., te skidanje oplate,</t>
  </si>
  <si>
    <t>- zaštita betonskih i armirano betonskih konstrukcija od djelovanja atmosferilija i temperaturnih utjecaja,</t>
  </si>
  <si>
    <t>- močenje oplate i premazivanje kalupa,</t>
  </si>
  <si>
    <t>- ubacivanje betona u oplatu,</t>
  </si>
  <si>
    <t>- ugradba uz pomoć vibratora,</t>
  </si>
  <si>
    <t>- svi otvori za prolaz elektrike i kanalizacije</t>
  </si>
  <si>
    <t>- poduzimanje mjera zaštite na radu i drugih mjera,</t>
  </si>
  <si>
    <t>- čišćenje nakon završenih radova.</t>
  </si>
  <si>
    <t>Ovi tehnički uvjeti mijenjaju se ili nadopunjuju opisom pojedinih stavki troškovnika.</t>
  </si>
  <si>
    <t>ARMIRAČKI RADOVI</t>
  </si>
  <si>
    <t>Armiračke radove izvesti u skladu s važećim standardima, normama u graditeljstvu, zakonom o gradnji i projektom konstrukcije. Obvezna kontrola kvalitete armature u skladu s projektom konstrukcije i važećim propisima. Svojstva čelika za armiranje moraju zadovoljavati uvjete “Tehničkih propisa za betonske konstrukcije” (NN 101/2005).</t>
  </si>
  <si>
    <t xml:space="preserve">Armatura izrađena prema projektu betonske konstrukcije, smije se ugraditi u betonsku konstrukciju ako je sukladnost čelika, zavara, mehaničkih spojeva, spojki, cijevi za natege i morta za injektiranje potvrđena ili ispitana na način određen važećim propisima i projektom konstrukcije. Armatura proizvedena prema tehničkoj specifikaciji za koju je sukladnost potvrđena na način određen važećim propisima i projektom konstrukcije, smije se ugraditi u betonsku konstrukciju ako ispunjava zahtjeve projekta te betonske konstrukcije. Čelik za armiranje mora zadovoljiti uvjete TPBK, prilog B, i HRN EN 10080 ili jednakovrijedno.
</t>
  </si>
  <si>
    <t>Željezo se upotrebljava po oznakama:</t>
  </si>
  <si>
    <t>- rebrasti čelik tvrdi 8500A,</t>
  </si>
  <si>
    <t>- mreža od glatke hladno vučene žice B500,</t>
  </si>
  <si>
    <t>- mreža od rebraste hladno vučene žice B500,</t>
  </si>
  <si>
    <t xml:space="preserve">Betonsko željezo mora se saviti točno po nacrtu savijanja sa svim preklopima i nastavcima izvedenim po važećim propisima. Prije početka betoniranja armaturu pregledava nadzorni inženjer investitora ili statičar kod složenijih konstrukcija. Prije betoniranja betonsko željezo treba dobro očistiti, povezati i postaviti točno po planu armature i u skladu sa svim važećim propisima i pravilima struke. Upisom u građevinski dnevnik od strane nadzornog inženjera ili statičara može se započeti betoniranje. </t>
  </si>
  <si>
    <t xml:space="preserve">Obračun se radi prema postojećim normama GN 400 ili jednakovrijedno.
Jedinična cijena armiračkih radova sadrži:
</t>
  </si>
  <si>
    <t>- sav potreban materijal s transportom na gradilište,</t>
  </si>
  <si>
    <t>- sav potreban rad i alat za obradu armature (ispravljanje, sječenje, savijanje),</t>
  </si>
  <si>
    <t>- postavljanje armature na mjesto ugradbe s vezanjem, podmetačima i privremenim povezivanjem za oplatu,</t>
  </si>
  <si>
    <t>- unutarnji transport,</t>
  </si>
  <si>
    <t>- čišćenje armature od hrđe, masnoća i ostalih nečistoća,</t>
  </si>
  <si>
    <t>- primjenu mjera zaštite na radu i drugih važećih propisa.</t>
  </si>
  <si>
    <t>NAPOMENA za sve betonske i arm. radove.</t>
  </si>
  <si>
    <t>Prilikom izvedbe u A.B. elemente ugraditi sve elemente instalacija (vodovod, kanalizacija, elektrika, strojarske instalacije, sprinkler i slično) predviđene za ugradnju u beton.</t>
  </si>
  <si>
    <t>OPĆI UVJETI UZ TROŠKOVNIK</t>
  </si>
  <si>
    <t>1.1.</t>
  </si>
  <si>
    <t>cijena (EUR)</t>
  </si>
  <si>
    <t>Ukupno:</t>
  </si>
  <si>
    <t>Z.O.P.:</t>
  </si>
  <si>
    <t>Oznaka projekta:</t>
  </si>
  <si>
    <t>UKUPNA REKAPITULACIJA PREMA VRSTI RADOVA:</t>
  </si>
  <si>
    <t>Iznos PDV-a (25%)</t>
  </si>
  <si>
    <t>SVEUKUPNO:</t>
  </si>
  <si>
    <t>VRSTA RADOVA</t>
  </si>
  <si>
    <t>CIJENA (EUR)</t>
  </si>
  <si>
    <t>R. Br.</t>
  </si>
  <si>
    <t>Vrta radova</t>
  </si>
  <si>
    <t>UNUTARNJI RAZVOD KANALIZACIJE</t>
  </si>
  <si>
    <r>
      <rPr>
        <sz val="10"/>
        <rFont val="Arial"/>
        <family val="2"/>
        <charset val="238"/>
      </rPr>
      <t xml:space="preserve">Revizije za cijevi. </t>
    </r>
    <r>
      <rPr>
        <sz val="10"/>
        <color theme="1"/>
        <rFont val="Arial"/>
        <family val="2"/>
        <charset val="238"/>
      </rPr>
      <t>Dobava i ugradnja PP revizija s postavljanjem na svakoj kanalizacijskoj vertikali na svakoj etaži. Stavka podrazumijeva nabavu, dobavu i ugradnju revizija, brtvljenje spojeva, te sav potreban rad i sredstva za rad. Obračun po ugrađenoj reviziji.</t>
    </r>
  </si>
  <si>
    <t>a) revizija Ø 110 mm</t>
  </si>
  <si>
    <t>UNUTARNJI RAZVOD ODVODNJE - UKUPNO:</t>
  </si>
  <si>
    <t>UNUTARNJI RAZVOD ODVODNJE</t>
  </si>
  <si>
    <r>
      <t>m</t>
    </r>
    <r>
      <rPr>
        <vertAlign val="superscript"/>
        <sz val="10"/>
        <rFont val="Arial"/>
        <family val="2"/>
      </rPr>
      <t>1</t>
    </r>
  </si>
  <si>
    <t>REKAPITULACIJA PREMA VRSTI RADOVA:</t>
  </si>
  <si>
    <r>
      <t xml:space="preserve">Napomena: </t>
    </r>
    <r>
      <rPr>
        <sz val="10"/>
        <rFont val="Arial"/>
        <family val="2"/>
        <charset val="238"/>
      </rPr>
      <t>prilikom izrade kalkulacije jedinične cijene potrebno je obuhvatiti kompletno potreban rad, materijal, alat, mehanizaciju za izvršenje radove do potpune/funkcionalne gotovosti ukoliko nije drugačije definirano troškovničkom stavkom. Ukoliko troškovničkom stavkom nije drugačije navedeno svi materijali dobivenim uklanjanjem postojećih slojeva deponiraju se o trošku izvođača radova na odabranom deponiju u krugu 15 km i sastavni su dio jedinične cijene izvođenja radova.</t>
    </r>
  </si>
  <si>
    <t>kpl</t>
  </si>
  <si>
    <r>
      <t>Nabava, doprema i ugradnja punostjenih, neomekšanih PP-HT kanalizacijskih cijevi  (prema normi EN-1451 ili jednakovrijedno)  za sanitarno fekalnu temeljnu kanalizaciju.  Cijevi s integriranim utičnim kolčakom i uloženim brtvenim prstenom od sintetičnog kaučuka, prstenaste čvrstoće SN-8  (8 kN/m</t>
    </r>
    <r>
      <rPr>
        <vertAlign val="superscript"/>
        <sz val="10"/>
        <color theme="1"/>
        <rFont val="Arial"/>
        <family val="2"/>
      </rPr>
      <t>2</t>
    </r>
    <r>
      <rPr>
        <sz val="10"/>
        <color theme="1"/>
        <rFont val="Arial"/>
        <family val="2"/>
      </rPr>
      <t>). Cijevi se spajaju prema preporuci proizvođača cijevi,  potpuno vodonepropusno, a polažu se u za to pripremljene rovove. U količinu uključen sav rad i materijal do potpune funkcionalnosti. Obračun po m</t>
    </r>
    <r>
      <rPr>
        <vertAlign val="superscript"/>
        <sz val="10"/>
        <color theme="1"/>
        <rFont val="Arial"/>
        <family val="2"/>
      </rPr>
      <t>1</t>
    </r>
    <r>
      <rPr>
        <sz val="10"/>
        <color theme="1"/>
        <rFont val="Arial"/>
        <family val="2"/>
      </rPr>
      <t xml:space="preserve"> izvedene cijevi za odvodnju.</t>
    </r>
  </si>
  <si>
    <r>
      <t>Nabava, doprema i ugradnja spojnih fazonskih elemenata, od neomekšanog PP-HT  (prema normi EN-1451 ili jednakovrijedno)  za sanitarno fekalnu temeljnu kanalizaciju.  Spojni elementi s integriranim utičnim kolčakom i uloženim brtvenim prstenom od sintetičnog kaučuka, prstenaste čvrstoće SN-8  (8 kN/m</t>
    </r>
    <r>
      <rPr>
        <vertAlign val="superscript"/>
        <sz val="10"/>
        <color theme="1"/>
        <rFont val="Arial"/>
        <family val="2"/>
      </rPr>
      <t>2</t>
    </r>
    <r>
      <rPr>
        <sz val="10"/>
        <color theme="1"/>
        <rFont val="Arial"/>
        <family val="2"/>
      </rPr>
      <t>). Fazonski komadi se spajaju prema preporuci proizvođača cijevi,  potpuno vodonepropusno, a polažu se u za to pripremljene rovove. U količinu uključen sav rad i materijal do potpune funkcionalnosti. Obračun po kom izvedenog spojnog elementa (fazonskog komada) za odvodnju.</t>
    </r>
  </si>
  <si>
    <t>a) koljeno dn110, 90°</t>
  </si>
  <si>
    <t>1.1.1</t>
  </si>
  <si>
    <t>1.1.2</t>
  </si>
  <si>
    <t>1.1.3</t>
  </si>
  <si>
    <t>1.1.4</t>
  </si>
  <si>
    <t>1.1.5</t>
  </si>
  <si>
    <t>1.1.6</t>
  </si>
  <si>
    <t>1.1.7</t>
  </si>
  <si>
    <t>1.1.8</t>
  </si>
  <si>
    <t>1.1.9</t>
  </si>
  <si>
    <t>1.1.10</t>
  </si>
  <si>
    <t>1.1.11</t>
  </si>
  <si>
    <t>1.1.12</t>
  </si>
  <si>
    <t>1.2.1</t>
  </si>
  <si>
    <t>1.2.</t>
  </si>
  <si>
    <t>1.3.1</t>
  </si>
  <si>
    <t>1.3.2</t>
  </si>
  <si>
    <t>1.3.3</t>
  </si>
  <si>
    <t>1.3.4</t>
  </si>
  <si>
    <t>1.3.</t>
  </si>
  <si>
    <t>1.4.1</t>
  </si>
  <si>
    <t>1.4.</t>
  </si>
  <si>
    <t>1.5.</t>
  </si>
  <si>
    <t>1.5.1</t>
  </si>
  <si>
    <t>-</t>
  </si>
  <si>
    <t>jed.   mjera</t>
  </si>
  <si>
    <t xml:space="preserve">  ukupno
EUR</t>
  </si>
  <si>
    <t>a)</t>
  </si>
  <si>
    <t>UKUPNO PRIPREMNI RADOVI</t>
  </si>
  <si>
    <t>BETONSKI I ARMIRANO-BETONSKI RADOVI</t>
  </si>
  <si>
    <t>- oplata</t>
  </si>
  <si>
    <t>- beton C 25/30</t>
  </si>
  <si>
    <t>BETONSKI I ARMIRANO-BETONSKI RADOVI - UKUPNO:</t>
  </si>
  <si>
    <t>1.4.2</t>
  </si>
  <si>
    <r>
      <t>m</t>
    </r>
    <r>
      <rPr>
        <vertAlign val="superscript"/>
        <sz val="10"/>
        <rFont val="Arial"/>
        <family val="2"/>
      </rPr>
      <t>2</t>
    </r>
  </si>
  <si>
    <t>1.6.</t>
  </si>
  <si>
    <t>1.6.1</t>
  </si>
  <si>
    <t>SOBOSLIKARSKO-LIČILAČKI RADOVI</t>
  </si>
  <si>
    <r>
      <t>m</t>
    </r>
    <r>
      <rPr>
        <vertAlign val="superscript"/>
        <sz val="10"/>
        <rFont val="Calibri"/>
        <family val="2"/>
        <charset val="238"/>
      </rPr>
      <t>2</t>
    </r>
  </si>
  <si>
    <t xml:space="preserve">Soboslikarska obrada gletanih zidova i stropova unutarnjeg prostora ličenjem u tonu po ozboru projektanta u 2 sloja. Rad obuhvaća čišćenje površine, impregnaciju površine (impregnacija za disperzivne boje) i dvostruko bojanje disperzivnim akrilnim bojama. Sve izvesti strogo prema uputstvima proizvođača odabranih proizvoda. Uključiva sva potrebna kitanja (kitovi u boji i nijansi prema izboru projektanta) trajnoelastičnim kitovima (razni spojevi različitih materijala, uglovi, fuge, dilatacije i sl.) U jediničnoj cijeni obuhvaćen sav potreban rad, materijal, alat i mehanizacija potrebni za izvođenje,  sa uključenim faktorom indirektnih troškova. Stvarno izvedene količine potrebno je dokazati u Građevnoj knjizi.  </t>
  </si>
  <si>
    <t>SOBOSLIKARSKO-LIČILAČKI RADOVI - UKUPNO:</t>
  </si>
  <si>
    <t>"Podovi u prostorijama u kojima postoji opasnost od razlijevanja tekućina (sanitarije, ulazi u građevinu, kuhinje i dr.) moraju se izvesti u protukliznoj izvedbi. Keramičke pločice kao podne obloge u prostorijama u kojima postoji mogućnost razlijevanja tekućina i pojave kliskog poda moraju biti u protukliznoj izvedbi certificirane prema
DIN 51130 i 51097 za određeni koeficijent hrapavosti površine „R – slip resistance“. Preporučeni koeficijenti protukliznosti za pojedine prostore u građevini, a ovisno o njihovoj namjeni su kako slijedi:
* ulazni prostori u građevinu R9
* sanitarni čvorovi, umivaonici R10
* kuhinja (friteze) R13
* kuhinja (pranje suđa) R12
* spremišni prostori gdje se drži ulje i masnoće R12"</t>
  </si>
  <si>
    <t>Dobava potrebnog materijala i izvedba opločenja  zidova  keramičkim pločicama I klase, debljine 1,0 cm, u visini do 250 cm.  Prije izvođenja radova Izvoditelj se obvezuje dostaviti minimalno pet kom uzoraka različitih modela pločica na uvid i odobrenje projektantu. Pločice moraju biti  otporne na  sredstva za čišćenje i kemikalije te neupijajuće. Pločice se postavljaju na čvrstu i očišćenu podlogu u  vodootporno građevinsko ljepilo uz širinu reške 3 mm. Fuge se zatvaraju masom za fugiranje keramičkih pločica na bazi cementa sa mineralnim punilima, aditivima i pigmentima. U stavku je uključen sav potreban rad i materijal. Napomena: prije narudžbe materijala izvesti točnu izmjeru potrebnih količin, .stvarno ugrađene količine -  izvedene radove potrebno je dokazati u Građevnoj knjizi.</t>
  </si>
  <si>
    <t>Dobava i postava PVC kutnih lajsni za vertikalne i horizontalne kuteve prilikom postave keramičkih pločica na zidove, obloge vodo kotlića i sl. Obračun po m1 sa ugradnjom. Obračun prema stvarno izvedenim količinama.</t>
  </si>
  <si>
    <t>PVC lajsne</t>
  </si>
  <si>
    <t>UNUTARNJA STOLARIJA - UKUPNO</t>
  </si>
  <si>
    <t>REKAPITULACIJA GRAĐEVINSKO-OBRTNIČKIH RADOVA</t>
  </si>
  <si>
    <t>IZNOS (EUR)</t>
  </si>
  <si>
    <t>PRIPREMNI RADOVI - UKUPNO</t>
  </si>
  <si>
    <t>BETONSKI I ARMIRANOBETONSKI RADOVI - UKUPNO</t>
  </si>
  <si>
    <t>GIPSKARTONSKI RADOVI - UKUPNO</t>
  </si>
  <si>
    <t>SOBOSLIKARSKO-LIČILAČKI RADOVI - UKUPNO</t>
  </si>
  <si>
    <t>UKUPNO GRAĐEVINSKI I OBRTNIČI RADOVI</t>
  </si>
  <si>
    <t>PDV 25 %</t>
  </si>
  <si>
    <t>SVEUKUPNO GRAĐEVINSKI I OBRTNIČKI RADOVI</t>
  </si>
  <si>
    <t>VODOOPSKRBA I ODVODNJA</t>
  </si>
  <si>
    <t>GRAĐEVINSKO OBRTNIČKI RADOVI</t>
  </si>
  <si>
    <t>HRVATSKI ZAVOD ZA MIROVISKO OSIGURANJE,</t>
  </si>
  <si>
    <t>Miroslav Lazić, dipl. ing. arh. (A 1427)</t>
  </si>
  <si>
    <t>Petrinja, srpanj 2025.</t>
  </si>
  <si>
    <t>Vedran Banaj, dipl. ing. građ., (G 4046)</t>
  </si>
  <si>
    <r>
      <t xml:space="preserve">cijena </t>
    </r>
    <r>
      <rPr>
        <sz val="9"/>
        <rFont val="Arial Narrow"/>
        <family val="2"/>
      </rPr>
      <t>EUR/jedinica</t>
    </r>
  </si>
  <si>
    <t>jed. cijena [EUR]</t>
  </si>
  <si>
    <t xml:space="preserve">  ukupno
[EUR]</t>
  </si>
  <si>
    <t>Demontaža zidnih i podnih keramičkih pločica unutar postojećeg sanitarnog čvora. Stavka obuhvaća demontažu postijećih zidnih i podnih keramičkih pločica s ručnim i strojnim usitnjavanjem, utovarom na kamion i odvozom na gradilišni deponij.</t>
  </si>
  <si>
    <t xml:space="preserve">Demontaža postojećih sanitarnih predmeta unutar postojećeg sanitarnog čvora. Stavka obuhvaća uklanjanje postojećih sanitarnih predmeta sutovarom na kamion i odvozom na gradilišni deponij. Obračun komadu demontiranog sanitarnog predmeta. </t>
  </si>
  <si>
    <t>a) demontaža umivaonika</t>
  </si>
  <si>
    <t>b) demontaža WC-a</t>
  </si>
  <si>
    <t>sanitarni čvor</t>
  </si>
  <si>
    <t>a) sanitarni čvor</t>
  </si>
  <si>
    <t>KERAMIČARSKI RADOVI</t>
  </si>
  <si>
    <t>KERAMIČARSKI RADOVI - UKUPNO</t>
  </si>
  <si>
    <t>SVEUKUPNO ELEKTROTEHNIČKI RADOVI</t>
  </si>
  <si>
    <t>PDV 25%</t>
  </si>
  <si>
    <t>UKUPNO</t>
  </si>
  <si>
    <t>ZAVRŠNI RADOVI I ISPITIVANJA - UKUPNO</t>
  </si>
  <si>
    <t>ELEKTROINSTALACIJA UTIČNICA - UKUPNO</t>
  </si>
  <si>
    <t>ANTI-PANIK RASVJETA - UKUPNO</t>
  </si>
  <si>
    <t>ELEKTROINSTALACIJA RASVJETE - UKUPNO</t>
  </si>
  <si>
    <t>EE RADOVI (NAPAJANJE, RAZVOD EL. EN.) - UKUPNO</t>
  </si>
  <si>
    <t xml:space="preserve">IZNOS (EUR) </t>
  </si>
  <si>
    <t>REKAPITULACIJA - ELEKTROTEHNIČKI RADOVI</t>
  </si>
  <si>
    <t>Funkcionalno ispitivanje. Izjave...</t>
  </si>
  <si>
    <t>ZAVRŠNI RADOVI I ISPITIVANJA</t>
  </si>
  <si>
    <t>ELEKTROINSTALACIJA UTIČNICA - UKUPNO:</t>
  </si>
  <si>
    <t>- modul "dva" sa: 
- priključnica L+N+Pe - 16A, 230V, "child protection"
-  nosač  modul 2
-maska modul 2
- konusna kutija fi 60</t>
  </si>
  <si>
    <t>Dobava i ugradba na visinu 0,4 (m) od poda priključnice , boja okvira prema želji investitora.</t>
  </si>
  <si>
    <t>Dobava i ugradba::
-  samogasiva fleksibilna plastična cijev za teška mehanička opterećenja od termoplasta HDP narančaste boje. Otporna na udarce, pritisak i vanjske utjecaje kao što su voda, ulje, građevinski materijal i korozivne tvari - fi 20</t>
  </si>
  <si>
    <r>
      <t>-NHXHX E90  3x1,5 mm</t>
    </r>
    <r>
      <rPr>
        <vertAlign val="superscript"/>
        <sz val="10"/>
        <rFont val="Tahoma"/>
        <family val="2"/>
      </rPr>
      <t>2</t>
    </r>
  </si>
  <si>
    <r>
      <t>- instalacijski kabel pogodan za upotrebu u kućanstvu i industriji. Polaže se u, na ili ispod žbuke, u zidove ili u beton, bez naročite mehaničke zaštite, ali ne u suhi ili prenapregnuti beton PP-Y  3x2,5 mm</t>
    </r>
    <r>
      <rPr>
        <vertAlign val="superscript"/>
        <sz val="10"/>
        <rFont val="Arial"/>
        <family val="2"/>
        <charset val="238"/>
      </rPr>
      <t>2</t>
    </r>
  </si>
  <si>
    <t>Kabeli tipa:</t>
  </si>
  <si>
    <t>ELEKTROINSTALACIJA UTIČNICA</t>
  </si>
  <si>
    <t>ANTI-PANIK RASVJETA - UKUPNO:</t>
  </si>
  <si>
    <t xml:space="preserve"> Bijele svjetiljke moraju imati na sebi crvenu točku ili crvenu traku. Ugradba n/ž i/ili p/ž (u ostalim prostorijama sa spuštenim stropom, komplet sa p/ž kutijom . </t>
  </si>
  <si>
    <r>
      <t>- PP-y  3x1,5 mm</t>
    </r>
    <r>
      <rPr>
        <vertAlign val="superscript"/>
        <sz val="10"/>
        <rFont val="Tahoma"/>
        <family val="2"/>
      </rPr>
      <t>2</t>
    </r>
  </si>
  <si>
    <t xml:space="preserve"> Kabeli tipa instalacijski kabel pogodan za upotrebu u kućanstvu i industriji. Polaže se u, na ili ispod žbuke, u zidove ili u beton, bez naročite mehaničke zaštite, ali ne u suhi ili prenapregnuti beton:</t>
  </si>
  <si>
    <t>Dobava i polaganje kabela za potrebe sigurnosne rasvjete. U cijenu uračunati i: PVC kutije (prolazne i razdjelne), uvlačenje u PVC cijevi, i zalijevanje cementnim mortom do nivoa gletanja nakon polaganja kabela u šlicevima.</t>
  </si>
  <si>
    <t>ANTI - PANIK RASVJETA</t>
  </si>
  <si>
    <t>ELEKTROINSTALACIJA RASVJETE - UKUPNO:</t>
  </si>
  <si>
    <t>- stropna nadgradna svjetiljka  LED_42w_4000K, IP 20</t>
  </si>
  <si>
    <t>- zidna nadgradna svjetiljka 28W, LED,IP55</t>
  </si>
  <si>
    <t xml:space="preserve">- stropna/ nadgradna svjetiljka  2x26W, IP44 </t>
  </si>
  <si>
    <t>Dobava, ugradba i spajanje:</t>
  </si>
  <si>
    <r>
      <t xml:space="preserve"> Kabeli tipa:
instalacijski kabel pogodan za upotrebu u kućanstvu i industriji. Polaže se u, na ili ispod žbuke, u zidove ili u beton, bez naročite mehaničke zaštite, ali ne u suhi ili prenapregnuti beton 3x1,5 mm</t>
    </r>
    <r>
      <rPr>
        <vertAlign val="superscript"/>
        <sz val="10"/>
        <rFont val="Arial"/>
        <family val="2"/>
        <charset val="238"/>
      </rPr>
      <t>2</t>
    </r>
    <r>
      <rPr>
        <sz val="11"/>
        <color theme="1"/>
        <rFont val="Calibri"/>
        <family val="2"/>
        <scheme val="minor"/>
      </rPr>
      <t>.</t>
    </r>
  </si>
  <si>
    <t>Dobava i polaganje kabela. 
U cijenu uračunati i: PVC kutije (prolazne i razdjelne), uvlačenje u PVC cijevi, i zalijevanje cementnim mortom do nivoa gletanja nakon polaganja kabela u šlicevima.</t>
  </si>
  <si>
    <t>Temperaturne primjene od -5º do 90º C.
Za sve instalacije u zgradama, polaganje u zidove od nezapaljivog materijala ili betona.Prvenstvena upotreba u betonskoj gradnji</t>
  </si>
  <si>
    <t>-  samogasiva fleksibilna plastična cijev za teška mehanička opterećenja od termoplasta HDP narančaste boje. Otporna na udarce, pritisak i vanjske utjecaje kao što su voda, ulje, građevinski materijal i korozivne 'tvari - fi 20</t>
  </si>
  <si>
    <t>Dobava i polaganje PVC instalacijske cijevi.</t>
  </si>
  <si>
    <t>ELEKTROINSTALACIJA RASVJETE</t>
  </si>
  <si>
    <t>EE RADOVI (NAPAJANJE, RAZ. EL. EN. - UKUPNO:</t>
  </si>
  <si>
    <t>EE RADOVI (NAPAJANJE, RAZVOD EL. ENERGIJE)</t>
  </si>
  <si>
    <r>
      <t>m</t>
    </r>
    <r>
      <rPr>
        <vertAlign val="superscript"/>
        <sz val="10"/>
        <rFont val="Arial"/>
        <family val="2"/>
      </rPr>
      <t>3</t>
    </r>
  </si>
  <si>
    <t>PRIPREMNI RADOVI - UKUPNO:</t>
  </si>
  <si>
    <t>Pregled cjelokupne građevine sa nadzornim inženjerom za elektoinstalacije. Na licu mjesta definirati vrstu radova, definirati ostale trase (kanalizacija, vodovod..), odrediti vertikale usponskih vodova, mjesta i način proboja instalacija kroz etaže itd...</t>
  </si>
  <si>
    <t>ELEKTROINSTALACIJE</t>
  </si>
  <si>
    <r>
      <t xml:space="preserve">cijena </t>
    </r>
    <r>
      <rPr>
        <sz val="8"/>
        <rFont val="Arial"/>
        <family val="2"/>
        <charset val="238"/>
      </rPr>
      <t>EUR/jedinica</t>
    </r>
  </si>
  <si>
    <t>Dobava, ugradba i spajanje u funkcionalnu cjelinu sigurnosna svjetiljka  (bijela), 303 , 3h, 8W, 230 V~ , IP 65  Komplet sa baterijama .</t>
  </si>
  <si>
    <t>Izvedba spoja novih elektroinstalacija u novom sanitarnom čvoru na najbliži postojeći  KPMO razvodni ormar.</t>
  </si>
  <si>
    <t>Dobava i ugradba na visinu 1,1 (m) od poda p/ž kutija, sa nosivim okvirom i poklopcem "bijela".</t>
  </si>
  <si>
    <t>UNUTARNJI RAZVOD VODOVODA</t>
  </si>
  <si>
    <t>Obračun po mt kompletno montirane i ispitane cijevi, uključivo fazonski komadi sa svim potrebnim priborom za spajanje i prijenosima.</t>
  </si>
  <si>
    <t>Polaganje PP-R cijevi za dovod vode. Polaganje cijevi i fazonskih komada iz PP-a, u podu ili u zidu za instalacije hladne i tople vode te recirkulacije. Stavka podrazumijeva nabavu, dobavu cijevi (izolirane toplinskom izolacijom) i fazonskih komada, ventila, ugradnju, brtvljenje spojeva te sav potreban rad i sredstva za rad. Montažu izvoditi prema propisima i normama i uputama odabranog proizvođača. U stavku je uračunat sav potreban rad, materijal, pričvrsni i pomoćni materijal, sve do potpune funkcionalnosti.</t>
  </si>
  <si>
    <t xml:space="preserve">a) cijevi Ø 25 mm </t>
  </si>
  <si>
    <t>b) cijevi Ø 20 mm</t>
  </si>
  <si>
    <r>
      <rPr>
        <sz val="10"/>
        <rFont val="Arial"/>
        <family val="2"/>
        <charset val="238"/>
      </rPr>
      <t xml:space="preserve">Kutni ventili za toplu i hladnu vodu kutni 1/2" PN10, </t>
    </r>
    <r>
      <rPr>
        <sz val="10"/>
        <color theme="1"/>
        <rFont val="Arial"/>
        <family val="2"/>
        <charset val="238"/>
      </rPr>
      <t>za ugradnju u zid kod ulaza vodovoda u sanitarni čvor. U stavci obračunati sva potrebna štemanja i krpanja. Stavka uključuje sav potreban materijal, rad i transport. Obračun po kom ugrađenog ventila.</t>
    </r>
  </si>
  <si>
    <t>Nabava, doprema i montaža kutnih ventila s poniklovanom kapom. Dobava i ugradnja podžbuknih ventila za hladnu i toplu vodu. Ventili se ugrađuju kod svakog sanitarnog uređaja.</t>
  </si>
  <si>
    <r>
      <rPr>
        <sz val="10"/>
        <rFont val="Arial"/>
        <family val="2"/>
        <charset val="238"/>
      </rPr>
      <t>Tlačna proba izvedene instalacije</t>
    </r>
    <r>
      <rPr>
        <sz val="10"/>
        <color theme="1"/>
        <rFont val="Arial"/>
        <family val="2"/>
        <charset val="238"/>
      </rPr>
      <t xml:space="preserve"> tlakom hladne vode 10 bara u trajanju od 1 sata, odnosno prema uputama proizvođača opreme i važećih propisa, odzračivanje. Nakon što se ustanovi da probni tlak ne pada, napraviti zapisnike o uspješno izvršenoj tlačnoj probi te pribaviti i priložiti sve potrebne ateste o kvaliteti ugrađenog materijala i opreme. Stavka uključuje sav potreban materijal, rad i transport.</t>
    </r>
  </si>
  <si>
    <r>
      <rPr>
        <sz val="10"/>
        <rFont val="Arial"/>
        <family val="2"/>
        <charset val="238"/>
      </rPr>
      <t>Ispitivanje cjevovoda dovoda vode i dobava atesta zdravstvene ispravnosti vode.</t>
    </r>
    <r>
      <rPr>
        <sz val="10"/>
        <color theme="1"/>
        <rFont val="Arial"/>
        <family val="2"/>
        <charset val="238"/>
      </rPr>
      <t xml:space="preserve">  Sve u skladu sa </t>
    </r>
    <r>
      <rPr>
        <i/>
        <sz val="10"/>
        <rFont val="Arial"/>
        <family val="2"/>
        <charset val="238"/>
      </rPr>
      <t>Pravilnikom o parametrima sukladnosti, metodama analize, monitoringu i planovima sigurnosti vode za ljudsku potrošnju, te načinu vođenja registra pravnih osoba koje obavljaju djelatnost javne vodoopskrbe ("Narodne novine" br. 125/17)</t>
    </r>
    <r>
      <rPr>
        <sz val="10"/>
        <color theme="1"/>
        <rFont val="Arial"/>
        <family val="2"/>
        <charset val="238"/>
      </rPr>
      <t>. Sukladno odredbama navedenog pravilnika, investitor je dužan od ovlaštenog laboratorija osigurati izvješće o zdravstvenoj ispravnosti vode za ljudsku potrošnju. Stavka uključuje sav potreban materijal, rad i transport. Obračun po m¹ ispitanih cijevi.</t>
    </r>
  </si>
  <si>
    <t>UNUTARNJI RAZVOD VODOVODA - UKUPNO:</t>
  </si>
  <si>
    <r>
      <rPr>
        <sz val="10"/>
        <rFont val="Arial"/>
        <family val="2"/>
        <charset val="238"/>
      </rPr>
      <t>Dobava i montaža podnog PVC sifona</t>
    </r>
    <r>
      <rPr>
        <sz val="10"/>
        <color theme="1"/>
        <rFont val="Arial"/>
        <family val="2"/>
        <charset val="238"/>
      </rPr>
      <t xml:space="preserve"> s PVC tuljkom i kromiranim rešetkom 15x15 cm, za kupaonice. Sifon dimenzije Ø 110/50 mm. U cijenu obračunati sva potrebna štemanja i krpanja. Stavka uključuje sav potreban materijal, rad i transport. Obračun po kom ugrađenog sifona.</t>
    </r>
  </si>
  <si>
    <r>
      <rPr>
        <sz val="10"/>
        <rFont val="Arial"/>
        <family val="2"/>
        <charset val="238"/>
      </rPr>
      <t>Izvedba spoja interne instalacije odvodnje na postojeću odvodnu vertikalu poslovne građevine</t>
    </r>
    <r>
      <rPr>
        <sz val="10"/>
        <color theme="1"/>
        <rFont val="Arial"/>
        <family val="2"/>
        <charset val="238"/>
      </rPr>
      <t>. Stavka podrazumijeva sav potreban rad i materijal do potpune funkcionalnosti stavke.</t>
    </r>
  </si>
  <si>
    <t>SANITARI UREĐAJI I OPREMA</t>
  </si>
  <si>
    <r>
      <t xml:space="preserve">NAPOMENA: svi sanitarni uređaji moraju biti svrstani u prva dva razreda potrošnje vode (EU Water Label oznaka) prema europskoj normi AS/NZS 6400: </t>
    </r>
    <r>
      <rPr>
        <i/>
        <sz val="10"/>
        <rFont val="Arial"/>
        <family val="2"/>
        <charset val="238"/>
      </rPr>
      <t>"Water efficient products - Rating and labelling"</t>
    </r>
    <r>
      <rPr>
        <sz val="10"/>
        <rFont val="Arial"/>
        <family val="2"/>
        <charset val="238"/>
      </rPr>
      <t>.</t>
    </r>
  </si>
  <si>
    <r>
      <t xml:space="preserve">WC školjka sa vodokotlićem 6l komplet sa priključnim priborom za hladnu vodu do priključnog ventila, ovjesnim priborom i priključkom na odvod DN110. Proizvod u smislu kvalitete mora biti u skladu s odredbama norme HRN EN 997 </t>
    </r>
    <r>
      <rPr>
        <i/>
        <sz val="10"/>
        <rFont val="Arial"/>
        <family val="2"/>
        <charset val="238"/>
      </rPr>
      <t>(WC školjke i WC garniture s ugrađenim sifonom (EN 997))</t>
    </r>
    <r>
      <rPr>
        <sz val="10"/>
        <rFont val="Arial"/>
        <family val="2"/>
        <charset val="238"/>
      </rPr>
      <t>.U cijenu obračunati sva potrebna bušenja, štemanja i krpanja.  Stavka uključuje sav potreban materijal, rad i transport. Obračun po kom ugrađne wc školjke.</t>
    </r>
  </si>
  <si>
    <t xml:space="preserve">Nabava, doprema i montaža kompletne miješalice i armature za dovod i odvod vode za umivaonike i sudopere, koji se sastoji od: 
- armatura je zidna jednoručna miješalica za toplu i hladnu vodu Ø 15 mm, dva kutna ventila Ø 15 mm spojena na dovod vode, kromirani sifon s ispustom Ø50 mm, čep Ø 50 mm.
</t>
  </si>
  <si>
    <t>Obračun po komadu kompletno montirane armature, sa spojem na dovod i odvod, uključivši sav potreban materijal za montažu.</t>
  </si>
  <si>
    <t>a) mješalica za umivaonik</t>
  </si>
  <si>
    <t xml:space="preserve">kom. </t>
  </si>
  <si>
    <t>Dobava i montaža elekrične grijalice vode, namijenjenu za maksimalni radni tlak od 0,8 MPa i maksimalnu radnu temperaturu od 80°C, sa IPX4 zaštitom. Uređaj opremljen digitalnom regulacijom temperature. Stavka uključuje sav potreban materijal, transport i rad do potpune funkcionalnosti uređaja. Obračun po kom ugrađene električne grijalice vode.</t>
  </si>
  <si>
    <t>a) električna grijalica vode 30 L</t>
  </si>
  <si>
    <t xml:space="preserve">VODOOPSKRBA I ODVODNJA </t>
  </si>
  <si>
    <t>SANITARNI UREĐAJI I OPREMA</t>
  </si>
  <si>
    <t>SANITARNI UREĐAJI I OPREMA - UKUPNO:</t>
  </si>
  <si>
    <t>VODOOPSKRBA I ODVODNJA UKUPNO:</t>
  </si>
  <si>
    <t>GRAĐEVINSKI I OBRTNIČKI  RADOVI</t>
  </si>
  <si>
    <t xml:space="preserve">Kod izrade unutarnje stolarije obavezno voditi računa o dopuštenoj razini buke , tj, izvesti izolacju vrata u svemu prema uvjetima iz projektne dokumentacije. Vrata pomoćnih prostorija moraju ostvariti zvučnu izolaciju od 25 dB. Sva unutarnja ulazna vrata stanova sa zatvorenim pretprostorom (prema hodnicima i zajedničkim  komunikacijama) moraju biti I. zvučne klase (prema klasifikaciji iz točke 3.3. norme HRN U.J6.201 ili jednakovrijedna), te ostvarivati zvučnu izolaciju od min. Rw = 38 dB.  Sva unutarnja vrata prema tehničkim prostorijama moraju biti specijalne zvučne klase (prema klasifikaciji iz točke 3.3. norme HRN U.J6.201 ili jednakovrijedna) te ostvarivati zvučnu izolaciju od min. Rw = 36 dB. </t>
  </si>
  <si>
    <t>Dobava i ugradnja unutarnjih jednokrilnih punih vrata. Dovratnik u širini zida, sa brtvama na spoju krila i dovratnika, opremljena odgovarajučim kvalitetmm okovom, uključivo bravu s usadnim cilindrom (s min tri ključa) i alu kvake, te pripadajuće pokrivne maske (rozete),  U donjem dijelu ugraditi aluminijsku ventilacijsku rešetku u boji vrata. Boja po odabiru projektanta. Uzorak po odaboru projektanta.</t>
  </si>
  <si>
    <t>KERAMIČARSKI RADOVI - UKUPNO:</t>
  </si>
  <si>
    <r>
      <rPr>
        <sz val="10"/>
        <rFont val="Arial"/>
        <family val="2"/>
        <charset val="238"/>
      </rPr>
      <t>Dobava i ugradnja konzolnog umivaonika</t>
    </r>
    <r>
      <rPr>
        <sz val="10"/>
        <color theme="1"/>
        <rFont val="Arial"/>
        <family val="2"/>
        <charset val="238"/>
      </rPr>
      <t>, veličine cca 50x45 cm, na visini max. 85 cm, sa spojnim sifonskim priključkom do zidnog priključka odvodnje D50 i ovjesnim priborom za zid. Umivaonici u smislu kvalitete moraju biti u skladu s odrebama norme HRN EN 14688 (</t>
    </r>
    <r>
      <rPr>
        <i/>
        <sz val="10"/>
        <rFont val="Arial"/>
        <family val="2"/>
        <charset val="238"/>
      </rPr>
      <t>Sanitarni uređaji - Umivaonici - Funkcionalni zahtjevi i metode ispitivanja (EN 14688)</t>
    </r>
    <r>
      <rPr>
        <sz val="10"/>
        <color theme="1"/>
        <rFont val="Arial"/>
        <family val="2"/>
        <charset val="238"/>
      </rPr>
      <t>). U stavku uračunati  vijke i ostali pričvrsni materijal. U cijenu obračunati sva potrebna bušenja, štemanja i krpanja.  Stavka uključuje sav potreban materijal, rad i transport.</t>
    </r>
  </si>
  <si>
    <t>Obračun  po komadu kompletno montiranog umivaonika, sa spojem na dovod i odvod, uključivši sav potreban materijal za montažu do pune funkcije.</t>
  </si>
  <si>
    <t>Nabava, doprema i montaža police etažerke. Postavljaju se ispod ogledala. Predviđamo etažerke oko 55/15 cm s kromiranim nosačem za policu izrađenu od pleksi stakla.</t>
  </si>
  <si>
    <t>Postaviti uz umivaonike.</t>
  </si>
  <si>
    <t>Nabava, doprema i montaža zidnog držača za tekući sapun.</t>
  </si>
  <si>
    <t>Postavit uz umivaonike ili jedan držač  uz blok umivaonika. Sve prema detalju interijera.</t>
  </si>
  <si>
    <t>Nabava, doprema i montaža držača za papirnate ručnike.</t>
  </si>
  <si>
    <t>Obračun po komadu montiranog držača za ručnike, uključujući sav potreban materijal za montažu. Držač se postavlja uz umivaonik ili blok umivaonika.</t>
  </si>
  <si>
    <t>Obračun po komadu montiranog zidnog držača za tekući sapun, uključujući sav potreban materijal za montažu.</t>
  </si>
  <si>
    <t>Nabava, doprema i montaža polukristalnog ogledala (veličine oko 45/60) ugrađeno u nosač s mogućnošću za nagib prema naprijed.</t>
  </si>
  <si>
    <t>Postaviti  u sanitarijama osoba sa posebnim potrebama. Obračun po kom dobavljenog i postavljenog ogledala.</t>
  </si>
  <si>
    <t>Nabava, doprema i montaža kompletnog WC-a za osobe sa posebnim potrebama za montažu u sanitarnim čvorovima za osobe sa posebnim potrebama koji se sastoji od :
- samostojeće WC školjke sa sjedalom i poklopcem sa amortizerima I. klase;
- vodokotlića je visokomontažni sa poteznim lančićem, komplet sa armaturom i isplavnom cijevi Ø 50 mm. Kutni ventil sa kapom.</t>
  </si>
  <si>
    <t>Nabavam doprema i montaža okretno-zaokretnih ručki za naslon ruku te klizne hvataljke na prečku uz WC za osobe sa posebnim potrebama.</t>
  </si>
  <si>
    <t>- okretno-zaokretne ručke</t>
  </si>
  <si>
    <t>- klizne hvataljke</t>
  </si>
  <si>
    <t>- prečke za hvataljke</t>
  </si>
  <si>
    <t>a) demontaža zidnih keramičkih pločica</t>
  </si>
  <si>
    <t>b) demontaža podnih keramičkih pločica</t>
  </si>
  <si>
    <t>Demontaža dijela postojećih instalacija vodovododa i odvodnje (postojeće cijevi u zidu sanitarnog čvora). Stavka obuhvaća demontažu postijećih vodovodonih i odvodnih cijevi s ručnim i strojnim usitnjavanjem, utovarom na kamion i odvozom na gradilišni deponij.</t>
  </si>
  <si>
    <t>Periodično i završno čišćenje gradilišta. Uklanjanje ostataka građevinskog i demontažnog materijala uz odvod na najbližu deponiju inertnog građevnog otpada.</t>
  </si>
  <si>
    <r>
      <t xml:space="preserve">Dobava potrebnog materijala i izvedba opločenja  podova  </t>
    </r>
    <r>
      <rPr>
        <u/>
        <sz val="10"/>
        <rFont val="Arial"/>
        <family val="2"/>
      </rPr>
      <t>keramičkim pločicama</t>
    </r>
    <r>
      <rPr>
        <sz val="10"/>
        <rFont val="Arial"/>
        <family val="2"/>
      </rPr>
      <t xml:space="preserve"> I klase, debljine 1,0 cm sa izradom sokla u prostorijama gdje nema zidne keramike.  Prije izvođenja radova Izvoditelj se obvezuje dostaviti minimalno pet kom uzoraka različitih modela pločica na uvid i odobrenje projektantu. Pločice moraju biti protuklizne, otporne na habanje, sredstva za čišćenje i kemikalije te neupijajuće. Pločice se postavljaju na čvrstu i očišćenu podlogu u fleksibilno, vodootporno građevinsko ljepilo uz širinu reške 3 mm. Fuge se zatvaraju masom za fugiranje keramičkih pločica na bazi cementa sa mineralnim punilima, aditivima i pigmentima. Rad obuhvaća i otežanost polaganja u pojedinim prostrijama zbog izvedbe padova prema slivnim rešetkama. U stavku je uključen sav potreban rad i materijal. Obračun po m</t>
    </r>
    <r>
      <rPr>
        <vertAlign val="superscript"/>
        <sz val="10"/>
        <rFont val="Arial"/>
        <family val="2"/>
      </rPr>
      <t>2</t>
    </r>
    <r>
      <rPr>
        <sz val="10"/>
        <rFont val="Arial"/>
        <family val="2"/>
      </rPr>
      <t xml:space="preserve">. </t>
    </r>
  </si>
  <si>
    <t>UNUTARNJA PVC STOLARIJA</t>
  </si>
  <si>
    <t>UNUTARNJA PVC STOLARIJA - UKUPNO</t>
  </si>
  <si>
    <t xml:space="preserve">2.1. </t>
  </si>
  <si>
    <t>2.1.1</t>
  </si>
  <si>
    <t>2.1.2</t>
  </si>
  <si>
    <t>2.1.3</t>
  </si>
  <si>
    <t>2.1.4</t>
  </si>
  <si>
    <t>2.1.5</t>
  </si>
  <si>
    <t>2.1.</t>
  </si>
  <si>
    <t xml:space="preserve">2.2. </t>
  </si>
  <si>
    <t>2.2.1</t>
  </si>
  <si>
    <t>2.2.2</t>
  </si>
  <si>
    <t>2.2.3</t>
  </si>
  <si>
    <t>2.2.4</t>
  </si>
  <si>
    <t>2.2.5</t>
  </si>
  <si>
    <t>2.2.</t>
  </si>
  <si>
    <t xml:space="preserve">2.3. </t>
  </si>
  <si>
    <t>2.3.1</t>
  </si>
  <si>
    <t>2.3.2</t>
  </si>
  <si>
    <t>2.3.3</t>
  </si>
  <si>
    <t>2.3.4</t>
  </si>
  <si>
    <t>2.3.6</t>
  </si>
  <si>
    <t>2.3.7</t>
  </si>
  <si>
    <t>2.3.8</t>
  </si>
  <si>
    <t>2.3.9</t>
  </si>
  <si>
    <t>2.3.10</t>
  </si>
  <si>
    <t>2.3.11</t>
  </si>
  <si>
    <t>2.3.12</t>
  </si>
  <si>
    <t>2.3.13</t>
  </si>
  <si>
    <t>2.3.14</t>
  </si>
  <si>
    <t>2.3.15</t>
  </si>
  <si>
    <t>2.3.</t>
  </si>
  <si>
    <t>a) PP cijevi Ø110 mm</t>
  </si>
  <si>
    <t>b) PP cijevi Ø50 mm</t>
  </si>
  <si>
    <t>- modul "dva" sa: 
- jednim običnim 10A
-  nosač 
- maska 
- kutija broj modula (modularno)</t>
  </si>
  <si>
    <t>Sanitarni predmeti i armature dani su informativno, veličinu, boju i vrstu pojedinog sanitarnog predmeta i armaturu naručiti u dogovoru s investitorom odnosno projektantom arhitektom.</t>
  </si>
  <si>
    <t>Točne pozicije  opreme unutar proizvodnje, visine i profile priključaka za dovod i odvod vode za iste dogovoriti sa isporučiteljem tehnološke opreme.</t>
  </si>
  <si>
    <t>Obračun po komadu kompletno montiranog WC-a za osobe sa posebnim potrebama, sa spojem na dovod i odvod, te sav materijal za montažu.</t>
  </si>
  <si>
    <t>Obračun po komadu montiranih okretno-zaokretnih ručki i kliznih hvataljki.</t>
  </si>
  <si>
    <t>Obračun po komadu montirane etažerke uključujući sav potreban materijal za montažu.</t>
  </si>
  <si>
    <t>Nabava, doprema i montaža polukristalnih ogledala. Oblik i veličinu ogledala dogovoriti sa arhitektom. Obračun po komadu izrađenog i montiranog ogledala uključujući sav potreban materijal za montažu. Ogledala se postavljaju iznad umivaonika.</t>
  </si>
  <si>
    <t>Držač za toaletni papir. Nabava, doprema i montaža držača za toaletni papir koji se postavljaju uz WC školjku. Obračun po komadu montiranog zidnog držača toaletni papir, uključujući sav potreban materijal za montažu.</t>
  </si>
  <si>
    <t>WC četka. Nabava, doprema i montaža WC četke sa držačem, koji se montira na zid uz WC školjku. Obračun po komadu dobavljene i montirane WC četke, uključujući sav potreban materijal za montažu.</t>
  </si>
  <si>
    <t>Koševi za otpatke. Nabava i doprema koševa za otpatke kapacitete od 5 lit. Postavljaju se pokraj svakog umivaonika, odnosno bloka umivaonika. Obračun po komadu dobavljenog i postavljenog koša za otpad.</t>
  </si>
  <si>
    <t>3.1.</t>
  </si>
  <si>
    <t>3.1.1</t>
  </si>
  <si>
    <t>3.2.</t>
  </si>
  <si>
    <t>3.2.1</t>
  </si>
  <si>
    <t>3.3.</t>
  </si>
  <si>
    <t>3.4.</t>
  </si>
  <si>
    <t>3.4.1</t>
  </si>
  <si>
    <t>3.4.2</t>
  </si>
  <si>
    <t>3.5.</t>
  </si>
  <si>
    <t>3.5.1</t>
  </si>
  <si>
    <t>3.5.2</t>
  </si>
  <si>
    <t>3.6.</t>
  </si>
  <si>
    <t>3.6.1</t>
  </si>
  <si>
    <t>3.6.2</t>
  </si>
  <si>
    <t>3.6.3</t>
  </si>
  <si>
    <t>Priprema dokumnetacije za tehnički pregled (imenovanje voditelja radova, izjava o izvedenim radovima,...).</t>
  </si>
  <si>
    <t>3.3.1</t>
  </si>
  <si>
    <t>3.3.2</t>
  </si>
  <si>
    <t>3.3.3</t>
  </si>
  <si>
    <t>3.3.4</t>
  </si>
  <si>
    <t>3.5.3</t>
  </si>
  <si>
    <t xml:space="preserve">Komplet elektro ispitivanja jake  i slabe struje. </t>
  </si>
  <si>
    <t>Instalacije uzemljenja unutarnjih masa te izdavanje certifikata  i atesta za svu ugrađenu opremu i materijale.</t>
  </si>
  <si>
    <t>Izrada stručnih podloga izvedenog stanja (elektro podloge):
- jaka struja 
- rasvjeta
- LPS instalacija
- TK instalacija</t>
  </si>
  <si>
    <r>
      <t>Zidarski popravci prethodno izvedenih šliceva i prodora, nakon postavljanja vodovodnih i odvodnih cijevi. Popravke izvesti cementnim morton 1:2. U stavku je uračunat sav potreban rad, materijal,  i pomoćni materijal, sve do potpune funkcionalnosti. Obračun po m</t>
    </r>
    <r>
      <rPr>
        <vertAlign val="superscript"/>
        <sz val="10"/>
        <color theme="1"/>
        <rFont val="Arial"/>
        <family val="2"/>
      </rPr>
      <t>1</t>
    </r>
    <r>
      <rPr>
        <sz val="10"/>
        <color theme="1"/>
        <rFont val="Arial"/>
        <family val="2"/>
      </rPr>
      <t xml:space="preserve">. </t>
    </r>
  </si>
  <si>
    <t>- armatura (150 kg/m3)</t>
  </si>
  <si>
    <t>kg</t>
  </si>
  <si>
    <t>2.1.6</t>
  </si>
  <si>
    <r>
      <rPr>
        <sz val="10"/>
        <rFont val="Arial"/>
        <family val="2"/>
        <charset val="238"/>
      </rPr>
      <t>Izvedba spoja interne instalacije odvodnje na postojeću vodoopskrbnu vertikalu poslovne građevine</t>
    </r>
    <r>
      <rPr>
        <sz val="10"/>
        <color theme="1"/>
        <rFont val="Arial"/>
        <family val="2"/>
        <charset val="238"/>
      </rPr>
      <t>. Stavka podrazumijeva sav potreban rad i materijal do potpune funkcionalnosti stavke.</t>
    </r>
  </si>
  <si>
    <t>Područni ured Čakovec</t>
  </si>
  <si>
    <t>I. Mažuranića 3. 40000 Čakovec</t>
  </si>
  <si>
    <t>Projekt djelomičnog uređenja poslovne</t>
  </si>
  <si>
    <t>zgrade HZMO-a u Čakovcu</t>
  </si>
  <si>
    <t>k.č. br. 1174/2 k.o. Čakovec</t>
  </si>
  <si>
    <t>TR - 03 - 07 / 25</t>
  </si>
  <si>
    <t>Projekt djelomičnog uređenja poslovne zgrade HZMO-a u Čakovcu,
I. Mažuranića 3, 40000 Čakovec, k.č. br. 1174/2 k.o. Čakovec</t>
  </si>
  <si>
    <t>Izmještanje unutarnje klime jedinice smještene u hodniku, na poziciju koja je optimalna za novi raspored prostorija.</t>
  </si>
  <si>
    <r>
      <t>Demontaža dijela ulaznog zida u postojeći sanitarni čvor, za potrebe formiranja novih ulaznih vrata. Stavka obuhvaća raugradnju dijela postojećeg zida s ručnim i strojnim usitnjavanjem, utovarom na kamion i odvozom na gradilišni deponij. Obračun po m</t>
    </r>
    <r>
      <rPr>
        <vertAlign val="superscript"/>
        <sz val="10"/>
        <rFont val="Arial"/>
        <family val="2"/>
      </rPr>
      <t>2</t>
    </r>
    <r>
      <rPr>
        <sz val="10"/>
        <rFont val="Arial"/>
        <family val="2"/>
        <charset val="238"/>
      </rPr>
      <t xml:space="preserve"> uklonjenog zida.</t>
    </r>
  </si>
  <si>
    <r>
      <t>Demontaža pregradnog zida u postojećem sanitarnom čvoru. Stavka obuhvaća raugradnju dijela postojećeg zida s ručnim i strojnim usitnjavanjem, utovarom na kamion i odvozom na gradilišni deponij. Obračun po m</t>
    </r>
    <r>
      <rPr>
        <vertAlign val="superscript"/>
        <sz val="10"/>
        <rFont val="Arial"/>
        <family val="2"/>
      </rPr>
      <t>2</t>
    </r>
    <r>
      <rPr>
        <sz val="10"/>
        <rFont val="Arial"/>
        <family val="2"/>
        <charset val="238"/>
      </rPr>
      <t xml:space="preserve"> uklonjenog zida.</t>
    </r>
  </si>
  <si>
    <t>Demontaža postojećih ulaznih vrata u sanitarni čvor (WC-M), zbog izmještanja ulaznih vrata. Stavka obuhvaća uklanjanje postojeće stolarije s  utovarom na kamion i odvozom na gradilišni deponij. Obračun po kom uklonjene unutarnje drvene stolarije.</t>
  </si>
  <si>
    <r>
      <t>Izrada šliceva širine do 15 cm i dubine do 10 cm u zidovima i podovima za potrebe izvedbe novih vodovodnih i odvodnih instalacija, uz iznošenje šute van objekta i zbrinjavanje. U stavku je uračunat sav potreban rad, materijal, i pomoćni materijal, sve do potpune funkcionalnosti. Obračun po m</t>
    </r>
    <r>
      <rPr>
        <vertAlign val="superscript"/>
        <sz val="10"/>
        <color theme="1"/>
        <rFont val="Arial"/>
        <family val="2"/>
      </rPr>
      <t>1</t>
    </r>
    <r>
      <rPr>
        <sz val="10"/>
        <color theme="1"/>
        <rFont val="Arial"/>
        <family val="2"/>
      </rPr>
      <t xml:space="preserve">. </t>
    </r>
  </si>
  <si>
    <t>ZIDARSKI RADOVI</t>
  </si>
  <si>
    <t>a) zid u prizemlju d = 25,0 cm</t>
  </si>
  <si>
    <r>
      <t>Žbukanje dijela zida koji se zazidava. Dobava i strojna izvedba grube i fine vapneno cementne unutrašnje žbuke zidova od opeke, ρ=1800kg/m</t>
    </r>
    <r>
      <rPr>
        <vertAlign val="superscript"/>
        <sz val="10"/>
        <rFont val="Arial"/>
        <family val="2"/>
        <charset val="238"/>
      </rPr>
      <t>3</t>
    </r>
    <r>
      <rPr>
        <sz val="10"/>
        <rFont val="Arial"/>
        <family val="2"/>
        <charset val="238"/>
      </rPr>
      <t>, s prethodnom izvedbom "špric" cementnog morta. Zidovi moraju biti očiščeni i otprašeni a svi šlicevi i druga udubljenja moraju se popuniti mortom. Na sve otvore i rubove postavljaju se kutni PVC profili s mrežicom.  Žbuka se nanosi na zidove ručno ili strojno. Zidne površine je prethodno potrebno premazati sredstvima za impregnaciju. Naneseni sloj ravna se aluminijskom letvom, te se završno obrađuje zavisno od brzine upijanja podloge i vanjske temperature. U cijeni je uključena potrebna pokretna radna skela, čišćenje radnog mjesta nakon završetka radova, kao i sav potreban rad, alat, transport, materijal, pomoćni i dodatni materijal i oprema.</t>
    </r>
  </si>
  <si>
    <t>ZIDARSKI RADOVI - UKUPNO:</t>
  </si>
  <si>
    <t xml:space="preserve">Gletanje zidova, zajedno sa gredama, serklažima i drugim  konstruktivnim elemenatima. U stavku je uključena priprema podloge tj. premaz primerom i zaglađivanje u dva sloja glet masom, bez obzira na vrstu podloge. Sve izvesti strogo prema uputstvima proizvođača odabranih proizvoda. Uključiva sva potrebna kitanja (kitovi u boji i nijansi prema izboru projektanta) trajnoelastičnim kitovima (razni spojevi različitih materijala, uglovi, fuge, dilatacije i sl.) U jediničnoj cijeni obuhvaćen sav potreban rad, materijal, alat i mehanizacija potrebni za izvođenje,  sa uključenim faktorom indirektnih troškova. Stvarno izvedene količine potrebno je dokazati u Građevnoj knjizi.  </t>
  </si>
  <si>
    <t>1.5.2</t>
  </si>
  <si>
    <t>1.5.3</t>
  </si>
  <si>
    <r>
      <t>Izrada probnih šliceva širine do 15 cm i dubine do 10 cm u zidovima  za potrebe iznalaženje postojećih vertikalnih i horizontalnih vodovodnih i odvodnih instalacija, uz iznošenje šute van objekta i zbrinjavanje. U stavku je uračunat sav potreban rad, materijal, i pomoćni materijal, sve do potpune funkcionalnosti. Obračun po m</t>
    </r>
    <r>
      <rPr>
        <vertAlign val="superscript"/>
        <sz val="10"/>
        <rFont val="Arial"/>
        <family val="2"/>
      </rPr>
      <t>1</t>
    </r>
    <r>
      <rPr>
        <sz val="10"/>
        <rFont val="Arial"/>
        <family val="2"/>
        <charset val="238"/>
      </rPr>
      <t xml:space="preserve">. </t>
    </r>
  </si>
  <si>
    <r>
      <t>Popravak špaleta oko vrata. Pod opopravkom špaleta se podrazumijeva izravnanje oštećenja špaleta nakon demontiranja vrata, vapneno cementnom žbukom. Širina špalete je do 30 cm. U stavku je uračunat sav potreban rad, materijal,  i pomoćni materijal, sve do potpune funkcionalnosti. Obračun po m</t>
    </r>
    <r>
      <rPr>
        <vertAlign val="superscript"/>
        <sz val="10"/>
        <color theme="1"/>
        <rFont val="Arial"/>
        <family val="2"/>
      </rPr>
      <t>1</t>
    </r>
    <r>
      <rPr>
        <sz val="10"/>
        <color theme="1"/>
        <rFont val="Arial"/>
        <family val="2"/>
      </rPr>
      <t xml:space="preserve"> zidarski obrađene špalete. </t>
    </r>
  </si>
  <si>
    <r>
      <t>Zidarska obrada unutarnjih špaleta oko vrata. Pod zidarskom obradom špaleta se podrazumijeva zidarsko zapunjavanje manjiih fuga između vrata i dovratnika, zapunjavanje akrilnim kitom spoja dovratnika i špalete i bojanje špalete disperzivnom bojom. Prije zapunjavanja akrilom na dovratnik je potrebno nalijepiti papirnatu traku koja se demontira nakon završenog akriliranja. Širina špalete je do 30 cm. U stavku je uračunat sav potreban rad, materijal,  i pomoćni materijal, sve do potpune funkcionalnosti. Obračun po m</t>
    </r>
    <r>
      <rPr>
        <vertAlign val="superscript"/>
        <sz val="10"/>
        <color theme="1"/>
        <rFont val="Arial"/>
        <family val="2"/>
      </rPr>
      <t>1</t>
    </r>
    <r>
      <rPr>
        <sz val="10"/>
        <color theme="1"/>
        <rFont val="Arial"/>
        <family val="2"/>
      </rPr>
      <t xml:space="preserve"> zidarski obrađene špalete. </t>
    </r>
  </si>
  <si>
    <t>a) jednokrilna zaokretna vrata 100/205 cm</t>
  </si>
  <si>
    <t>b) račva dn110/dn110, 45°</t>
  </si>
  <si>
    <t>c) račva dn110/dn50, 45°</t>
  </si>
  <si>
    <t>d) koljeno dn50, 90°</t>
  </si>
  <si>
    <r>
      <t>Zadidavanje otvora u zidu nastalog uklanjanjem ulaznih vrata, elementima od blok opeke debljine t=30 cm. Zidovi se izvode šupljom opekom od pečene gline s vertikalnim šupljinama, opečni blok 2a grupe (tlačne čvrstoće f=10,0 N/mm</t>
    </r>
    <r>
      <rPr>
        <vertAlign val="superscript"/>
        <sz val="10"/>
        <rFont val="Arial"/>
        <family val="2"/>
        <charset val="238"/>
      </rPr>
      <t>2</t>
    </r>
    <r>
      <rPr>
        <sz val="10"/>
        <rFont val="Arial"/>
        <family val="2"/>
        <charset val="238"/>
      </rPr>
      <t>, &lt;12,5% šupljina), zidanje mortom za zidanje kvalitete M5. Stavka obuhvaća sav potreban rad, transport i materijal do potpune gotovosti. Iskaz po m</t>
    </r>
    <r>
      <rPr>
        <vertAlign val="superscript"/>
        <sz val="10"/>
        <rFont val="Arial"/>
        <family val="2"/>
        <charset val="238"/>
      </rPr>
      <t>3</t>
    </r>
    <r>
      <rPr>
        <sz val="10"/>
        <rFont val="Arial"/>
        <family val="2"/>
        <charset val="238"/>
      </rPr>
      <t xml:space="preserve"> izvedenog zida.</t>
    </r>
  </si>
  <si>
    <t>a) zid u prizemlju d = 30,0 cm</t>
  </si>
  <si>
    <t>1.3.5</t>
  </si>
  <si>
    <t xml:space="preserve">Dobava materijala i izvedba armirano-betonskog nadvoja iznad novog ulaza u WC za osobe s invaliditetom i smanjene pokretljivosti, presjeka 30x20 cm, od betona razreda tlačne čvrstoće C 25/30. U stavci predvidjeti sva potrebna osiguranja i razupiranja, sav rad i materijal do potpune funkcionalnosti stavke. </t>
  </si>
  <si>
    <t>1.2.2</t>
  </si>
  <si>
    <r>
      <t>Zadidavanje prostora do vrata i iznad horizontalnog AB serklaža, nakon izvedbe konstruktivnog AB ojačanja na zidu do hodnika, elementima od blok opeke debljine t=20 cm. Zidovi se izvode šupljom opekom od pečene gline s vertikalnim šupljinama, opečni blok 2a grupe (tlačne čvrstoće f=10,0 N/mm</t>
    </r>
    <r>
      <rPr>
        <vertAlign val="superscript"/>
        <sz val="10"/>
        <rFont val="Arial"/>
        <family val="2"/>
        <charset val="238"/>
      </rPr>
      <t>2</t>
    </r>
    <r>
      <rPr>
        <sz val="10"/>
        <rFont val="Arial"/>
        <family val="2"/>
        <charset val="238"/>
      </rPr>
      <t>, &lt;12,5% šupljina), zidanje mortom za zidanje kvalitete M5. Stavka obuhvaća sav potreban rad, transport i materijal do potpune gotovosti. Iskaz po m</t>
    </r>
    <r>
      <rPr>
        <vertAlign val="superscript"/>
        <sz val="10"/>
        <rFont val="Arial"/>
        <family val="2"/>
        <charset val="238"/>
      </rPr>
      <t>3</t>
    </r>
    <r>
      <rPr>
        <sz val="10"/>
        <rFont val="Arial"/>
        <family val="2"/>
        <charset val="238"/>
      </rPr>
      <t xml:space="preserve"> izvedenog zida.</t>
    </r>
  </si>
  <si>
    <t xml:space="preserve">Dobava materijala i izvedba konstruktivnog ojačanja oko novih vrata u zidu do hodnika, od betona razreda tlačne čvrstoće C 25/30. AB okvir je potrebno usidriti u konstrukciju poda, i dijela postojećeg zida oko vrata, sidrima od rebraste armature promjera 12 mm koji se postaljvljaju na svakih 20 cm, sidra se postavljaju u rupe zapunjene "kemijskim" tiplama. U stavci predvidjeti sva potrebna osiguranja i razupiranja, sav rad i materijal do potpune funkcionalnosti stavke. </t>
  </si>
  <si>
    <t>(bez cijena)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</si>
</sst>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41" formatCode="_-* #,##0_-;\-* #,##0_-;_-* &quot;-&quot;_-;_-@_-"/>
    <numFmt numFmtId="44" formatCode="_-* #,##0.00\ &quot;kn&quot;_-;\-* #,##0.00\ &quot;kn&quot;_-;_-* &quot;-&quot;??\ &quot;kn&quot;_-;_-@_-"/>
    <numFmt numFmtId="43" formatCode="_-* #,##0.00_-;\-* #,##0.00_-;_-* &quot;-&quot;??_-;_-@_-"/>
    <numFmt numFmtId="164" formatCode="_-&quot;£&quot;* #,##0_-;\-&quot;£&quot;* #,##0_-;_-&quot;£&quot;* &quot;-&quot;_-;_-@_-"/>
    <numFmt numFmtId="165" formatCode="_-&quot;£&quot;* #,##0.00_-;\-&quot;£&quot;* #,##0.00_-;_-&quot;£&quot;* &quot;-&quot;??_-;_-@_-"/>
    <numFmt numFmtId="166" formatCode="_-* #,##0\ _k_n_-;\-* #,##0\ _k_n_-;_-* &quot;-&quot;\ _k_n_-;_-@_-"/>
    <numFmt numFmtId="167" formatCode="_-* #,##0.00\ _k_n_-;\-* #,##0.00\ _k_n_-;_-* &quot;-&quot;??\ _k_n_-;_-@_-"/>
    <numFmt numFmtId="168" formatCode="#,##0.00\ [$kn-41A];[Red]\-#,##0.00\ [$kn-41A]"/>
    <numFmt numFmtId="169" formatCode="[$-41A]General"/>
    <numFmt numFmtId="170" formatCode="#,##0.00\ &quot;EUR&quot;"/>
    <numFmt numFmtId="171" formatCode="#,##0.00\ &quot;kn&quot;"/>
    <numFmt numFmtId="172" formatCode="\ #,##0.00\ &quot;EUR&quot;"/>
    <numFmt numFmtId="173" formatCode="_-* #,##0.00\ _€_-;\-* #,##0.00\ _€_-;_-* &quot;-&quot;??\ _€_-;_-@_-"/>
    <numFmt numFmtId="174" formatCode="_-&quot;€&quot;\ * #,##0.00_-;\-&quot;€&quot;\ * #,##0.00_-;_-&quot;€&quot;\ * &quot;-&quot;??_-;_-@_-"/>
    <numFmt numFmtId="175" formatCode="_-&quot;€ &quot;* #,##0.00_-;&quot;-€ &quot;* #,##0.00_-;_-&quot;€ &quot;* \-??_-;_-@_-"/>
    <numFmt numFmtId="176" formatCode="#,##0.00_ ;\-#,##0.00\ "/>
    <numFmt numFmtId="177" formatCode="0&quot;.&quot;"/>
    <numFmt numFmtId="178" formatCode="_-&quot;kn&quot;\ * #,##0.00_-;\-&quot;kn&quot;\ * #,##0.00_-;_-&quot;kn&quot;\ * &quot;-&quot;??_-;_-@_-"/>
    <numFmt numFmtId="179" formatCode="_-[$€-2]\ * #,##0.00_-;\-[$€-2]\ * #,##0.00_-;_-[$€-2]\ * &quot;-&quot;??_-"/>
    <numFmt numFmtId="180" formatCode="&quot;kn&quot;\ #,##0.00;[Red]\-&quot;kn&quot;\ #,##0.00"/>
    <numFmt numFmtId="181" formatCode="#.##0.0"/>
    <numFmt numFmtId="182" formatCode="_-[$€]\ * #,##0.00_-;\-[$€]\ * #,##0.00_-;_-[$€]\ * &quot;-&quot;??_-;_-@_-"/>
    <numFmt numFmtId="183" formatCode="&quot;- &quot;@"/>
    <numFmt numFmtId="184" formatCode="_-* #,##0\ _S_k_-;\-* #,##0\ _S_k_-;_-* &quot;-&quot;\ _S_k_-;_-@_-"/>
    <numFmt numFmtId="185" formatCode="_-* #,##0\ &quot;zł&quot;_-;\-* #,##0\ &quot;zł&quot;_-;_-* &quot;-&quot;\ &quot;zł&quot;_-;_-@_-"/>
    <numFmt numFmtId="186" formatCode="_-* #,##0\ _z_ł_-;\-* #,##0\ _z_ł_-;_-* &quot;-&quot;\ _z_ł_-;_-@_-"/>
    <numFmt numFmtId="187" formatCode="_-* #,##0.00\ &quot;zł&quot;_-;\-* #,##0.00\ &quot;zł&quot;_-;_-* &quot;-&quot;??\ &quot;zł&quot;_-;_-@_-"/>
    <numFmt numFmtId="188" formatCode="_-* #,##0.00\ _z_ł_-;\-* #,##0.00\ _z_ł_-;_-* &quot;-&quot;??\ _z_ł_-;_-@_-"/>
    <numFmt numFmtId="189" formatCode="#,##0.00_ ;[Red]\-#,##0.00\ "/>
    <numFmt numFmtId="190" formatCode="#,##0.00\ _k_n"/>
    <numFmt numFmtId="191" formatCode="#\ ###\ ##0.00"/>
  </numFmts>
  <fonts count="157">
    <font>
      <sz val="11"/>
      <color theme="1"/>
      <name val="Calibri"/>
      <family val="2"/>
      <scheme val="minor"/>
    </font>
    <font>
      <sz val="11"/>
      <color theme="1"/>
      <name val="Calibri"/>
      <family val="2"/>
      <charset val="238"/>
      <scheme val="minor"/>
    </font>
    <font>
      <sz val="10"/>
      <name val="Arial"/>
      <family val="2"/>
      <charset val="238"/>
    </font>
    <font>
      <b/>
      <sz val="10"/>
      <name val="Arial"/>
      <family val="2"/>
      <charset val="238"/>
    </font>
    <font>
      <b/>
      <sz val="8"/>
      <name val="Arial"/>
      <family val="2"/>
      <charset val="238"/>
    </font>
    <font>
      <vertAlign val="superscript"/>
      <sz val="10"/>
      <name val="Arial"/>
      <family val="2"/>
      <charset val="238"/>
    </font>
    <font>
      <b/>
      <sz val="11"/>
      <name val="Arial"/>
      <family val="2"/>
      <charset val="238"/>
    </font>
    <font>
      <sz val="11"/>
      <color theme="1"/>
      <name val="Arial"/>
      <family val="2"/>
      <charset val="238"/>
    </font>
    <font>
      <sz val="10"/>
      <color theme="1"/>
      <name val="Arial"/>
      <family val="2"/>
      <charset val="238"/>
    </font>
    <font>
      <sz val="11"/>
      <name val="Arial"/>
      <family val="2"/>
      <charset val="238"/>
    </font>
    <font>
      <sz val="12"/>
      <name val="Arial"/>
      <family val="2"/>
      <charset val="238"/>
    </font>
    <font>
      <sz val="10"/>
      <color rgb="FFFF0000"/>
      <name val="Arial"/>
      <family val="2"/>
      <charset val="238"/>
    </font>
    <font>
      <sz val="12"/>
      <color rgb="FFFF0000"/>
      <name val="Arial"/>
      <family val="2"/>
      <charset val="238"/>
    </font>
    <font>
      <b/>
      <sz val="14"/>
      <name val="Arial"/>
      <family val="2"/>
      <charset val="238"/>
    </font>
    <font>
      <b/>
      <i/>
      <sz val="16"/>
      <color indexed="8"/>
      <name val="Arial"/>
      <family val="2"/>
      <charset val="238"/>
    </font>
    <font>
      <sz val="11"/>
      <color rgb="FF9C6500"/>
      <name val="Calibri"/>
      <family val="2"/>
      <charset val="238"/>
      <scheme val="minor"/>
    </font>
    <font>
      <sz val="10"/>
      <color indexed="8"/>
      <name val="Arial"/>
      <family val="2"/>
      <charset val="238"/>
    </font>
    <font>
      <sz val="10"/>
      <color theme="1"/>
      <name val="Arial1"/>
      <charset val="238"/>
    </font>
    <font>
      <sz val="10"/>
      <color theme="1"/>
      <name val="Arial2"/>
      <charset val="238"/>
    </font>
    <font>
      <sz val="11"/>
      <color indexed="8"/>
      <name val="Arial"/>
      <family val="2"/>
      <charset val="238"/>
    </font>
    <font>
      <sz val="11"/>
      <color indexed="8"/>
      <name val="Calibri"/>
      <family val="2"/>
      <charset val="238"/>
    </font>
    <font>
      <b/>
      <i/>
      <u/>
      <sz val="11"/>
      <color indexed="8"/>
      <name val="Arial"/>
      <family val="2"/>
      <charset val="238"/>
    </font>
    <font>
      <sz val="11"/>
      <name val="Bookman Old Style"/>
      <family val="1"/>
      <charset val="238"/>
    </font>
    <font>
      <sz val="10"/>
      <name val="Helv"/>
    </font>
    <font>
      <sz val="12"/>
      <color theme="1"/>
      <name val="Times New Roman"/>
      <family val="1"/>
      <charset val="238"/>
    </font>
    <font>
      <b/>
      <sz val="18"/>
      <name val="Arial"/>
      <family val="2"/>
      <charset val="238"/>
    </font>
    <font>
      <b/>
      <sz val="10"/>
      <color theme="1"/>
      <name val="Arial"/>
      <family val="2"/>
      <charset val="238"/>
    </font>
    <font>
      <vertAlign val="superscript"/>
      <sz val="10"/>
      <name val="Arial"/>
      <family val="2"/>
    </font>
    <font>
      <sz val="10"/>
      <name val="Arial"/>
      <family val="2"/>
    </font>
    <font>
      <b/>
      <sz val="12"/>
      <color theme="1"/>
      <name val="Arial"/>
      <family val="2"/>
      <charset val="238"/>
    </font>
    <font>
      <b/>
      <sz val="11"/>
      <color theme="1"/>
      <name val="Calibri"/>
      <family val="2"/>
      <charset val="238"/>
      <scheme val="minor"/>
    </font>
    <font>
      <sz val="8.5"/>
      <color theme="1"/>
      <name val="Arial"/>
      <family val="2"/>
      <charset val="238"/>
    </font>
    <font>
      <sz val="11"/>
      <color indexed="9"/>
      <name val="Calibri"/>
      <family val="2"/>
      <charset val="238"/>
    </font>
    <font>
      <sz val="11"/>
      <color indexed="20"/>
      <name val="Calibri"/>
      <family val="2"/>
      <charset val="238"/>
    </font>
    <font>
      <b/>
      <sz val="11"/>
      <color indexed="10"/>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10"/>
      <name val="Calibri"/>
      <family val="2"/>
      <charset val="238"/>
    </font>
    <font>
      <sz val="11"/>
      <color indexed="19"/>
      <name val="Calibri"/>
      <family val="2"/>
      <charset val="238"/>
    </font>
    <font>
      <b/>
      <sz val="11"/>
      <color indexed="63"/>
      <name val="Calibri"/>
      <family val="2"/>
      <charset val="238"/>
    </font>
    <font>
      <b/>
      <sz val="18"/>
      <color indexed="62"/>
      <name val="Cambria"/>
      <family val="2"/>
      <charset val="238"/>
    </font>
    <font>
      <b/>
      <sz val="11"/>
      <color indexed="8"/>
      <name val="Calibri"/>
      <family val="2"/>
      <charset val="238"/>
    </font>
    <font>
      <sz val="11"/>
      <color theme="1"/>
      <name val="Calibri"/>
      <family val="2"/>
      <scheme val="minor"/>
    </font>
    <font>
      <sz val="10"/>
      <color rgb="FF000000"/>
      <name val="Arial"/>
      <family val="2"/>
      <charset val="238"/>
    </font>
    <font>
      <sz val="12"/>
      <name val="Arial CE"/>
      <charset val="238"/>
    </font>
    <font>
      <b/>
      <sz val="12"/>
      <name val="Arial"/>
      <family val="2"/>
      <charset val="238"/>
    </font>
    <font>
      <b/>
      <i/>
      <sz val="9"/>
      <color indexed="8"/>
      <name val="Arial"/>
      <family val="2"/>
      <charset val="238"/>
    </font>
    <font>
      <sz val="10"/>
      <color theme="1"/>
      <name val="Arial"/>
      <family val="2"/>
    </font>
    <font>
      <vertAlign val="superscript"/>
      <sz val="10"/>
      <color theme="1"/>
      <name val="Arial"/>
      <family val="2"/>
    </font>
    <font>
      <b/>
      <sz val="9"/>
      <name val="Arial"/>
      <family val="2"/>
      <charset val="238"/>
    </font>
    <font>
      <sz val="8"/>
      <name val="Arial"/>
      <family val="2"/>
    </font>
    <font>
      <sz val="7"/>
      <name val="Arial"/>
      <family val="2"/>
      <charset val="238"/>
    </font>
    <font>
      <b/>
      <sz val="16"/>
      <name val="Arial"/>
      <family val="2"/>
      <charset val="238"/>
    </font>
    <font>
      <sz val="9"/>
      <name val="Arial"/>
      <family val="2"/>
      <charset val="238"/>
    </font>
    <font>
      <sz val="8"/>
      <name val="Arial"/>
      <family val="2"/>
      <charset val="238"/>
    </font>
    <font>
      <sz val="10"/>
      <name val="MS Sans Serif"/>
      <family val="2"/>
      <charset val="238"/>
    </font>
    <font>
      <b/>
      <sz val="9"/>
      <color theme="1"/>
      <name val="Arial"/>
      <family val="2"/>
      <charset val="238"/>
    </font>
    <font>
      <i/>
      <sz val="8"/>
      <color theme="0" tint="-0.499984740745262"/>
      <name val="Arial"/>
      <family val="2"/>
      <charset val="238"/>
    </font>
    <font>
      <sz val="11"/>
      <name val="Arial"/>
      <family val="2"/>
    </font>
    <font>
      <sz val="10"/>
      <name val="Arial CE"/>
      <family val="2"/>
      <charset val="238"/>
    </font>
    <font>
      <sz val="11"/>
      <name val="Arial CE"/>
      <charset val="238"/>
    </font>
    <font>
      <sz val="10"/>
      <name val="Tahoma"/>
      <family val="2"/>
      <charset val="238"/>
    </font>
    <font>
      <sz val="10"/>
      <name val="Arial CE"/>
      <charset val="238"/>
    </font>
    <font>
      <sz val="12"/>
      <name val="HRHelvetica"/>
    </font>
    <font>
      <sz val="12"/>
      <name val="Times New Roman CE"/>
      <family val="1"/>
      <charset val="238"/>
    </font>
    <font>
      <b/>
      <sz val="10"/>
      <color theme="1"/>
      <name val="Calibri"/>
      <family val="2"/>
      <charset val="238"/>
      <scheme val="minor"/>
    </font>
    <font>
      <sz val="11"/>
      <name val="Times New Roman"/>
      <family val="1"/>
      <charset val="238"/>
    </font>
    <font>
      <b/>
      <u/>
      <sz val="10"/>
      <name val="Arial"/>
      <family val="2"/>
    </font>
    <font>
      <b/>
      <sz val="11"/>
      <color indexed="52"/>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sz val="10"/>
      <name val="Times New Roman CE"/>
      <family val="1"/>
      <charset val="238"/>
    </font>
    <font>
      <sz val="10"/>
      <name val="HRGaramondLight"/>
    </font>
    <font>
      <sz val="10"/>
      <color indexed="8"/>
      <name val="Arial CE"/>
      <charset val="238"/>
    </font>
    <font>
      <u/>
      <sz val="10"/>
      <color indexed="12"/>
      <name val="Arial"/>
      <family val="2"/>
      <charset val="238"/>
    </font>
    <font>
      <u/>
      <sz val="10"/>
      <color indexed="36"/>
      <name val="Arial"/>
      <family val="2"/>
      <charset val="238"/>
    </font>
    <font>
      <sz val="10"/>
      <color rgb="FF0000FF"/>
      <name val="Arial"/>
      <family val="2"/>
      <charset val="238"/>
    </font>
    <font>
      <sz val="10"/>
      <color indexed="8"/>
      <name val="Calibri"/>
      <family val="2"/>
      <charset val="238"/>
    </font>
    <font>
      <sz val="12"/>
      <name val="Arial CE"/>
    </font>
    <font>
      <b/>
      <sz val="12"/>
      <color theme="0"/>
      <name val="Arial"/>
      <family val="2"/>
      <charset val="238"/>
    </font>
    <font>
      <sz val="11"/>
      <color rgb="FF000000"/>
      <name val="Calibri"/>
      <family val="2"/>
      <charset val="238"/>
    </font>
    <font>
      <b/>
      <sz val="10"/>
      <name val="Arial"/>
      <family val="2"/>
    </font>
    <font>
      <sz val="10"/>
      <name val="Times New Roman CE"/>
      <charset val="238"/>
    </font>
    <font>
      <sz val="12"/>
      <name val="Arial CE"/>
      <family val="2"/>
      <charset val="238"/>
    </font>
    <font>
      <sz val="11"/>
      <color rgb="FF000000"/>
      <name val="Arial"/>
      <family val="2"/>
      <charset val="238"/>
    </font>
    <font>
      <sz val="10"/>
      <name val="Times New Roman CE"/>
      <family val="1"/>
    </font>
    <font>
      <sz val="12"/>
      <name val="Times New Roman CE"/>
      <family val="1"/>
    </font>
    <font>
      <sz val="11"/>
      <name val="Times New Roman CE"/>
      <charset val="238"/>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Helv"/>
      <charset val="204"/>
    </font>
    <font>
      <b/>
      <sz val="11"/>
      <color indexed="60"/>
      <name val="Calibri"/>
      <family val="2"/>
      <charset val="238"/>
    </font>
    <font>
      <b/>
      <sz val="12"/>
      <color indexed="8"/>
      <name val="Century Gothic"/>
      <family val="2"/>
      <charset val="238"/>
    </font>
    <font>
      <b/>
      <sz val="15"/>
      <color indexed="48"/>
      <name val="Calibri"/>
      <family val="2"/>
      <charset val="238"/>
    </font>
    <font>
      <b/>
      <sz val="13"/>
      <color indexed="48"/>
      <name val="Calibri"/>
      <family val="2"/>
      <charset val="238"/>
    </font>
    <font>
      <b/>
      <sz val="11"/>
      <color indexed="48"/>
      <name val="Calibri"/>
      <family val="2"/>
      <charset val="238"/>
    </font>
    <font>
      <sz val="6.8"/>
      <color indexed="8"/>
      <name val="Arial Unicode MS"/>
      <family val="2"/>
      <charset val="238"/>
    </font>
    <font>
      <sz val="10"/>
      <color indexed="8"/>
      <name val="Century Gothic"/>
      <family val="2"/>
      <charset val="238"/>
    </font>
    <font>
      <sz val="11"/>
      <color indexed="59"/>
      <name val="Calibri"/>
      <family val="2"/>
      <charset val="238"/>
    </font>
    <font>
      <sz val="11"/>
      <color indexed="8"/>
      <name val="Arial"/>
      <family val="2"/>
    </font>
    <font>
      <b/>
      <sz val="18"/>
      <color indexed="48"/>
      <name val="Cambria"/>
      <family val="2"/>
      <charset val="238"/>
    </font>
    <font>
      <sz val="12"/>
      <color indexed="8"/>
      <name val="Arial"/>
      <family val="2"/>
    </font>
    <font>
      <u/>
      <sz val="10"/>
      <color indexed="12"/>
      <name val="Arial CE"/>
      <charset val="238"/>
    </font>
    <font>
      <sz val="10"/>
      <name val="Arial PL"/>
      <charset val="238"/>
    </font>
    <font>
      <u/>
      <sz val="10"/>
      <color indexed="36"/>
      <name val="Arial CE"/>
      <charset val="238"/>
    </font>
    <font>
      <u/>
      <sz val="10"/>
      <color indexed="12"/>
      <name val="Times New Roman CE"/>
      <charset val="238"/>
    </font>
    <font>
      <u/>
      <sz val="10"/>
      <color indexed="12"/>
      <name val="Arial"/>
      <family val="2"/>
    </font>
    <font>
      <b/>
      <sz val="11"/>
      <color rgb="FF00000A"/>
      <name val="Calibri"/>
      <family val="2"/>
      <charset val="238"/>
    </font>
    <font>
      <sz val="11"/>
      <color rgb="FF00000A"/>
      <name val="Calibri"/>
      <family val="2"/>
      <charset val="238"/>
    </font>
    <font>
      <u/>
      <sz val="11"/>
      <color theme="10"/>
      <name val="Calibri"/>
      <family val="2"/>
      <scheme val="minor"/>
    </font>
    <font>
      <sz val="12"/>
      <color rgb="FF1F4E79"/>
      <name val="Calibri"/>
      <family val="2"/>
    </font>
    <font>
      <sz val="10"/>
      <color rgb="FF2E74B5"/>
      <name val="Calibri"/>
      <family val="2"/>
    </font>
    <font>
      <sz val="10"/>
      <name val="Arial"/>
      <family val="2"/>
      <charset val="238"/>
    </font>
    <font>
      <sz val="11"/>
      <name val="Calibri"/>
      <family val="2"/>
      <scheme val="minor"/>
    </font>
    <font>
      <sz val="11"/>
      <name val="Calibri"/>
      <family val="2"/>
      <charset val="238"/>
      <scheme val="minor"/>
    </font>
    <font>
      <u/>
      <sz val="10"/>
      <name val="Arial"/>
      <family val="2"/>
      <charset val="238"/>
    </font>
    <font>
      <b/>
      <u/>
      <sz val="11"/>
      <name val="Arial"/>
      <family val="2"/>
      <charset val="238"/>
    </font>
    <font>
      <b/>
      <u/>
      <sz val="10"/>
      <name val="Arial"/>
      <family val="2"/>
      <charset val="238"/>
    </font>
    <font>
      <vertAlign val="superscript"/>
      <sz val="10"/>
      <name val="Calibri"/>
      <family val="2"/>
      <charset val="238"/>
    </font>
    <font>
      <i/>
      <sz val="10"/>
      <name val="Arial"/>
      <family val="2"/>
      <charset val="238"/>
    </font>
    <font>
      <u/>
      <sz val="10"/>
      <name val="Arial"/>
      <family val="2"/>
    </font>
    <font>
      <b/>
      <sz val="8"/>
      <name val="Arial Narrow"/>
      <family val="2"/>
    </font>
    <font>
      <b/>
      <sz val="9"/>
      <name val="Arial Narrow"/>
      <family val="2"/>
    </font>
    <font>
      <sz val="9"/>
      <name val="Arial Narrow"/>
      <family val="2"/>
    </font>
    <font>
      <b/>
      <i/>
      <sz val="8"/>
      <name val="Arial"/>
      <family val="2"/>
    </font>
    <font>
      <i/>
      <sz val="8"/>
      <name val="Arial"/>
      <family val="2"/>
    </font>
    <font>
      <sz val="10"/>
      <name val="Tahoma"/>
      <family val="2"/>
    </font>
    <font>
      <vertAlign val="superscript"/>
      <sz val="10"/>
      <name val="Tahoma"/>
      <family val="2"/>
    </font>
    <font>
      <sz val="11"/>
      <color theme="1"/>
      <name val="Arial"/>
      <family val="2"/>
    </font>
    <font>
      <i/>
      <sz val="9"/>
      <name val="Arial"/>
      <family val="2"/>
      <charset val="238"/>
    </font>
    <font>
      <i/>
      <sz val="9"/>
      <name val="Arial"/>
      <family val="2"/>
    </font>
    <font>
      <i/>
      <sz val="8"/>
      <name val="Arial"/>
      <family val="2"/>
      <charset val="238"/>
    </font>
    <font>
      <i/>
      <sz val="10"/>
      <color theme="1"/>
      <name val="Arial"/>
      <family val="2"/>
    </font>
  </fonts>
  <fills count="77">
    <fill>
      <patternFill patternType="none"/>
    </fill>
    <fill>
      <patternFill patternType="gray125"/>
    </fill>
    <fill>
      <patternFill patternType="solid">
        <fgColor rgb="FFFFEB9C"/>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C6EFCE"/>
      </patternFill>
    </fill>
    <fill>
      <patternFill patternType="solid">
        <fgColor theme="4" tint="0.79998168889431442"/>
        <bgColor indexed="65"/>
      </patternFill>
    </fill>
    <fill>
      <patternFill patternType="solid">
        <fgColor indexed="27"/>
        <bgColor indexed="41"/>
      </patternFill>
    </fill>
    <fill>
      <patternFill patternType="solid">
        <fgColor indexed="22"/>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gray0625"/>
    </fill>
    <fill>
      <patternFill patternType="solid">
        <fgColor indexed="43"/>
        <bgColor indexed="26"/>
      </patternFill>
    </fill>
    <fill>
      <patternFill patternType="solid">
        <fgColor indexed="26"/>
        <bgColor indexed="9"/>
      </patternFill>
    </fill>
    <fill>
      <patternFill patternType="solid">
        <fgColor theme="6" tint="0.79998168889431442"/>
        <bgColor indexed="64"/>
      </patternFill>
    </fill>
    <fill>
      <patternFill patternType="solid">
        <fgColor indexed="31"/>
      </patternFill>
    </fill>
    <fill>
      <patternFill patternType="solid">
        <fgColor indexed="42"/>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2"/>
      </patternFill>
    </fill>
    <fill>
      <patternFill patternType="solid">
        <fgColor theme="1"/>
        <bgColor indexed="64"/>
      </patternFill>
    </fill>
    <fill>
      <patternFill patternType="solid">
        <fgColor indexed="31"/>
        <bgColor indexed="44"/>
      </patternFill>
    </fill>
    <fill>
      <patternFill patternType="solid">
        <fgColor indexed="45"/>
        <bgColor indexed="46"/>
      </patternFill>
    </fill>
    <fill>
      <patternFill patternType="solid">
        <fgColor indexed="42"/>
        <bgColor indexed="26"/>
      </patternFill>
    </fill>
    <fill>
      <patternFill patternType="solid">
        <fgColor indexed="46"/>
        <bgColor indexed="45"/>
      </patternFill>
    </fill>
    <fill>
      <patternFill patternType="solid">
        <fgColor indexed="27"/>
        <bgColor indexed="44"/>
      </patternFill>
    </fill>
    <fill>
      <patternFill patternType="solid">
        <fgColor indexed="41"/>
        <bgColor indexed="27"/>
      </patternFill>
    </fill>
    <fill>
      <patternFill patternType="solid">
        <fgColor indexed="19"/>
        <bgColor indexed="23"/>
      </patternFill>
    </fill>
    <fill>
      <patternFill patternType="solid">
        <fgColor indexed="60"/>
        <bgColor indexed="59"/>
      </patternFill>
    </fill>
    <fill>
      <patternFill patternType="solid">
        <fgColor indexed="62"/>
        <bgColor indexed="63"/>
      </patternFill>
    </fill>
    <fill>
      <patternFill patternType="solid">
        <fgColor indexed="10"/>
        <bgColor indexed="16"/>
      </patternFill>
    </fill>
    <fill>
      <patternFill patternType="solid">
        <fgColor indexed="54"/>
        <bgColor indexed="23"/>
      </patternFill>
    </fill>
    <fill>
      <patternFill patternType="solid">
        <fgColor indexed="25"/>
        <bgColor indexed="61"/>
      </patternFill>
    </fill>
    <fill>
      <patternFill patternType="solid">
        <fgColor indexed="26"/>
        <bgColor indexed="43"/>
      </patternFill>
    </fill>
    <fill>
      <patternFill patternType="solid">
        <fgColor rgb="FFCCFFCC"/>
        <bgColor indexed="64"/>
      </patternFill>
    </fill>
    <fill>
      <patternFill patternType="solid">
        <fgColor rgb="FFF9F9DE"/>
        <bgColor indexed="64"/>
      </patternFill>
    </fill>
    <fill>
      <patternFill patternType="solid">
        <fgColor theme="0" tint="-4.9989318521683403E-2"/>
        <bgColor indexed="64"/>
      </patternFill>
    </fill>
    <fill>
      <patternFill patternType="solid">
        <fgColor rgb="FFDCE6F1"/>
        <bgColor indexed="64"/>
      </patternFill>
    </fill>
    <fill>
      <patternFill patternType="solid">
        <fgColor rgb="FFF2DCDB"/>
        <bgColor indexed="64"/>
      </patternFill>
    </fill>
  </fills>
  <borders count="42">
    <border>
      <left/>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top/>
      <bottom style="thin">
        <color auto="1"/>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medium">
        <color auto="1"/>
      </top>
      <bottom style="medium">
        <color auto="1"/>
      </bottom>
      <diagonal/>
    </border>
    <border>
      <left/>
      <right style="thin">
        <color indexed="8"/>
      </right>
      <top style="medium">
        <color indexed="8"/>
      </top>
      <bottom style="medium">
        <color indexed="8"/>
      </bottom>
      <diagonal/>
    </border>
    <border>
      <left/>
      <right/>
      <top style="medium">
        <color auto="1"/>
      </top>
      <bottom style="thin">
        <color indexed="64"/>
      </bottom>
      <diagonal/>
    </border>
    <border>
      <left/>
      <right style="thin">
        <color auto="1"/>
      </right>
      <top style="medium">
        <color auto="1"/>
      </top>
      <bottom style="thin">
        <color indexed="64"/>
      </bottom>
      <diagonal/>
    </border>
    <border>
      <left style="thin">
        <color auto="1"/>
      </left>
      <right style="thin">
        <color auto="1"/>
      </right>
      <top style="medium">
        <color auto="1"/>
      </top>
      <bottom style="thin">
        <color indexed="64"/>
      </bottom>
      <diagonal/>
    </border>
    <border>
      <left style="thin">
        <color auto="1"/>
      </left>
      <right/>
      <top style="medium">
        <color auto="1"/>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thin">
        <color indexed="64"/>
      </top>
      <bottom style="thin">
        <color indexed="64"/>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hair">
        <color indexed="64"/>
      </top>
      <bottom style="hair">
        <color indexed="64"/>
      </bottom>
      <diagonal/>
    </border>
    <border>
      <left/>
      <right/>
      <top style="thin">
        <color indexed="62"/>
      </top>
      <bottom style="double">
        <color indexed="62"/>
      </bottom>
      <diagonal/>
    </border>
    <border>
      <left/>
      <right/>
      <top style="double">
        <color indexed="9"/>
      </top>
      <bottom/>
      <diagonal/>
    </border>
    <border>
      <left/>
      <right/>
      <top/>
      <bottom style="double">
        <color indexed="6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8"/>
      </top>
      <bottom style="medium">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459">
    <xf numFmtId="0" fontId="0" fillId="0" borderId="0"/>
    <xf numFmtId="0" fontId="1" fillId="0" borderId="0"/>
    <xf numFmtId="0" fontId="2" fillId="0" borderId="0"/>
    <xf numFmtId="0" fontId="2" fillId="0" borderId="0"/>
    <xf numFmtId="0" fontId="2" fillId="0" borderId="0"/>
    <xf numFmtId="0" fontId="14" fillId="0" borderId="0">
      <alignment horizontal="center" textRotation="90"/>
    </xf>
    <xf numFmtId="0" fontId="15" fillId="2" borderId="0" applyNumberFormat="0" applyBorder="0" applyAlignment="0" applyProtection="0"/>
    <xf numFmtId="0" fontId="16" fillId="0" borderId="0"/>
    <xf numFmtId="0" fontId="2" fillId="0" borderId="0"/>
    <xf numFmtId="0" fontId="16" fillId="0" borderId="0"/>
    <xf numFmtId="0" fontId="16" fillId="0" borderId="0"/>
    <xf numFmtId="0" fontId="17"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16" fillId="0" borderId="0"/>
    <xf numFmtId="0" fontId="16" fillId="0" borderId="0"/>
    <xf numFmtId="0" fontId="2" fillId="0" borderId="0"/>
    <xf numFmtId="0" fontId="2" fillId="0" borderId="0"/>
    <xf numFmtId="0" fontId="2" fillId="0" borderId="0"/>
    <xf numFmtId="0" fontId="2" fillId="0" borderId="0"/>
    <xf numFmtId="0" fontId="19" fillId="0" borderId="0"/>
    <xf numFmtId="0" fontId="2"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9" fillId="0" borderId="0"/>
    <xf numFmtId="0" fontId="21" fillId="0" borderId="0"/>
    <xf numFmtId="168" fontId="21" fillId="0" borderId="0"/>
    <xf numFmtId="49" fontId="22" fillId="0" borderId="0">
      <alignment horizontal="justify" vertical="distributed" wrapText="1"/>
    </xf>
    <xf numFmtId="0" fontId="22" fillId="0" borderId="0">
      <alignment horizontal="left" vertical="distributed" wrapText="1" indent="1"/>
    </xf>
    <xf numFmtId="0" fontId="23" fillId="0" borderId="0"/>
    <xf numFmtId="0" fontId="2" fillId="0" borderId="0"/>
    <xf numFmtId="0" fontId="2" fillId="0" borderId="0"/>
    <xf numFmtId="0" fontId="8" fillId="0" borderId="0"/>
    <xf numFmtId="0" fontId="1" fillId="0" borderId="0"/>
    <xf numFmtId="0" fontId="31" fillId="0" borderId="0">
      <alignment vertical="top" wrapText="1"/>
    </xf>
    <xf numFmtId="0" fontId="2" fillId="0" borderId="0"/>
    <xf numFmtId="0" fontId="1" fillId="0" borderId="0"/>
    <xf numFmtId="0" fontId="31" fillId="0" borderId="0">
      <alignment vertical="top" wrapText="1"/>
    </xf>
    <xf numFmtId="0" fontId="31" fillId="0" borderId="0">
      <alignment vertical="top" wrapText="1"/>
    </xf>
    <xf numFmtId="0" fontId="31" fillId="0" borderId="0">
      <alignment vertical="top" wrapText="1"/>
    </xf>
    <xf numFmtId="0" fontId="31" fillId="0" borderId="0">
      <alignment vertical="top" wrapText="1"/>
    </xf>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5" borderId="0" applyNumberFormat="0" applyBorder="0" applyAlignment="0" applyProtection="0"/>
    <xf numFmtId="0" fontId="20" fillId="7" borderId="0" applyNumberFormat="0" applyBorder="0" applyAlignment="0" applyProtection="0"/>
    <xf numFmtId="0" fontId="20" fillId="4"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7" borderId="0" applyNumberFormat="0" applyBorder="0" applyAlignment="0" applyProtection="0"/>
    <xf numFmtId="0" fontId="20" fillId="5" borderId="0" applyNumberFormat="0" applyBorder="0" applyAlignment="0" applyProtection="0"/>
    <xf numFmtId="0" fontId="32" fillId="7"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9" borderId="0" applyNumberFormat="0" applyBorder="0" applyAlignment="0" applyProtection="0"/>
    <xf numFmtId="0" fontId="32" fillId="7" borderId="0" applyNumberFormat="0" applyBorder="0" applyAlignment="0" applyProtection="0"/>
    <xf numFmtId="0" fontId="32" fillId="4" borderId="0" applyNumberFormat="0" applyBorder="0" applyAlignment="0" applyProtection="0"/>
    <xf numFmtId="0" fontId="32" fillId="12"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4" fillId="17" borderId="7" applyNumberFormat="0" applyAlignment="0" applyProtection="0"/>
    <xf numFmtId="0" fontId="35" fillId="18" borderId="8" applyNumberFormat="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0" borderId="9" applyNumberFormat="0" applyFill="0" applyAlignment="0" applyProtection="0"/>
    <xf numFmtId="0" fontId="39" fillId="0" borderId="10" applyNumberFormat="0" applyFill="0" applyAlignment="0" applyProtection="0"/>
    <xf numFmtId="0" fontId="40" fillId="0" borderId="11" applyNumberFormat="0" applyFill="0" applyAlignment="0" applyProtection="0"/>
    <xf numFmtId="0" fontId="40" fillId="0" borderId="0" applyNumberFormat="0" applyFill="0" applyBorder="0" applyAlignment="0" applyProtection="0"/>
    <xf numFmtId="0" fontId="41" fillId="8" borderId="7" applyNumberFormat="0" applyAlignment="0" applyProtection="0"/>
    <xf numFmtId="0" fontId="42" fillId="0" borderId="12" applyNumberFormat="0" applyFill="0" applyAlignment="0" applyProtection="0"/>
    <xf numFmtId="0" fontId="43" fillId="8" borderId="0" applyNumberFormat="0" applyBorder="0" applyAlignment="0" applyProtection="0"/>
    <xf numFmtId="0" fontId="2" fillId="0" borderId="0"/>
    <xf numFmtId="0" fontId="2" fillId="5" borderId="13" applyNumberFormat="0" applyFont="0" applyAlignment="0" applyProtection="0"/>
    <xf numFmtId="0" fontId="44" fillId="17" borderId="14" applyNumberFormat="0" applyAlignment="0" applyProtection="0"/>
    <xf numFmtId="0" fontId="45" fillId="0" borderId="0" applyNumberFormat="0" applyFill="0" applyBorder="0" applyAlignment="0" applyProtection="0"/>
    <xf numFmtId="0" fontId="46" fillId="0" borderId="15" applyNumberFormat="0" applyFill="0" applyAlignment="0" applyProtection="0"/>
    <xf numFmtId="0" fontId="42" fillId="0" borderId="0" applyNumberFormat="0" applyFill="0" applyBorder="0" applyAlignment="0" applyProtection="0"/>
    <xf numFmtId="0" fontId="47" fillId="0" borderId="0"/>
    <xf numFmtId="0" fontId="2" fillId="0" borderId="0"/>
    <xf numFmtId="0" fontId="2" fillId="0" borderId="0"/>
    <xf numFmtId="169" fontId="48" fillId="0" borderId="0"/>
    <xf numFmtId="0" fontId="2" fillId="0" borderId="0"/>
    <xf numFmtId="0" fontId="49" fillId="0" borderId="0"/>
    <xf numFmtId="0" fontId="2" fillId="0" borderId="0"/>
    <xf numFmtId="0" fontId="23" fillId="0" borderId="0"/>
    <xf numFmtId="0" fontId="60" fillId="0" borderId="0"/>
    <xf numFmtId="0" fontId="2" fillId="0" borderId="0"/>
    <xf numFmtId="4" fontId="10" fillId="0" borderId="0"/>
    <xf numFmtId="0" fontId="47" fillId="0" borderId="0"/>
    <xf numFmtId="0" fontId="19" fillId="0" borderId="0"/>
    <xf numFmtId="0" fontId="1" fillId="0" borderId="0"/>
    <xf numFmtId="0" fontId="1" fillId="0" borderId="0"/>
    <xf numFmtId="0" fontId="1" fillId="0" borderId="0"/>
    <xf numFmtId="0" fontId="20" fillId="0" borderId="0"/>
    <xf numFmtId="0" fontId="2" fillId="0" borderId="0"/>
    <xf numFmtId="0" fontId="28" fillId="0" borderId="0"/>
    <xf numFmtId="0" fontId="1" fillId="0" borderId="0"/>
    <xf numFmtId="0" fontId="2" fillId="0" borderId="0"/>
    <xf numFmtId="0" fontId="2" fillId="0" borderId="0"/>
    <xf numFmtId="0" fontId="2" fillId="0" borderId="0"/>
    <xf numFmtId="0" fontId="28" fillId="0" borderId="0"/>
    <xf numFmtId="0" fontId="2" fillId="0" borderId="0"/>
    <xf numFmtId="0" fontId="2" fillId="0" borderId="0"/>
    <xf numFmtId="0" fontId="68" fillId="0" borderId="0"/>
    <xf numFmtId="0" fontId="69" fillId="0" borderId="0">
      <alignment horizontal="right" vertical="top"/>
    </xf>
    <xf numFmtId="0" fontId="2" fillId="0" borderId="0"/>
    <xf numFmtId="0" fontId="68" fillId="0" borderId="0"/>
    <xf numFmtId="0" fontId="2" fillId="0" borderId="0"/>
    <xf numFmtId="0" fontId="1" fillId="0" borderId="0"/>
    <xf numFmtId="173" fontId="1" fillId="0" borderId="0" applyFont="0" applyFill="0" applyBorder="0" applyAlignment="0" applyProtection="0"/>
    <xf numFmtId="0" fontId="70" fillId="0" borderId="5">
      <alignment horizontal="left" vertical="center"/>
    </xf>
    <xf numFmtId="0" fontId="1" fillId="0" borderId="0"/>
    <xf numFmtId="0" fontId="71" fillId="0" borderId="0"/>
    <xf numFmtId="0" fontId="71" fillId="0" borderId="0">
      <alignment horizontal="left"/>
    </xf>
    <xf numFmtId="167" fontId="71" fillId="0" borderId="0" applyFont="0" applyFill="0" applyBorder="0" applyAlignment="0" applyProtection="0"/>
    <xf numFmtId="0" fontId="1" fillId="0" borderId="0"/>
    <xf numFmtId="167" fontId="71" fillId="0" borderId="0" applyFont="0" applyFill="0" applyBorder="0" applyAlignment="0" applyProtection="0"/>
    <xf numFmtId="0" fontId="71" fillId="0" borderId="0"/>
    <xf numFmtId="0" fontId="71" fillId="0" borderId="0"/>
    <xf numFmtId="0" fontId="71" fillId="0" borderId="0"/>
    <xf numFmtId="0" fontId="71" fillId="0" borderId="0">
      <alignment horizontal="left"/>
    </xf>
    <xf numFmtId="40" fontId="60" fillId="0" borderId="0" applyFont="0" applyFill="0" applyBorder="0" applyAlignment="0" applyProtection="0"/>
    <xf numFmtId="0" fontId="1" fillId="0" borderId="0"/>
    <xf numFmtId="0" fontId="2" fillId="0" borderId="0"/>
    <xf numFmtId="167" fontId="2" fillId="0" borderId="0" applyFont="0" applyFill="0" applyBorder="0" applyAlignment="0" applyProtection="0"/>
    <xf numFmtId="174" fontId="60" fillId="0" borderId="0" applyFont="0" applyFill="0" applyBorder="0" applyAlignment="0" applyProtection="0"/>
    <xf numFmtId="175" fontId="2" fillId="0" borderId="0" applyFill="0" applyBorder="0" applyAlignment="0" applyProtection="0"/>
    <xf numFmtId="0" fontId="16" fillId="0" borderId="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24"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29"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32" fillId="35"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42" borderId="0" applyNumberFormat="0" applyBorder="0" applyAlignment="0" applyProtection="0"/>
    <xf numFmtId="0" fontId="33" fillId="27" borderId="0" applyNumberFormat="0" applyBorder="0" applyAlignment="0" applyProtection="0"/>
    <xf numFmtId="0" fontId="73" fillId="43" borderId="7" applyNumberFormat="0" applyAlignment="0" applyProtection="0"/>
    <xf numFmtId="0" fontId="35" fillId="44" borderId="8" applyNumberFormat="0" applyAlignment="0" applyProtection="0"/>
    <xf numFmtId="0" fontId="8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67" fontId="2" fillId="0" borderId="0" applyFill="0" applyBorder="0" applyAlignment="0" applyProtection="0"/>
    <xf numFmtId="166" fontId="2" fillId="0" borderId="0" applyFill="0" applyBorder="0" applyAlignment="0" applyProtection="0"/>
    <xf numFmtId="167" fontId="2" fillId="0" borderId="0" applyFont="0" applyFill="0" applyBorder="0" applyAlignment="0" applyProtection="0"/>
    <xf numFmtId="177" fontId="2" fillId="0" borderId="0" applyFont="0" applyFill="0" applyBorder="0" applyAlignment="0" applyProtection="0"/>
    <xf numFmtId="167" fontId="2" fillId="0" borderId="0" applyFont="0" applyFill="0" applyBorder="0" applyAlignment="0" applyProtection="0"/>
    <xf numFmtId="4" fontId="2" fillId="0" borderId="0"/>
    <xf numFmtId="43" fontId="2" fillId="0" borderId="0" applyFont="0" applyFill="0" applyBorder="0" applyAlignment="0" applyProtection="0"/>
    <xf numFmtId="43" fontId="65" fillId="0" borderId="0" applyFont="0" applyFill="0" applyBorder="0" applyAlignment="0" applyProtection="0"/>
    <xf numFmtId="0" fontId="36" fillId="0" borderId="0" applyNumberFormat="0" applyFill="0" applyBorder="0" applyAlignment="0" applyProtection="0"/>
    <xf numFmtId="0" fontId="37" fillId="28" borderId="0" applyNumberFormat="0" applyBorder="0" applyAlignment="0" applyProtection="0"/>
    <xf numFmtId="0" fontId="75" fillId="0" borderId="26" applyNumberFormat="0" applyFill="0" applyAlignment="0" applyProtection="0"/>
    <xf numFmtId="0" fontId="76" fillId="0" borderId="27" applyNumberFormat="0" applyFill="0" applyAlignment="0" applyProtection="0"/>
    <xf numFmtId="0" fontId="77" fillId="0" borderId="28" applyNumberFormat="0" applyFill="0" applyAlignment="0" applyProtection="0"/>
    <xf numFmtId="0" fontId="77" fillId="0" borderId="0" applyNumberFormat="0" applyFill="0" applyBorder="0" applyAlignment="0" applyProtection="0"/>
    <xf numFmtId="0" fontId="41" fillId="30" borderId="7" applyNumberFormat="0" applyAlignment="0" applyProtection="0"/>
    <xf numFmtId="0" fontId="80" fillId="0" borderId="0">
      <alignment horizontal="right" vertical="top"/>
    </xf>
    <xf numFmtId="0" fontId="69" fillId="0" borderId="0">
      <alignment horizontal="justify" vertical="top" wrapText="1"/>
    </xf>
    <xf numFmtId="0" fontId="80" fillId="0" borderId="0">
      <alignment horizontal="left"/>
    </xf>
    <xf numFmtId="4" fontId="69" fillId="0" borderId="0">
      <alignment horizontal="right"/>
    </xf>
    <xf numFmtId="0" fontId="69" fillId="0" borderId="0">
      <alignment horizontal="right"/>
    </xf>
    <xf numFmtId="4" fontId="69" fillId="0" borderId="0">
      <alignment horizontal="right" wrapText="1"/>
    </xf>
    <xf numFmtId="0" fontId="69" fillId="0" borderId="0">
      <alignment horizontal="right"/>
    </xf>
    <xf numFmtId="4" fontId="69" fillId="0" borderId="0">
      <alignment horizontal="right"/>
    </xf>
    <xf numFmtId="0" fontId="79" fillId="0" borderId="29" applyNumberFormat="0" applyFill="0" applyAlignment="0" applyProtection="0"/>
    <xf numFmtId="0" fontId="2" fillId="0" borderId="0">
      <alignment horizontal="justify" vertical="top" wrapText="1"/>
    </xf>
    <xf numFmtId="0" fontId="2" fillId="0" borderId="0">
      <alignment horizontal="justify" vertical="top" wrapText="1"/>
    </xf>
    <xf numFmtId="176" fontId="72" fillId="45" borderId="30">
      <alignment horizontal="left" vertical="center"/>
    </xf>
    <xf numFmtId="0" fontId="78" fillId="46" borderId="0" applyNumberFormat="0" applyBorder="0" applyAlignment="0" applyProtection="0"/>
    <xf numFmtId="0" fontId="20" fillId="0" borderId="0"/>
    <xf numFmtId="0" fontId="2" fillId="0" borderId="0"/>
    <xf numFmtId="0" fontId="2" fillId="0" borderId="0"/>
    <xf numFmtId="0" fontId="65" fillId="0" borderId="0"/>
    <xf numFmtId="0" fontId="20" fillId="0" borderId="0"/>
    <xf numFmtId="0" fontId="64" fillId="0" borderId="0"/>
    <xf numFmtId="0" fontId="28" fillId="0" borderId="0"/>
    <xf numFmtId="0" fontId="80" fillId="0" borderId="0"/>
    <xf numFmtId="0" fontId="64" fillId="47" borderId="13" applyNumberFormat="0" applyAlignment="0" applyProtection="0"/>
    <xf numFmtId="0" fontId="2" fillId="0" borderId="0"/>
    <xf numFmtId="0" fontId="2" fillId="0" borderId="0"/>
    <xf numFmtId="0" fontId="2" fillId="0" borderId="0"/>
    <xf numFmtId="37" fontId="28" fillId="0" borderId="0" applyNumberFormat="0"/>
    <xf numFmtId="0" fontId="2" fillId="0" borderId="0"/>
    <xf numFmtId="0" fontId="2" fillId="0" borderId="0"/>
    <xf numFmtId="0" fontId="2" fillId="0" borderId="0"/>
    <xf numFmtId="0" fontId="20" fillId="0" borderId="0"/>
    <xf numFmtId="0" fontId="44" fillId="43" borderId="14"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82" fillId="0" borderId="0"/>
    <xf numFmtId="0" fontId="74" fillId="0" borderId="0" applyNumberFormat="0" applyFill="0" applyBorder="0" applyAlignment="0" applyProtection="0"/>
    <xf numFmtId="0" fontId="46" fillId="0" borderId="31" applyNumberFormat="0" applyFill="0" applyAlignment="0" applyProtection="0"/>
    <xf numFmtId="176" fontId="3" fillId="25" borderId="30">
      <alignment vertical="center"/>
    </xf>
    <xf numFmtId="0" fontId="42" fillId="0" borderId="0" applyNumberFormat="0" applyFill="0" applyBorder="0" applyAlignment="0" applyProtection="0"/>
    <xf numFmtId="41" fontId="2" fillId="0" borderId="0" applyFont="0" applyFill="0" applyBorder="0" applyAlignment="0" applyProtection="0"/>
    <xf numFmtId="167" fontId="2" fillId="0" borderId="0" applyFont="0" applyFill="0" applyBorder="0" applyAlignment="0" applyProtection="0"/>
    <xf numFmtId="167" fontId="81" fillId="0" borderId="0" applyFill="0" applyBorder="0" applyAlignment="0" applyProtection="0"/>
    <xf numFmtId="43" fontId="2" fillId="0" borderId="0" applyFont="0" applyFill="0" applyBorder="0" applyAlignment="0" applyProtection="0"/>
    <xf numFmtId="0" fontId="2" fillId="0" borderId="0"/>
    <xf numFmtId="4" fontId="2" fillId="0" borderId="0"/>
    <xf numFmtId="3" fontId="2" fillId="0" borderId="0"/>
    <xf numFmtId="3" fontId="2" fillId="0" borderId="0"/>
    <xf numFmtId="14" fontId="2" fillId="0" borderId="0"/>
    <xf numFmtId="2" fontId="2" fillId="0" borderId="0"/>
    <xf numFmtId="0" fontId="25" fillId="0" borderId="0"/>
    <xf numFmtId="0" fontId="50" fillId="0" borderId="0"/>
    <xf numFmtId="0" fontId="2" fillId="0" borderId="32"/>
    <xf numFmtId="4" fontId="2" fillId="0" borderId="0"/>
    <xf numFmtId="3" fontId="2" fillId="0" borderId="0"/>
    <xf numFmtId="3" fontId="2" fillId="0" borderId="0"/>
    <xf numFmtId="14" fontId="2" fillId="0" borderId="0"/>
    <xf numFmtId="2" fontId="2" fillId="0" borderId="0"/>
    <xf numFmtId="0" fontId="2" fillId="0" borderId="32"/>
    <xf numFmtId="4" fontId="2" fillId="0" borderId="0"/>
    <xf numFmtId="4" fontId="2" fillId="0" borderId="0"/>
    <xf numFmtId="4" fontId="2" fillId="0" borderId="0"/>
    <xf numFmtId="0" fontId="2" fillId="0" borderId="0"/>
    <xf numFmtId="0" fontId="64" fillId="0" borderId="0"/>
    <xf numFmtId="0" fontId="2" fillId="0" borderId="0"/>
    <xf numFmtId="0" fontId="60"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2" fillId="0" borderId="0"/>
    <xf numFmtId="0" fontId="60"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60" fillId="0" borderId="0"/>
    <xf numFmtId="0" fontId="60" fillId="0" borderId="0"/>
    <xf numFmtId="0" fontId="2" fillId="0" borderId="0"/>
    <xf numFmtId="0" fontId="60"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applyNumberFormat="0" applyFont="0" applyFill="0" applyBorder="0" applyAlignment="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2" fillId="0" borderId="0"/>
    <xf numFmtId="0" fontId="2" fillId="0" borderId="0"/>
    <xf numFmtId="0" fontId="60"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60" fillId="0" borderId="0"/>
    <xf numFmtId="0" fontId="60" fillId="0" borderId="0"/>
    <xf numFmtId="0" fontId="60" fillId="0" borderId="0"/>
    <xf numFmtId="0" fontId="60" fillId="0" borderId="0"/>
    <xf numFmtId="0" fontId="2" fillId="0" borderId="0"/>
    <xf numFmtId="0" fontId="60" fillId="0" borderId="0"/>
    <xf numFmtId="0" fontId="60" fillId="0" borderId="0"/>
    <xf numFmtId="0" fontId="60" fillId="0" borderId="0"/>
    <xf numFmtId="0" fontId="1" fillId="0" borderId="0"/>
    <xf numFmtId="0" fontId="2" fillId="0" borderId="0"/>
    <xf numFmtId="0" fontId="2" fillId="0" borderId="0"/>
    <xf numFmtId="0" fontId="2" fillId="0" borderId="0"/>
    <xf numFmtId="0" fontId="2" fillId="0" borderId="0"/>
    <xf numFmtId="0" fontId="2" fillId="0" borderId="0"/>
    <xf numFmtId="0" fontId="60"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1" fillId="0" borderId="0"/>
    <xf numFmtId="4" fontId="2" fillId="0" borderId="0"/>
    <xf numFmtId="4" fontId="2" fillId="0" borderId="0"/>
    <xf numFmtId="4" fontId="2" fillId="0" borderId="0"/>
    <xf numFmtId="4" fontId="2" fillId="0" borderId="0"/>
    <xf numFmtId="4" fontId="2" fillId="0" borderId="0"/>
    <xf numFmtId="4" fontId="2" fillId="0" borderId="0"/>
    <xf numFmtId="4" fontId="2" fillId="0" borderId="0"/>
    <xf numFmtId="4" fontId="2" fillId="0" borderId="0"/>
    <xf numFmtId="4" fontId="2" fillId="0" borderId="0"/>
    <xf numFmtId="4" fontId="2" fillId="0" borderId="0"/>
    <xf numFmtId="0" fontId="2" fillId="0" borderId="0"/>
    <xf numFmtId="0" fontId="2" fillId="22" borderId="0" applyNumberFormat="0" applyBorder="0" applyAlignment="0" applyProtection="0"/>
    <xf numFmtId="0" fontId="85" fillId="48" borderId="0" applyNumberFormat="0" applyBorder="0" applyAlignment="0" applyProtection="0">
      <alignment vertical="top"/>
    </xf>
    <xf numFmtId="167" fontId="28" fillId="0" borderId="0" applyFont="0" applyFill="0" applyBorder="0" applyAlignment="0" applyProtection="0"/>
    <xf numFmtId="0" fontId="1" fillId="0" borderId="0"/>
    <xf numFmtId="0" fontId="2" fillId="0" borderId="0"/>
    <xf numFmtId="0" fontId="1" fillId="0" borderId="0"/>
    <xf numFmtId="173" fontId="1" fillId="0" borderId="0" applyFont="0" applyFill="0" applyBorder="0" applyAlignment="0" applyProtection="0"/>
    <xf numFmtId="0" fontId="1" fillId="0" borderId="0"/>
    <xf numFmtId="167" fontId="2" fillId="0" borderId="0" applyFont="0" applyFill="0" applyBorder="0" applyAlignment="0" applyProtection="0"/>
    <xf numFmtId="0" fontId="2" fillId="0" borderId="0"/>
    <xf numFmtId="0" fontId="2" fillId="0" borderId="0"/>
    <xf numFmtId="0" fontId="64" fillId="47" borderId="13" applyNumberFormat="0" applyAlignment="0" applyProtection="0"/>
    <xf numFmtId="0" fontId="44" fillId="43" borderId="14" applyNumberFormat="0" applyAlignment="0" applyProtection="0"/>
    <xf numFmtId="9" fontId="2" fillId="0" borderId="0" applyFont="0" applyFill="0" applyBorder="0" applyAlignment="0" applyProtection="0"/>
    <xf numFmtId="0" fontId="46" fillId="0" borderId="31" applyNumberFormat="0" applyFill="0" applyAlignment="0" applyProtection="0"/>
    <xf numFmtId="4" fontId="2" fillId="0" borderId="0"/>
    <xf numFmtId="0" fontId="60" fillId="0" borderId="0"/>
    <xf numFmtId="0" fontId="60" fillId="0" borderId="0"/>
    <xf numFmtId="0" fontId="2" fillId="22" borderId="0" applyNumberFormat="0" applyBorder="0" applyAlignment="0" applyProtection="0"/>
    <xf numFmtId="0" fontId="1" fillId="0" borderId="0"/>
    <xf numFmtId="173" fontId="1" fillId="0" borderId="0" applyFont="0" applyFill="0" applyBorder="0" applyAlignment="0" applyProtection="0"/>
    <xf numFmtId="0" fontId="1" fillId="0" borderId="0"/>
    <xf numFmtId="167" fontId="2" fillId="0" borderId="0" applyFont="0" applyFill="0" applyBorder="0" applyAlignment="0" applyProtection="0"/>
    <xf numFmtId="0" fontId="2" fillId="0" borderId="0"/>
    <xf numFmtId="0" fontId="2" fillId="0" borderId="0"/>
    <xf numFmtId="0" fontId="64" fillId="47" borderId="13" applyNumberFormat="0" applyAlignment="0" applyProtection="0"/>
    <xf numFmtId="0" fontId="44" fillId="43" borderId="14" applyNumberFormat="0" applyAlignment="0" applyProtection="0"/>
    <xf numFmtId="9" fontId="2" fillId="0" borderId="0" applyFont="0" applyFill="0" applyBorder="0" applyAlignment="0" applyProtection="0"/>
    <xf numFmtId="0" fontId="46" fillId="0" borderId="31" applyNumberFormat="0" applyFill="0" applyAlignment="0" applyProtection="0"/>
    <xf numFmtId="4" fontId="2" fillId="0" borderId="0"/>
    <xf numFmtId="0" fontId="60" fillId="0" borderId="0"/>
    <xf numFmtId="0" fontId="60" fillId="0" borderId="0"/>
    <xf numFmtId="0" fontId="2" fillId="22" borderId="0" applyNumberFormat="0" applyBorder="0" applyAlignment="0" applyProtection="0"/>
    <xf numFmtId="0" fontId="2" fillId="0" borderId="0"/>
    <xf numFmtId="167"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64" fillId="47" borderId="13" applyNumberFormat="0" applyAlignment="0" applyProtection="0"/>
    <xf numFmtId="0" fontId="1" fillId="0" borderId="0"/>
    <xf numFmtId="0" fontId="1" fillId="0" borderId="0"/>
    <xf numFmtId="0" fontId="1" fillId="0" borderId="0"/>
    <xf numFmtId="0" fontId="1" fillId="0" borderId="0"/>
    <xf numFmtId="0" fontId="44" fillId="43" borderId="14" applyNumberFormat="0" applyAlignment="0" applyProtection="0"/>
    <xf numFmtId="0" fontId="1" fillId="0" borderId="0"/>
    <xf numFmtId="0" fontId="1" fillId="0" borderId="0"/>
    <xf numFmtId="0" fontId="1" fillId="0" borderId="0"/>
    <xf numFmtId="0" fontId="64" fillId="47" borderId="13" applyNumberFormat="0" applyAlignment="0" applyProtection="0"/>
    <xf numFmtId="0" fontId="1" fillId="0" borderId="0"/>
    <xf numFmtId="0" fontId="44" fillId="43" borderId="14" applyNumberFormat="0" applyAlignment="0" applyProtection="0"/>
    <xf numFmtId="0" fontId="46" fillId="0" borderId="31" applyNumberFormat="0" applyFill="0" applyAlignment="0" applyProtection="0"/>
    <xf numFmtId="0" fontId="46" fillId="0" borderId="31" applyNumberFormat="0" applyFill="0" applyAlignment="0" applyProtection="0"/>
    <xf numFmtId="0" fontId="64" fillId="47" borderId="13" applyNumberFormat="0" applyAlignment="0" applyProtection="0"/>
    <xf numFmtId="0" fontId="1" fillId="0" borderId="0"/>
    <xf numFmtId="0" fontId="1" fillId="0" borderId="0"/>
    <xf numFmtId="0" fontId="1" fillId="0" borderId="0"/>
    <xf numFmtId="0" fontId="1" fillId="0" borderId="0"/>
    <xf numFmtId="0" fontId="1" fillId="0" borderId="0"/>
    <xf numFmtId="0" fontId="44" fillId="43" borderId="14" applyNumberFormat="0" applyAlignment="0" applyProtection="0"/>
    <xf numFmtId="0" fontId="44" fillId="43" borderId="14" applyNumberFormat="0" applyAlignment="0" applyProtection="0"/>
    <xf numFmtId="173" fontId="1" fillId="0" borderId="0" applyFont="0" applyFill="0" applyBorder="0" applyAlignment="0" applyProtection="0"/>
    <xf numFmtId="0" fontId="1" fillId="0" borderId="0"/>
    <xf numFmtId="0" fontId="1" fillId="0" borderId="0"/>
    <xf numFmtId="0" fontId="46" fillId="0" borderId="31" applyNumberFormat="0" applyFill="0" applyAlignment="0" applyProtection="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4" fillId="43" borderId="14" applyNumberFormat="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47" borderId="13" applyNumberFormat="0" applyAlignment="0" applyProtection="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6" fillId="0" borderId="31" applyNumberFormat="0" applyFill="0" applyAlignment="0" applyProtection="0"/>
    <xf numFmtId="0" fontId="1" fillId="0" borderId="0"/>
    <xf numFmtId="0" fontId="1" fillId="0" borderId="0"/>
    <xf numFmtId="0" fontId="1" fillId="0" borderId="0"/>
    <xf numFmtId="0" fontId="1" fillId="0" borderId="0"/>
    <xf numFmtId="0" fontId="44" fillId="43" borderId="14" applyNumberFormat="0" applyAlignment="0" applyProtection="0"/>
    <xf numFmtId="0" fontId="1" fillId="0" borderId="0"/>
    <xf numFmtId="0" fontId="1" fillId="0" borderId="0"/>
    <xf numFmtId="0" fontId="1" fillId="0" borderId="0"/>
    <xf numFmtId="0" fontId="1" fillId="0" borderId="0"/>
    <xf numFmtId="0" fontId="64" fillId="47" borderId="13" applyNumberFormat="0" applyAlignment="0" applyProtection="0"/>
    <xf numFmtId="0" fontId="1" fillId="0" borderId="0"/>
    <xf numFmtId="0" fontId="44" fillId="43" borderId="14" applyNumberFormat="0" applyAlignment="0" applyProtection="0"/>
    <xf numFmtId="0" fontId="46" fillId="0" borderId="31" applyNumberFormat="0" applyFill="0" applyAlignment="0" applyProtection="0"/>
    <xf numFmtId="0" fontId="1" fillId="0" borderId="0"/>
    <xf numFmtId="0" fontId="44" fillId="43" borderId="14" applyNumberFormat="0" applyAlignment="0" applyProtection="0"/>
    <xf numFmtId="0" fontId="1" fillId="0" borderId="0"/>
    <xf numFmtId="0" fontId="1" fillId="0" borderId="0"/>
    <xf numFmtId="0" fontId="1" fillId="0" borderId="0"/>
    <xf numFmtId="0" fontId="1" fillId="0" borderId="0"/>
    <xf numFmtId="0" fontId="1" fillId="0" borderId="0"/>
    <xf numFmtId="0" fontId="64" fillId="47" borderId="1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2"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64" fillId="47" borderId="13" applyNumberFormat="0" applyAlignment="0" applyProtection="0"/>
    <xf numFmtId="0" fontId="2" fillId="0" borderId="0"/>
    <xf numFmtId="0" fontId="1" fillId="0" borderId="0"/>
    <xf numFmtId="0" fontId="64" fillId="47" borderId="13" applyNumberFormat="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46" fillId="0" borderId="31" applyNumberFormat="0" applyFill="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46" fillId="0" borderId="31" applyNumberFormat="0" applyFill="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46" fillId="0" borderId="31" applyNumberFormat="0" applyFill="0" applyAlignment="0" applyProtection="0"/>
    <xf numFmtId="0" fontId="1" fillId="0" borderId="0"/>
    <xf numFmtId="173" fontId="1" fillId="0" borderId="0" applyFont="0" applyFill="0" applyBorder="0" applyAlignment="0" applyProtection="0"/>
    <xf numFmtId="0" fontId="1" fillId="0" borderId="0"/>
    <xf numFmtId="167" fontId="2" fillId="0" borderId="0" applyFont="0" applyFill="0" applyBorder="0" applyAlignment="0" applyProtection="0"/>
    <xf numFmtId="0" fontId="2" fillId="0" borderId="0"/>
    <xf numFmtId="167" fontId="2" fillId="0" borderId="0"/>
    <xf numFmtId="167" fontId="86" fillId="0" borderId="0"/>
    <xf numFmtId="0" fontId="1" fillId="0" borderId="0"/>
    <xf numFmtId="0" fontId="1" fillId="0" borderId="0"/>
    <xf numFmtId="0" fontId="1" fillId="0" borderId="0"/>
    <xf numFmtId="0" fontId="87" fillId="0" borderId="0"/>
    <xf numFmtId="0" fontId="10" fillId="0" borderId="0"/>
    <xf numFmtId="2" fontId="60" fillId="0" borderId="0"/>
    <xf numFmtId="0" fontId="1" fillId="0" borderId="0"/>
    <xf numFmtId="4" fontId="10" fillId="0" borderId="0"/>
    <xf numFmtId="0" fontId="1" fillId="0" borderId="0"/>
    <xf numFmtId="0" fontId="1" fillId="0" borderId="0"/>
    <xf numFmtId="4" fontId="10" fillId="0" borderId="0"/>
    <xf numFmtId="0" fontId="1" fillId="0" borderId="0"/>
    <xf numFmtId="0" fontId="1" fillId="0" borderId="0"/>
    <xf numFmtId="0" fontId="86" fillId="0" borderId="0"/>
    <xf numFmtId="0" fontId="1" fillId="0" borderId="0"/>
    <xf numFmtId="9" fontId="2" fillId="0" borderId="0" applyFont="0" applyFill="0" applyBorder="0" applyAlignment="0" applyProtection="0"/>
    <xf numFmtId="167" fontId="2" fillId="0" borderId="0" applyFont="0" applyFill="0" applyBorder="0" applyAlignment="0" applyProtection="0"/>
    <xf numFmtId="167" fontId="2" fillId="0" borderId="0"/>
    <xf numFmtId="0" fontId="20" fillId="49" borderId="0" applyNumberFormat="0" applyBorder="0" applyAlignment="0" applyProtection="0"/>
    <xf numFmtId="0" fontId="20" fillId="9" borderId="0" applyNumberFormat="0" applyBorder="0" applyAlignment="0" applyProtection="0"/>
    <xf numFmtId="0" fontId="20" fillId="50" borderId="0" applyNumberFormat="0" applyBorder="0" applyAlignment="0" applyProtection="0"/>
    <xf numFmtId="0" fontId="20" fillId="16" borderId="0" applyNumberFormat="0" applyBorder="0" applyAlignment="0" applyProtection="0"/>
    <xf numFmtId="0" fontId="20" fillId="6" borderId="0" applyNumberFormat="0" applyBorder="0" applyAlignment="0" applyProtection="0"/>
    <xf numFmtId="0" fontId="20" fillId="3" borderId="0" applyNumberFormat="0" applyBorder="0" applyAlignment="0" applyProtection="0"/>
    <xf numFmtId="0" fontId="20" fillId="51" borderId="0" applyNumberFormat="0" applyBorder="0" applyAlignment="0" applyProtection="0"/>
    <xf numFmtId="0" fontId="20" fillId="16" borderId="0" applyNumberFormat="0" applyBorder="0" applyAlignment="0" applyProtection="0"/>
    <xf numFmtId="0" fontId="20" fillId="3" borderId="0" applyNumberFormat="0" applyBorder="0" applyAlignment="0" applyProtection="0"/>
    <xf numFmtId="0" fontId="20" fillId="11" borderId="0" applyNumberFormat="0" applyBorder="0" applyAlignment="0" applyProtection="0"/>
    <xf numFmtId="0" fontId="32" fillId="52" borderId="0" applyNumberFormat="0" applyBorder="0" applyAlignment="0" applyProtection="0"/>
    <xf numFmtId="0" fontId="32" fillId="4" borderId="0" applyNumberFormat="0" applyBorder="0" applyAlignment="0" applyProtection="0"/>
    <xf numFmtId="0" fontId="32" fillId="51" borderId="0" applyNumberFormat="0" applyBorder="0" applyAlignment="0" applyProtection="0"/>
    <xf numFmtId="0" fontId="32" fillId="53" borderId="0" applyNumberFormat="0" applyBorder="0" applyAlignment="0" applyProtection="0"/>
    <xf numFmtId="0" fontId="32" fillId="14" borderId="0" applyNumberFormat="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15" borderId="0" applyNumberFormat="0" applyBorder="0" applyAlignment="0" applyProtection="0"/>
    <xf numFmtId="0" fontId="32" fillId="56" borderId="0" applyNumberFormat="0" applyBorder="0" applyAlignment="0" applyProtection="0"/>
    <xf numFmtId="0" fontId="32" fillId="53" borderId="0" applyNumberFormat="0" applyBorder="0" applyAlignment="0" applyProtection="0"/>
    <xf numFmtId="0" fontId="32" fillId="10" borderId="0" applyNumberFormat="0" applyBorder="0" applyAlignment="0" applyProtection="0"/>
    <xf numFmtId="0" fontId="33" fillId="9" borderId="0" applyNumberFormat="0" applyBorder="0" applyAlignment="0" applyProtection="0"/>
    <xf numFmtId="0" fontId="73" fillId="57" borderId="7" applyNumberFormat="0" applyAlignment="0" applyProtection="0"/>
    <xf numFmtId="167" fontId="2" fillId="0" borderId="0" applyFont="0" applyFill="0" applyBorder="0" applyAlignment="0" applyProtection="0"/>
    <xf numFmtId="0" fontId="37" fillId="50" borderId="0" applyNumberFormat="0" applyBorder="0" applyAlignment="0" applyProtection="0"/>
    <xf numFmtId="0" fontId="41" fillId="6" borderId="7" applyNumberFormat="0" applyAlignment="0" applyProtection="0"/>
    <xf numFmtId="0" fontId="78" fillId="8" borderId="0" applyNumberFormat="0" applyBorder="0" applyAlignment="0" applyProtection="0"/>
    <xf numFmtId="0" fontId="2" fillId="0" borderId="0"/>
    <xf numFmtId="0" fontId="44" fillId="57" borderId="14" applyNumberFormat="0" applyAlignment="0" applyProtection="0"/>
    <xf numFmtId="0" fontId="66" fillId="0" borderId="0"/>
    <xf numFmtId="0" fontId="47" fillId="0" borderId="0"/>
    <xf numFmtId="0" fontId="47" fillId="0" borderId="0"/>
    <xf numFmtId="167" fontId="2" fillId="0" borderId="0" applyFont="0" applyFill="0" applyBorder="0" applyAlignment="0" applyProtection="0"/>
    <xf numFmtId="167" fontId="2" fillId="0" borderId="0" applyFont="0" applyFill="0" applyBorder="0" applyAlignment="0" applyProtection="0"/>
    <xf numFmtId="0" fontId="2"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67" fillId="0" borderId="0"/>
    <xf numFmtId="0" fontId="2"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167"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67"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2" fillId="0" borderId="0">
      <alignment horizontal="left" vertical="top"/>
    </xf>
    <xf numFmtId="0" fontId="88" fillId="58" borderId="0"/>
    <xf numFmtId="0" fontId="3" fillId="0" borderId="0"/>
    <xf numFmtId="0" fontId="3" fillId="0" borderId="24"/>
    <xf numFmtId="0" fontId="50" fillId="0" borderId="24"/>
    <xf numFmtId="0" fontId="1" fillId="23" borderId="0" applyNumberFormat="0" applyFill="0" applyBorder="0" applyAlignment="0" applyProtection="0"/>
    <xf numFmtId="44" fontId="2" fillId="0" borderId="0" applyFont="0" applyFill="0" applyBorder="0" applyAlignment="0" applyProtection="0"/>
    <xf numFmtId="0" fontId="2" fillId="0" borderId="0">
      <alignment horizontal="left" vertical="justify"/>
    </xf>
    <xf numFmtId="178" fontId="2" fillId="0" borderId="0" applyFont="0" applyFill="0" applyBorder="0" applyAlignment="0" applyProtection="0"/>
    <xf numFmtId="43" fontId="2" fillId="0" borderId="0" applyFont="0" applyFill="0" applyBorder="0" applyAlignment="0" applyProtection="0"/>
    <xf numFmtId="0" fontId="28" fillId="0" borderId="0"/>
    <xf numFmtId="0" fontId="2" fillId="0" borderId="0"/>
    <xf numFmtId="167" fontId="28" fillId="0" borderId="0" applyFont="0" applyFill="0" applyBorder="0" applyAlignment="0" applyProtection="0"/>
    <xf numFmtId="167" fontId="28" fillId="0" borderId="0" applyFont="0" applyFill="0" applyBorder="0" applyAlignment="0" applyProtection="0"/>
    <xf numFmtId="167"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167" fontId="28" fillId="0" borderId="0" applyFont="0" applyFill="0" applyBorder="0" applyAlignment="0" applyProtection="0"/>
    <xf numFmtId="167"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alignment horizontal="left" vertical="justify"/>
    </xf>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9" fontId="89"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 fillId="0" borderId="0"/>
    <xf numFmtId="9" fontId="20" fillId="0" borderId="0" applyFont="0" applyFill="0" applyBorder="0" applyAlignment="0" applyProtection="0"/>
    <xf numFmtId="0" fontId="1" fillId="0" borderId="0"/>
    <xf numFmtId="0" fontId="28"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0" fontId="1" fillId="0" borderId="0"/>
    <xf numFmtId="0" fontId="1" fillId="0" borderId="0"/>
    <xf numFmtId="0" fontId="2" fillId="0" borderId="0"/>
    <xf numFmtId="0" fontId="1" fillId="0" borderId="0"/>
    <xf numFmtId="173" fontId="1" fillId="0" borderId="0" applyFont="0" applyFill="0" applyBorder="0" applyAlignment="0" applyProtection="0"/>
    <xf numFmtId="0" fontId="1" fillId="0" borderId="0"/>
    <xf numFmtId="0" fontId="97" fillId="50" borderId="0" applyNumberFormat="0" applyBorder="0" applyAlignment="0" applyProtection="0"/>
    <xf numFmtId="0" fontId="1" fillId="0" borderId="0"/>
    <xf numFmtId="0" fontId="95" fillId="0" borderId="0">
      <alignment horizontal="right"/>
    </xf>
    <xf numFmtId="0" fontId="1" fillId="0" borderId="0"/>
    <xf numFmtId="0" fontId="20" fillId="59" borderId="0" applyNumberFormat="0" applyBorder="0" applyAlignment="0" applyProtection="0"/>
    <xf numFmtId="0" fontId="20" fillId="59" borderId="0" applyNumberFormat="0" applyBorder="0" applyAlignment="0" applyProtection="0"/>
    <xf numFmtId="180" fontId="96" fillId="0" borderId="0" applyFont="0" applyFill="0" applyBorder="0" applyAlignment="0" applyProtection="0"/>
    <xf numFmtId="0" fontId="97" fillId="6" borderId="0" applyNumberFormat="0" applyBorder="0" applyAlignment="0" applyProtection="0"/>
    <xf numFmtId="0" fontId="2" fillId="0" borderId="0"/>
    <xf numFmtId="0" fontId="2" fillId="0" borderId="0">
      <alignment vertical="justify" wrapText="1"/>
    </xf>
    <xf numFmtId="0" fontId="2" fillId="0" borderId="0"/>
    <xf numFmtId="0" fontId="2" fillId="0" borderId="0"/>
    <xf numFmtId="0" fontId="95" fillId="0" borderId="0">
      <alignment horizontal="right"/>
    </xf>
    <xf numFmtId="0" fontId="97" fillId="16" borderId="0" applyNumberFormat="0" applyBorder="0" applyAlignment="0" applyProtection="0"/>
    <xf numFmtId="0" fontId="94" fillId="0" borderId="0">
      <alignment horizontal="right" vertical="top"/>
    </xf>
    <xf numFmtId="0" fontId="93" fillId="0" borderId="0"/>
    <xf numFmtId="169" fontId="48" fillId="0" borderId="0" applyBorder="0" applyProtection="0"/>
    <xf numFmtId="4" fontId="95" fillId="0" borderId="0">
      <alignment horizontal="right"/>
    </xf>
    <xf numFmtId="0" fontId="1" fillId="0" borderId="0"/>
    <xf numFmtId="0" fontId="97" fillId="6" borderId="0" applyNumberFormat="0" applyBorder="0" applyAlignment="0" applyProtection="0"/>
    <xf numFmtId="0" fontId="97" fillId="6" borderId="0" applyNumberFormat="0" applyBorder="0" applyAlignment="0" applyProtection="0"/>
    <xf numFmtId="0" fontId="97" fillId="49" borderId="0" applyNumberFormat="0" applyBorder="0" applyAlignment="0" applyProtection="0"/>
    <xf numFmtId="0" fontId="97" fillId="7" borderId="0" applyNumberFormat="0" applyBorder="0" applyAlignment="0" applyProtection="0"/>
    <xf numFmtId="0" fontId="20" fillId="63" borderId="0" applyNumberFormat="0" applyBorder="0" applyAlignment="0" applyProtection="0"/>
    <xf numFmtId="0" fontId="97" fillId="49" borderId="0" applyNumberFormat="0" applyBorder="0" applyAlignment="0" applyProtection="0"/>
    <xf numFmtId="0" fontId="97" fillId="9" borderId="0" applyNumberFormat="0" applyBorder="0" applyAlignment="0" applyProtection="0"/>
    <xf numFmtId="0" fontId="97" fillId="9" borderId="0" applyNumberFormat="0" applyBorder="0" applyAlignment="0" applyProtection="0"/>
    <xf numFmtId="0" fontId="97" fillId="9" borderId="0" applyNumberFormat="0" applyBorder="0" applyAlignment="0" applyProtection="0"/>
    <xf numFmtId="0" fontId="97" fillId="9"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97" fillId="50" borderId="0" applyNumberFormat="0" applyBorder="0" applyAlignment="0" applyProtection="0"/>
    <xf numFmtId="0" fontId="97" fillId="50" borderId="0" applyNumberFormat="0" applyBorder="0" applyAlignment="0" applyProtection="0"/>
    <xf numFmtId="0" fontId="97" fillId="50" borderId="0" applyNumberFormat="0" applyBorder="0" applyAlignment="0" applyProtection="0"/>
    <xf numFmtId="0" fontId="97" fillId="16" borderId="0" applyNumberFormat="0" applyBorder="0" applyAlignment="0" applyProtection="0"/>
    <xf numFmtId="0" fontId="20" fillId="64" borderId="0" applyNumberFormat="0" applyBorder="0" applyAlignment="0" applyProtection="0"/>
    <xf numFmtId="0" fontId="97" fillId="7" borderId="0" applyNumberFormat="0" applyBorder="0" applyAlignment="0" applyProtection="0"/>
    <xf numFmtId="0" fontId="20" fillId="63" borderId="0" applyNumberFormat="0" applyBorder="0" applyAlignment="0" applyProtection="0"/>
    <xf numFmtId="0" fontId="20" fillId="59" borderId="0" applyNumberFormat="0" applyBorder="0" applyAlignment="0" applyProtection="0"/>
    <xf numFmtId="0" fontId="20" fillId="60" borderId="0" applyNumberFormat="0" applyBorder="0" applyAlignment="0" applyProtection="0"/>
    <xf numFmtId="0" fontId="20" fillId="61" borderId="0" applyNumberFormat="0" applyBorder="0" applyAlignment="0" applyProtection="0"/>
    <xf numFmtId="0" fontId="20" fillId="62" borderId="0" applyNumberFormat="0" applyBorder="0" applyAlignment="0" applyProtection="0"/>
    <xf numFmtId="0" fontId="20" fillId="6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97" fillId="16" borderId="0" applyNumberFormat="0" applyBorder="0" applyAlignment="0" applyProtection="0"/>
    <xf numFmtId="0" fontId="20" fillId="30" borderId="0" applyNumberFormat="0" applyBorder="0" applyAlignment="0" applyProtection="0"/>
    <xf numFmtId="0" fontId="97" fillId="3" borderId="0" applyNumberFormat="0" applyBorder="0" applyAlignment="0" applyProtection="0"/>
    <xf numFmtId="0" fontId="95" fillId="0" borderId="0">
      <alignment horizontal="justify" vertical="top" wrapText="1"/>
    </xf>
    <xf numFmtId="0" fontId="20" fillId="62" borderId="0" applyNumberFormat="0" applyBorder="0" applyAlignment="0" applyProtection="0"/>
    <xf numFmtId="4" fontId="95" fillId="0" borderId="0">
      <alignment horizontal="right"/>
    </xf>
    <xf numFmtId="0" fontId="94" fillId="0" borderId="0">
      <alignment horizontal="left"/>
    </xf>
    <xf numFmtId="4" fontId="95" fillId="0" borderId="0">
      <alignment horizontal="right" wrapText="1"/>
    </xf>
    <xf numFmtId="0" fontId="20" fillId="62" borderId="0" applyNumberFormat="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20" fillId="60" borderId="0" applyNumberFormat="0" applyBorder="0" applyAlignment="0" applyProtection="0"/>
    <xf numFmtId="167" fontId="2" fillId="0" borderId="0" applyFont="0" applyFill="0" applyBorder="0" applyAlignment="0" applyProtection="0"/>
    <xf numFmtId="0" fontId="97" fillId="6" borderId="0" applyNumberFormat="0" applyBorder="0" applyAlignment="0" applyProtection="0"/>
    <xf numFmtId="0" fontId="97" fillId="49" borderId="0" applyNumberFormat="0" applyBorder="0" applyAlignment="0" applyProtection="0"/>
    <xf numFmtId="0" fontId="1" fillId="0" borderId="0"/>
    <xf numFmtId="173" fontId="1" fillId="0" borderId="0" applyFont="0" applyFill="0" applyBorder="0" applyAlignment="0" applyProtection="0"/>
    <xf numFmtId="0" fontId="1" fillId="0" borderId="0"/>
    <xf numFmtId="0" fontId="20" fillId="60" borderId="0" applyNumberFormat="0" applyBorder="0" applyAlignment="0" applyProtection="0"/>
    <xf numFmtId="0" fontId="97" fillId="7" borderId="0" applyNumberFormat="0" applyBorder="0" applyAlignment="0" applyProtection="0"/>
    <xf numFmtId="0" fontId="97" fillId="4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6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7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2" fillId="0" borderId="0"/>
    <xf numFmtId="0" fontId="1" fillId="0" borderId="0"/>
    <xf numFmtId="173" fontId="1" fillId="0" borderId="0" applyFont="0" applyFill="0" applyBorder="0" applyAlignment="0" applyProtection="0"/>
    <xf numFmtId="0" fontId="1" fillId="0" borderId="0"/>
    <xf numFmtId="0" fontId="20"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2" fillId="0" borderId="0" applyFont="0" applyFill="0" applyBorder="0" applyAlignment="0" applyProtection="0"/>
    <xf numFmtId="0" fontId="97" fillId="3" borderId="0" applyNumberFormat="0" applyBorder="0" applyAlignment="0" applyProtection="0"/>
    <xf numFmtId="0" fontId="97" fillId="7" borderId="0" applyNumberFormat="0" applyBorder="0" applyAlignment="0" applyProtection="0"/>
    <xf numFmtId="0" fontId="23"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97" fillId="16" borderId="0" applyNumberFormat="0" applyBorder="0" applyAlignment="0" applyProtection="0"/>
    <xf numFmtId="0" fontId="1" fillId="23" borderId="0" applyNumberForma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167" fontId="2" fillId="0" borderId="0" applyFont="0" applyFill="0" applyBorder="0" applyAlignment="0" applyProtection="0"/>
    <xf numFmtId="0" fontId="1" fillId="0" borderId="0"/>
    <xf numFmtId="0" fontId="1" fillId="0" borderId="0"/>
    <xf numFmtId="0" fontId="1" fillId="0" borderId="0"/>
    <xf numFmtId="0" fontId="23" fillId="0" borderId="0"/>
    <xf numFmtId="0" fontId="114" fillId="0" borderId="0"/>
    <xf numFmtId="0" fontId="8" fillId="0" borderId="0"/>
    <xf numFmtId="0" fontId="97" fillId="3" borderId="0" applyNumberFormat="0" applyBorder="0" applyAlignment="0" applyProtection="0"/>
    <xf numFmtId="0" fontId="97" fillId="3" borderId="0" applyNumberFormat="0" applyBorder="0" applyAlignment="0" applyProtection="0"/>
    <xf numFmtId="0" fontId="20" fillId="32" borderId="0" applyNumberFormat="0" applyBorder="0" applyAlignment="0" applyProtection="0"/>
    <xf numFmtId="0" fontId="97" fillId="4" borderId="0" applyNumberFormat="0" applyBorder="0" applyAlignment="0" applyProtection="0"/>
    <xf numFmtId="0" fontId="97" fillId="4" borderId="0" applyNumberFormat="0" applyBorder="0" applyAlignment="0" applyProtection="0"/>
    <xf numFmtId="0" fontId="97" fillId="4" borderId="0" applyNumberFormat="0" applyBorder="0" applyAlignment="0" applyProtection="0"/>
    <xf numFmtId="0" fontId="97" fillId="4" borderId="0" applyNumberFormat="0" applyBorder="0" applyAlignment="0" applyProtection="0"/>
    <xf numFmtId="0" fontId="20" fillId="33"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97" fillId="16" borderId="0" applyNumberFormat="0" applyBorder="0" applyAlignment="0" applyProtection="0"/>
    <xf numFmtId="0" fontId="20" fillId="31" borderId="0" applyNumberFormat="0" applyBorder="0" applyAlignment="0" applyProtection="0"/>
    <xf numFmtId="0" fontId="97" fillId="3" borderId="0" applyNumberFormat="0" applyBorder="0" applyAlignment="0" applyProtection="0"/>
    <xf numFmtId="0" fontId="97" fillId="3" borderId="0" applyNumberFormat="0" applyBorder="0" applyAlignment="0" applyProtection="0"/>
    <xf numFmtId="0" fontId="97" fillId="3" borderId="0" applyNumberFormat="0" applyBorder="0" applyAlignment="0" applyProtection="0"/>
    <xf numFmtId="0" fontId="97" fillId="3" borderId="0" applyNumberFormat="0" applyBorder="0" applyAlignment="0" applyProtection="0"/>
    <xf numFmtId="0" fontId="20" fillId="65" borderId="0" applyNumberFormat="0" applyBorder="0" applyAlignment="0" applyProtection="0"/>
    <xf numFmtId="0" fontId="20" fillId="65" borderId="0" applyNumberFormat="0" applyBorder="0" applyAlignment="0" applyProtection="0"/>
    <xf numFmtId="0" fontId="97" fillId="11" borderId="0" applyNumberFormat="0" applyBorder="0" applyAlignment="0" applyProtection="0"/>
    <xf numFmtId="0" fontId="97" fillId="11" borderId="0" applyNumberFormat="0" applyBorder="0" applyAlignment="0" applyProtection="0"/>
    <xf numFmtId="0" fontId="97" fillId="11" borderId="0" applyNumberFormat="0" applyBorder="0" applyAlignment="0" applyProtection="0"/>
    <xf numFmtId="0" fontId="97" fillId="1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62" borderId="0" applyNumberFormat="0" applyBorder="0" applyAlignment="0" applyProtection="0"/>
    <xf numFmtId="0" fontId="20" fillId="31" borderId="0" applyNumberFormat="0" applyBorder="0" applyAlignment="0" applyProtection="0"/>
    <xf numFmtId="0" fontId="20" fillId="34"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32" fillId="35" borderId="0" applyNumberFormat="0" applyBorder="0" applyAlignment="0" applyProtection="0"/>
    <xf numFmtId="0" fontId="98" fillId="52" borderId="0" applyNumberFormat="0" applyBorder="0" applyAlignment="0" applyProtection="0"/>
    <xf numFmtId="0" fontId="32" fillId="32" borderId="0" applyNumberFormat="0" applyBorder="0" applyAlignment="0" applyProtection="0"/>
    <xf numFmtId="0" fontId="98" fillId="4" borderId="0" applyNumberFormat="0" applyBorder="0" applyAlignment="0" applyProtection="0"/>
    <xf numFmtId="0" fontId="32" fillId="33" borderId="0" applyNumberFormat="0" applyBorder="0" applyAlignment="0" applyProtection="0"/>
    <xf numFmtId="0" fontId="98" fillId="51" borderId="0" applyNumberFormat="0" applyBorder="0" applyAlignment="0" applyProtection="0"/>
    <xf numFmtId="0" fontId="32" fillId="36" borderId="0" applyNumberFormat="0" applyBorder="0" applyAlignment="0" applyProtection="0"/>
    <xf numFmtId="0" fontId="98" fillId="53" borderId="0" applyNumberFormat="0" applyBorder="0" applyAlignment="0" applyProtection="0"/>
    <xf numFmtId="0" fontId="32" fillId="37" borderId="0" applyNumberFormat="0" applyBorder="0" applyAlignment="0" applyProtection="0"/>
    <xf numFmtId="0" fontId="98" fillId="14" borderId="0" applyNumberFormat="0" applyBorder="0" applyAlignment="0" applyProtection="0"/>
    <xf numFmtId="0" fontId="32" fillId="66" borderId="0" applyNumberFormat="0" applyBorder="0" applyAlignment="0" applyProtection="0"/>
    <xf numFmtId="0" fontId="32" fillId="66" borderId="0" applyNumberFormat="0" applyBorder="0" applyAlignment="0" applyProtection="0"/>
    <xf numFmtId="0" fontId="98" fillId="54" borderId="0" applyNumberFormat="0" applyBorder="0" applyAlignment="0" applyProtection="0"/>
    <xf numFmtId="0" fontId="32" fillId="35"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67" borderId="0" applyNumberFormat="0" applyBorder="0" applyAlignment="0" applyProtection="0"/>
    <xf numFmtId="0" fontId="32" fillId="67" borderId="0" applyNumberFormat="0" applyBorder="0" applyAlignment="0" applyProtection="0"/>
    <xf numFmtId="0" fontId="98" fillId="55" borderId="0" applyNumberFormat="0" applyBorder="0" applyAlignment="0" applyProtection="0"/>
    <xf numFmtId="0" fontId="32" fillId="68" borderId="0" applyNumberFormat="0" applyBorder="0" applyAlignment="0" applyProtection="0"/>
    <xf numFmtId="0" fontId="32" fillId="68" borderId="0" applyNumberFormat="0" applyBorder="0" applyAlignment="0" applyProtection="0"/>
    <xf numFmtId="0" fontId="98" fillId="15" borderId="0" applyNumberFormat="0" applyBorder="0" applyAlignment="0" applyProtection="0"/>
    <xf numFmtId="0" fontId="32" fillId="69" borderId="0" applyNumberFormat="0" applyBorder="0" applyAlignment="0" applyProtection="0"/>
    <xf numFmtId="0" fontId="32" fillId="69" borderId="0" applyNumberFormat="0" applyBorder="0" applyAlignment="0" applyProtection="0"/>
    <xf numFmtId="0" fontId="98" fillId="56" borderId="0" applyNumberFormat="0" applyBorder="0" applyAlignment="0" applyProtection="0"/>
    <xf numFmtId="0" fontId="32" fillId="36" borderId="0" applyNumberFormat="0" applyBorder="0" applyAlignment="0" applyProtection="0"/>
    <xf numFmtId="0" fontId="98" fillId="53" borderId="0" applyNumberFormat="0" applyBorder="0" applyAlignment="0" applyProtection="0"/>
    <xf numFmtId="0" fontId="32" fillId="37" borderId="0" applyNumberFormat="0" applyBorder="0" applyAlignment="0" applyProtection="0"/>
    <xf numFmtId="0" fontId="98" fillId="14" borderId="0" applyNumberFormat="0" applyBorder="0" applyAlignment="0" applyProtection="0"/>
    <xf numFmtId="0" fontId="32" fillId="70" borderId="0" applyNumberFormat="0" applyBorder="0" applyAlignment="0" applyProtection="0"/>
    <xf numFmtId="0" fontId="32" fillId="70" borderId="0" applyNumberFormat="0" applyBorder="0" applyAlignment="0" applyProtection="0"/>
    <xf numFmtId="0" fontId="98" fillId="1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99" fillId="9" borderId="0" applyNumberFormat="0" applyBorder="0" applyAlignment="0" applyProtection="0"/>
    <xf numFmtId="0" fontId="92" fillId="71" borderId="13" applyNumberFormat="0" applyAlignment="0" applyProtection="0"/>
    <xf numFmtId="0" fontId="92" fillId="71" borderId="13" applyNumberFormat="0" applyAlignment="0" applyProtection="0"/>
    <xf numFmtId="0" fontId="115" fillId="43" borderId="7" applyNumberFormat="0" applyAlignment="0" applyProtection="0"/>
    <xf numFmtId="0" fontId="115" fillId="43" borderId="7" applyNumberFormat="0" applyAlignment="0" applyProtection="0"/>
    <xf numFmtId="0" fontId="100" fillId="57" borderId="7" applyNumberFormat="0" applyAlignment="0" applyProtection="0"/>
    <xf numFmtId="0" fontId="35" fillId="44" borderId="8" applyNumberFormat="0" applyAlignment="0" applyProtection="0"/>
    <xf numFmtId="0" fontId="101" fillId="18" borderId="8" applyNumberFormat="0" applyAlignment="0" applyProtection="0"/>
    <xf numFmtId="167" fontId="2" fillId="0" borderId="0" applyFont="0" applyFill="0" applyBorder="0" applyAlignment="0" applyProtection="0"/>
    <xf numFmtId="184" fontId="67" fillId="0" borderId="0" applyFont="0" applyFill="0" applyBorder="0" applyAlignment="0" applyProtection="0"/>
    <xf numFmtId="0" fontId="28" fillId="0" borderId="0" applyNumberFormat="0" applyFont="0" applyFill="0" applyBorder="0" applyProtection="0">
      <alignment horizontal="left"/>
    </xf>
    <xf numFmtId="0" fontId="28" fillId="0" borderId="0" applyNumberFormat="0" applyFill="0" applyBorder="0" applyProtection="0">
      <alignment horizontal="left"/>
    </xf>
    <xf numFmtId="0" fontId="28" fillId="0" borderId="0" applyNumberFormat="0" applyFont="0" applyFill="0" applyBorder="0" applyAlignment="0" applyProtection="0"/>
    <xf numFmtId="0" fontId="28" fillId="0" borderId="0" applyNumberFormat="0" applyFill="0" applyBorder="0" applyAlignment="0" applyProtection="0"/>
    <xf numFmtId="0" fontId="28" fillId="0" borderId="0" applyNumberFormat="0" applyFont="0" applyFill="0" applyBorder="0" applyAlignment="0" applyProtection="0"/>
    <xf numFmtId="0" fontId="2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Protection="0">
      <alignment horizontal="left"/>
    </xf>
    <xf numFmtId="0" fontId="28" fillId="0" borderId="0" applyNumberFormat="0" applyFont="0" applyFill="0" applyBorder="0" applyAlignment="0" applyProtection="0"/>
    <xf numFmtId="0" fontId="28" fillId="0" borderId="0" applyNumberFormat="0" applyFill="0" applyBorder="0" applyAlignment="0" applyProtection="0"/>
    <xf numFmtId="0" fontId="37" fillId="61" borderId="0" applyNumberFormat="0" applyBorder="0" applyAlignment="0" applyProtection="0"/>
    <xf numFmtId="0" fontId="37" fillId="61" borderId="0" applyNumberFormat="0" applyBorder="0" applyAlignment="0" applyProtection="0"/>
    <xf numFmtId="186" fontId="67" fillId="0" borderId="0" applyFont="0" applyFill="0" applyBorder="0" applyAlignment="0" applyProtection="0"/>
    <xf numFmtId="188" fontId="67" fillId="0" borderId="0" applyFont="0" applyFill="0" applyBorder="0" applyAlignment="0" applyProtection="0"/>
    <xf numFmtId="182" fontId="2" fillId="0" borderId="0" applyFont="0" applyFill="0" applyBorder="0" applyAlignment="0" applyProtection="0"/>
    <xf numFmtId="0" fontId="28" fillId="0" borderId="0"/>
    <xf numFmtId="0" fontId="36" fillId="0" borderId="0" applyNumberFormat="0" applyFill="0" applyBorder="0" applyAlignment="0" applyProtection="0"/>
    <xf numFmtId="0" fontId="102" fillId="0" borderId="0" applyNumberFormat="0" applyFill="0" applyBorder="0" applyAlignment="0" applyProtection="0"/>
    <xf numFmtId="0" fontId="37" fillId="61" borderId="0" applyNumberFormat="0" applyBorder="0" applyAlignment="0" applyProtection="0"/>
    <xf numFmtId="0" fontId="37" fillId="61" borderId="0" applyNumberFormat="0" applyBorder="0" applyAlignment="0" applyProtection="0"/>
    <xf numFmtId="0" fontId="103" fillId="50" borderId="0" applyNumberFormat="0" applyBorder="0" applyAlignment="0" applyProtection="0"/>
    <xf numFmtId="0" fontId="116" fillId="0" borderId="0" applyNumberFormat="0" applyFill="0" applyBorder="0" applyProtection="0">
      <alignment horizontal="left" vertical="top" wrapText="1"/>
    </xf>
    <xf numFmtId="0" fontId="117" fillId="0" borderId="26" applyNumberFormat="0" applyFill="0" applyAlignment="0" applyProtection="0"/>
    <xf numFmtId="0" fontId="117" fillId="0" borderId="26" applyNumberFormat="0" applyFill="0" applyAlignment="0" applyProtection="0"/>
    <xf numFmtId="0" fontId="104" fillId="0" borderId="26" applyNumberFormat="0" applyFill="0" applyAlignment="0" applyProtection="0"/>
    <xf numFmtId="0" fontId="118" fillId="0" borderId="27" applyNumberFormat="0" applyFill="0" applyAlignment="0" applyProtection="0"/>
    <xf numFmtId="0" fontId="118" fillId="0" borderId="27" applyNumberFormat="0" applyFill="0" applyAlignment="0" applyProtection="0"/>
    <xf numFmtId="0" fontId="105" fillId="0" borderId="27" applyNumberFormat="0" applyFill="0" applyAlignment="0" applyProtection="0"/>
    <xf numFmtId="0" fontId="119" fillId="0" borderId="28" applyNumberFormat="0" applyFill="0" applyAlignment="0" applyProtection="0"/>
    <xf numFmtId="0" fontId="119" fillId="0" borderId="28" applyNumberFormat="0" applyFill="0" applyAlignment="0" applyProtection="0"/>
    <xf numFmtId="0" fontId="106" fillId="0" borderId="28"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06" fillId="0" borderId="0" applyNumberFormat="0" applyFill="0" applyBorder="0" applyAlignment="0" applyProtection="0"/>
    <xf numFmtId="49" fontId="120" fillId="0" borderId="0" applyBorder="0">
      <alignment horizontal="left" vertical="top" wrapText="1"/>
      <protection locked="0"/>
    </xf>
    <xf numFmtId="0" fontId="126"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xf numFmtId="0" fontId="130" fillId="0" borderId="0" applyNumberFormat="0" applyFill="0" applyBorder="0" applyAlignment="0" applyProtection="0">
      <alignment vertical="top"/>
      <protection locked="0"/>
    </xf>
    <xf numFmtId="0" fontId="41" fillId="63" borderId="7" applyNumberFormat="0" applyAlignment="0" applyProtection="0"/>
    <xf numFmtId="0" fontId="41" fillId="63" borderId="7" applyNumberFormat="0" applyAlignment="0" applyProtection="0"/>
    <xf numFmtId="0" fontId="107" fillId="6" borderId="7" applyNumberFormat="0" applyAlignment="0" applyProtection="0"/>
    <xf numFmtId="0" fontId="32" fillId="67" borderId="0" applyNumberFormat="0" applyBorder="0" applyAlignment="0" applyProtection="0"/>
    <xf numFmtId="0" fontId="32" fillId="68"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42" borderId="0" applyNumberFormat="0" applyBorder="0" applyAlignment="0" applyProtection="0"/>
    <xf numFmtId="0" fontId="44" fillId="43" borderId="14" applyNumberFormat="0" applyAlignment="0" applyProtection="0"/>
    <xf numFmtId="0" fontId="44" fillId="43" borderId="14" applyNumberFormat="0" applyAlignment="0" applyProtection="0"/>
    <xf numFmtId="0" fontId="73" fillId="43" borderId="7" applyNumberFormat="0" applyAlignment="0" applyProtection="0"/>
    <xf numFmtId="0" fontId="121" fillId="0" borderId="0" applyBorder="0" applyProtection="0">
      <alignment horizontal="right" vertical="top" wrapText="1"/>
    </xf>
    <xf numFmtId="0" fontId="78" fillId="0" borderId="33" applyNumberFormat="0" applyFill="0" applyAlignment="0" applyProtection="0"/>
    <xf numFmtId="0" fontId="78" fillId="0" borderId="33" applyNumberFormat="0" applyFill="0" applyAlignment="0" applyProtection="0"/>
    <xf numFmtId="0" fontId="108" fillId="0" borderId="29" applyNumberFormat="0" applyFill="0" applyAlignment="0" applyProtection="0"/>
    <xf numFmtId="0" fontId="33" fillId="60" borderId="0" applyNumberFormat="0" applyBorder="0" applyAlignment="0" applyProtection="0"/>
    <xf numFmtId="41" fontId="28" fillId="0" borderId="0" applyFont="0" applyFill="0" applyBorder="0" applyAlignment="0" applyProtection="0"/>
    <xf numFmtId="43" fontId="28" fillId="0" borderId="0" applyFont="0" applyFill="0" applyBorder="0" applyAlignment="0" applyProtection="0"/>
    <xf numFmtId="164" fontId="28" fillId="0" borderId="0" applyFont="0" applyFill="0" applyBorder="0" applyAlignment="0" applyProtection="0"/>
    <xf numFmtId="165" fontId="28" fillId="0" borderId="0" applyFont="0" applyFill="0" applyBorder="0" applyAlignment="0" applyProtection="0"/>
    <xf numFmtId="0" fontId="121" fillId="0" borderId="0" applyBorder="0">
      <alignment horizontal="justify" vertical="top" wrapText="1"/>
      <protection locked="0"/>
    </xf>
    <xf numFmtId="183" fontId="120" fillId="0" borderId="0" applyFill="0" applyBorder="0" applyProtection="0">
      <alignment horizontal="justify" vertical="top" wrapText="1"/>
    </xf>
    <xf numFmtId="0" fontId="120" fillId="0" borderId="0" applyNumberFormat="0" applyBorder="0">
      <alignment vertical="top" wrapText="1"/>
      <protection locked="0"/>
    </xf>
    <xf numFmtId="0" fontId="74" fillId="0" borderId="0" applyNumberFormat="0" applyFill="0" applyBorder="0" applyAlignment="0" applyProtection="0"/>
    <xf numFmtId="0" fontId="75" fillId="0" borderId="26" applyNumberFormat="0" applyFill="0" applyAlignment="0" applyProtection="0"/>
    <xf numFmtId="0" fontId="76" fillId="0" borderId="27" applyNumberFormat="0" applyFill="0" applyAlignment="0" applyProtection="0"/>
    <xf numFmtId="0" fontId="77" fillId="0" borderId="28" applyNumberFormat="0" applyFill="0" applyAlignment="0" applyProtection="0"/>
    <xf numFmtId="0" fontId="77" fillId="0" borderId="0" applyNumberFormat="0" applyFill="0" applyBorder="0" applyAlignment="0" applyProtection="0"/>
    <xf numFmtId="0" fontId="74" fillId="0" borderId="0" applyNumberFormat="0" applyFill="0" applyBorder="0" applyAlignment="0" applyProtection="0"/>
    <xf numFmtId="0" fontId="122" fillId="46" borderId="0" applyNumberFormat="0" applyBorder="0" applyAlignment="0" applyProtection="0"/>
    <xf numFmtId="0" fontId="122" fillId="46" borderId="0" applyNumberFormat="0" applyBorder="0" applyAlignment="0" applyProtection="0"/>
    <xf numFmtId="0" fontId="109" fillId="8" borderId="0" applyNumberFormat="0" applyBorder="0" applyAlignment="0" applyProtection="0"/>
    <xf numFmtId="0" fontId="78" fillId="46" borderId="0" applyNumberFormat="0" applyBorder="0" applyAlignment="0" applyProtection="0"/>
    <xf numFmtId="0" fontId="2" fillId="0" borderId="0"/>
    <xf numFmtId="0" fontId="28" fillId="0" borderId="0"/>
    <xf numFmtId="0" fontId="28" fillId="0" borderId="0"/>
    <xf numFmtId="0" fontId="6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 fillId="0" borderId="0"/>
    <xf numFmtId="0" fontId="9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3" fontId="123" fillId="0" borderId="0">
      <alignment horizontal="justify" vertical="justify"/>
    </xf>
    <xf numFmtId="0" fontId="9" fillId="0" borderId="0">
      <alignment horizontal="justify"/>
    </xf>
    <xf numFmtId="4" fontId="63" fillId="0" borderId="0">
      <alignment horizontal="justify"/>
    </xf>
    <xf numFmtId="0" fontId="67" fillId="0" borderId="0"/>
    <xf numFmtId="0" fontId="127" fillId="0" borderId="0"/>
    <xf numFmtId="0" fontId="28" fillId="71" borderId="13" applyNumberFormat="0" applyAlignment="0" applyProtection="0"/>
    <xf numFmtId="0" fontId="28" fillId="71" borderId="13" applyNumberFormat="0" applyAlignment="0" applyProtection="0"/>
    <xf numFmtId="0" fontId="2" fillId="5" borderId="13" applyNumberFormat="0" applyFont="0" applyAlignment="0" applyProtection="0"/>
    <xf numFmtId="0" fontId="2" fillId="5" borderId="13" applyNumberFormat="0" applyFont="0" applyAlignment="0" applyProtection="0"/>
    <xf numFmtId="0" fontId="2" fillId="5" borderId="13" applyNumberFormat="0" applyFont="0" applyAlignment="0" applyProtection="0"/>
    <xf numFmtId="0" fontId="28" fillId="5" borderId="13" applyNumberFormat="0" applyFont="0" applyAlignment="0" applyProtection="0"/>
    <xf numFmtId="0" fontId="128" fillId="0" borderId="0" applyNumberFormat="0" applyFill="0" applyBorder="0" applyAlignment="0" applyProtection="0">
      <alignment vertical="top"/>
      <protection locked="0"/>
    </xf>
    <xf numFmtId="0" fontId="44" fillId="43" borderId="14" applyNumberFormat="0" applyAlignment="0" applyProtection="0"/>
    <xf numFmtId="0" fontId="110" fillId="57" borderId="14" applyNumberFormat="0" applyAlignment="0" applyProtection="0"/>
    <xf numFmtId="0" fontId="79" fillId="0" borderId="29" applyNumberFormat="0" applyFill="0" applyAlignment="0" applyProtection="0"/>
    <xf numFmtId="0" fontId="35" fillId="44" borderId="8" applyNumberFormat="0" applyAlignment="0" applyProtection="0"/>
    <xf numFmtId="1" fontId="121" fillId="0" borderId="0" applyFill="0" applyBorder="0" applyProtection="0">
      <alignment horizontal="center" vertical="top" wrapText="1"/>
    </xf>
    <xf numFmtId="0" fontId="36"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11" fillId="0" borderId="0" applyNumberFormat="0" applyFill="0" applyBorder="0" applyAlignment="0" applyProtection="0"/>
    <xf numFmtId="0" fontId="46" fillId="0" borderId="31" applyNumberFormat="0" applyFill="0" applyAlignment="0" applyProtection="0"/>
    <xf numFmtId="0" fontId="112" fillId="0" borderId="31" applyNumberFormat="0" applyFill="0" applyAlignment="0" applyProtection="0"/>
    <xf numFmtId="0" fontId="46" fillId="0" borderId="31" applyNumberFormat="0" applyFill="0" applyAlignment="0" applyProtection="0"/>
    <xf numFmtId="49" fontId="116" fillId="0" borderId="25">
      <alignment horizontal="right" vertical="top" wrapText="1"/>
      <protection locked="0"/>
    </xf>
    <xf numFmtId="0" fontId="41" fillId="30" borderId="7" applyNumberFormat="0" applyAlignment="0" applyProtection="0"/>
    <xf numFmtId="185" fontId="67" fillId="0" borderId="0" applyFont="0" applyFill="0" applyBorder="0" applyAlignment="0" applyProtection="0"/>
    <xf numFmtId="187" fontId="67" fillId="0" borderId="0" applyFont="0" applyFill="0" applyBorder="0" applyAlignment="0" applyProtection="0"/>
    <xf numFmtId="0" fontId="42" fillId="0" borderId="0" applyNumberFormat="0" applyFill="0" applyBorder="0" applyAlignment="0" applyProtection="0"/>
    <xf numFmtId="0" fontId="113" fillId="0" borderId="0" applyNumberFormat="0" applyFill="0" applyBorder="0" applyAlignment="0" applyProtection="0"/>
    <xf numFmtId="4" fontId="125" fillId="0" borderId="5" applyBorder="0">
      <alignment horizontal="right" wrapText="1"/>
    </xf>
    <xf numFmtId="0" fontId="89" fillId="0" borderId="0"/>
    <xf numFmtId="0" fontId="2" fillId="0" borderId="0"/>
    <xf numFmtId="0" fontId="2" fillId="0" borderId="0"/>
    <xf numFmtId="0" fontId="2"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23" borderId="0" applyNumberForma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17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23" borderId="0" applyNumberFormat="0" applyFill="0" applyBorder="0" applyAlignment="0" applyProtection="0"/>
    <xf numFmtId="0" fontId="1" fillId="0" borderId="0"/>
    <xf numFmtId="0" fontId="1" fillId="0" borderId="0"/>
    <xf numFmtId="0" fontId="1" fillId="0" borderId="0"/>
    <xf numFmtId="167" fontId="2" fillId="0" borderId="0" applyFont="0" applyFill="0" applyBorder="0" applyAlignment="0" applyProtection="0"/>
    <xf numFmtId="0" fontId="20" fillId="49" borderId="0" applyNumberFormat="0" applyBorder="0" applyAlignment="0" applyProtection="0"/>
    <xf numFmtId="0" fontId="20" fillId="9" borderId="0" applyNumberFormat="0" applyBorder="0" applyAlignment="0" applyProtection="0"/>
    <xf numFmtId="0" fontId="20" fillId="50" borderId="0" applyNumberFormat="0" applyBorder="0" applyAlignment="0" applyProtection="0"/>
    <xf numFmtId="0" fontId="20" fillId="16" borderId="0" applyNumberFormat="0" applyBorder="0" applyAlignment="0" applyProtection="0"/>
    <xf numFmtId="0" fontId="20" fillId="7" borderId="0" applyNumberFormat="0" applyBorder="0" applyAlignment="0" applyProtection="0"/>
    <xf numFmtId="0" fontId="20" fillId="6" borderId="0" applyNumberFormat="0" applyBorder="0" applyAlignment="0" applyProtection="0"/>
    <xf numFmtId="0" fontId="20" fillId="4" borderId="0" applyNumberFormat="0" applyBorder="0" applyAlignment="0" applyProtection="0"/>
    <xf numFmtId="0" fontId="20" fillId="51" borderId="0" applyNumberFormat="0" applyBorder="0" applyAlignment="0" applyProtection="0"/>
    <xf numFmtId="0" fontId="20" fillId="16" borderId="0" applyNumberFormat="0" applyBorder="0" applyAlignment="0" applyProtection="0"/>
    <xf numFmtId="0" fontId="20" fillId="3" borderId="0" applyNumberFormat="0" applyBorder="0" applyAlignment="0" applyProtection="0"/>
    <xf numFmtId="0" fontId="20" fillId="11" borderId="0" applyNumberFormat="0" applyBorder="0" applyAlignment="0" applyProtection="0"/>
    <xf numFmtId="0" fontId="32" fillId="52" borderId="0" applyNumberFormat="0" applyBorder="0" applyAlignment="0" applyProtection="0"/>
    <xf numFmtId="0" fontId="32" fillId="4" borderId="0" applyNumberFormat="0" applyBorder="0" applyAlignment="0" applyProtection="0"/>
    <xf numFmtId="0" fontId="32" fillId="51" borderId="0" applyNumberFormat="0" applyBorder="0" applyAlignment="0" applyProtection="0"/>
    <xf numFmtId="0" fontId="32" fillId="53" borderId="0" applyNumberFormat="0" applyBorder="0" applyAlignment="0" applyProtection="0"/>
    <xf numFmtId="0" fontId="32" fillId="14" borderId="0" applyNumberFormat="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15" borderId="0" applyNumberFormat="0" applyBorder="0" applyAlignment="0" applyProtection="0"/>
    <xf numFmtId="0" fontId="32" fillId="56" borderId="0" applyNumberFormat="0" applyBorder="0" applyAlignment="0" applyProtection="0"/>
    <xf numFmtId="0" fontId="32" fillId="53" borderId="0" applyNumberFormat="0" applyBorder="0" applyAlignment="0" applyProtection="0"/>
    <xf numFmtId="0" fontId="32" fillId="14" borderId="0" applyNumberFormat="0" applyBorder="0" applyAlignment="0" applyProtection="0"/>
    <xf numFmtId="0" fontId="32" fillId="10" borderId="0" applyNumberFormat="0" applyBorder="0" applyAlignment="0" applyProtection="0"/>
    <xf numFmtId="0" fontId="33" fillId="9" borderId="0" applyNumberFormat="0" applyBorder="0" applyAlignment="0" applyProtection="0"/>
    <xf numFmtId="0" fontId="73" fillId="57" borderId="7" applyNumberFormat="0" applyAlignment="0" applyProtection="0"/>
    <xf numFmtId="0" fontId="35" fillId="18" borderId="8" applyNumberFormat="0" applyAlignment="0" applyProtection="0"/>
    <xf numFmtId="0" fontId="37" fillId="50" borderId="0" applyNumberFormat="0" applyBorder="0" applyAlignment="0" applyProtection="0"/>
    <xf numFmtId="0" fontId="41" fillId="6" borderId="7" applyNumberFormat="0" applyAlignment="0" applyProtection="0"/>
    <xf numFmtId="0" fontId="78" fillId="8" borderId="0" applyNumberFormat="0" applyBorder="0" applyAlignment="0" applyProtection="0"/>
    <xf numFmtId="0" fontId="28" fillId="5" borderId="13" applyNumberFormat="0" applyFont="0" applyAlignment="0" applyProtection="0"/>
    <xf numFmtId="0" fontId="44" fillId="57" borderId="14" applyNumberFormat="0" applyAlignment="0" applyProtection="0"/>
    <xf numFmtId="43" fontId="1" fillId="0" borderId="0" applyFont="0" applyFill="0" applyBorder="0" applyAlignment="0" applyProtection="0"/>
    <xf numFmtId="0" fontId="1" fillId="0" borderId="0"/>
    <xf numFmtId="0" fontId="73" fillId="57" borderId="7" applyNumberFormat="0" applyAlignment="0" applyProtection="0"/>
    <xf numFmtId="0" fontId="41" fillId="6" borderId="7" applyNumberFormat="0" applyAlignment="0" applyProtection="0"/>
    <xf numFmtId="0" fontId="28" fillId="5" borderId="13" applyNumberFormat="0" applyFont="0" applyAlignment="0" applyProtection="0"/>
    <xf numFmtId="0" fontId="44" fillId="57" borderId="14" applyNumberFormat="0" applyAlignment="0" applyProtection="0"/>
    <xf numFmtId="0" fontId="46" fillId="0" borderId="31" applyNumberFormat="0" applyFill="0" applyAlignment="0" applyProtection="0"/>
    <xf numFmtId="167" fontId="2" fillId="0" borderId="0" applyFont="0" applyFill="0" applyBorder="0" applyAlignment="0" applyProtection="0"/>
    <xf numFmtId="167" fontId="47" fillId="0" borderId="0" applyFont="0" applyFill="0" applyBorder="0" applyAlignment="0" applyProtection="0"/>
    <xf numFmtId="0" fontId="133" fillId="0" borderId="0" applyNumberFormat="0" applyFill="0" applyBorder="0" applyAlignment="0" applyProtection="0"/>
    <xf numFmtId="0" fontId="2" fillId="0" borderId="0"/>
    <xf numFmtId="0" fontId="2" fillId="0" borderId="0"/>
    <xf numFmtId="0" fontId="136" fillId="0" borderId="0"/>
    <xf numFmtId="44" fontId="2" fillId="0" borderId="0" applyFont="0" applyFill="0" applyBorder="0" applyAlignment="0" applyProtection="0"/>
    <xf numFmtId="0" fontId="28" fillId="0" borderId="0"/>
    <xf numFmtId="0" fontId="28" fillId="0" borderId="0"/>
    <xf numFmtId="0" fontId="28" fillId="0" borderId="0"/>
  </cellStyleXfs>
  <cellXfs count="419">
    <xf numFmtId="0" fontId="0" fillId="0" borderId="0" xfId="0"/>
    <xf numFmtId="0" fontId="2" fillId="0" borderId="0" xfId="2" applyAlignment="1">
      <alignment horizontal="center"/>
    </xf>
    <xf numFmtId="0" fontId="2" fillId="0" borderId="0" xfId="2"/>
    <xf numFmtId="0" fontId="2" fillId="0" borderId="0" xfId="2" applyAlignment="1">
      <alignment horizontal="right"/>
    </xf>
    <xf numFmtId="4" fontId="2" fillId="0" borderId="0" xfId="2" applyNumberFormat="1" applyAlignment="1">
      <alignment horizontal="center" vertical="top"/>
    </xf>
    <xf numFmtId="4" fontId="2" fillId="0" borderId="0" xfId="2" applyNumberFormat="1" applyAlignment="1">
      <alignment horizontal="right" vertical="top"/>
    </xf>
    <xf numFmtId="49" fontId="3" fillId="0" borderId="0" xfId="0" applyNumberFormat="1" applyFont="1" applyAlignment="1">
      <alignment horizontal="center" vertical="top"/>
    </xf>
    <xf numFmtId="4" fontId="2" fillId="0" borderId="0" xfId="2" applyNumberFormat="1" applyAlignment="1">
      <alignment horizontal="center" vertical="top" wrapText="1"/>
    </xf>
    <xf numFmtId="0" fontId="6" fillId="0" borderId="0" xfId="3" applyFont="1" applyAlignment="1">
      <alignment vertical="center"/>
    </xf>
    <xf numFmtId="0" fontId="2" fillId="0" borderId="0" xfId="3"/>
    <xf numFmtId="0" fontId="9" fillId="0" borderId="0" xfId="3" applyFont="1" applyAlignment="1">
      <alignment vertical="center"/>
    </xf>
    <xf numFmtId="0" fontId="6" fillId="0" borderId="0" xfId="3" applyFont="1" applyAlignment="1">
      <alignment horizontal="justify" vertical="center"/>
    </xf>
    <xf numFmtId="0" fontId="9" fillId="0" borderId="0" xfId="3" applyFont="1" applyAlignment="1">
      <alignment horizontal="justify" vertical="center"/>
    </xf>
    <xf numFmtId="0" fontId="3" fillId="0" borderId="0" xfId="2" applyFont="1" applyAlignment="1">
      <alignment horizontal="center"/>
    </xf>
    <xf numFmtId="0" fontId="3" fillId="0" borderId="0" xfId="2" applyFont="1"/>
    <xf numFmtId="0" fontId="10" fillId="0" borderId="0" xfId="3" applyFont="1" applyAlignment="1">
      <alignment horizontal="right" vertical="center"/>
    </xf>
    <xf numFmtId="0" fontId="11" fillId="0" borderId="0" xfId="3" applyFont="1"/>
    <xf numFmtId="0" fontId="12" fillId="0" borderId="0" xfId="2" applyFont="1"/>
    <xf numFmtId="0" fontId="13" fillId="0" borderId="0" xfId="2" applyFont="1" applyAlignment="1">
      <alignment vertical="top" wrapText="1"/>
    </xf>
    <xf numFmtId="0" fontId="0" fillId="0" borderId="0" xfId="2" applyFont="1" applyAlignment="1">
      <alignment horizontal="center"/>
    </xf>
    <xf numFmtId="0" fontId="9" fillId="0" borderId="0" xfId="2" applyFont="1"/>
    <xf numFmtId="0" fontId="24" fillId="0" borderId="0" xfId="0" applyFont="1" applyAlignment="1">
      <alignment vertical="center"/>
    </xf>
    <xf numFmtId="0" fontId="25" fillId="0" borderId="0" xfId="2" applyFont="1" applyAlignment="1">
      <alignment horizontal="left" vertical="top" wrapText="1"/>
    </xf>
    <xf numFmtId="0" fontId="28" fillId="0" borderId="0" xfId="0" applyFont="1" applyAlignment="1">
      <alignment horizontal="center" wrapText="1"/>
    </xf>
    <xf numFmtId="0" fontId="29" fillId="0" borderId="0" xfId="0" applyFont="1" applyAlignment="1">
      <alignment horizontal="center"/>
    </xf>
    <xf numFmtId="4" fontId="2" fillId="0" borderId="0" xfId="0" applyNumberFormat="1" applyFont="1" applyAlignment="1">
      <alignment horizontal="right" vertical="center"/>
    </xf>
    <xf numFmtId="49" fontId="3" fillId="0" borderId="0" xfId="0" applyNumberFormat="1" applyFont="1" applyAlignment="1">
      <alignment horizontal="left" vertical="top"/>
    </xf>
    <xf numFmtId="49" fontId="3" fillId="0" borderId="0" xfId="0" applyNumberFormat="1" applyFont="1" applyAlignment="1">
      <alignment horizontal="right" vertical="top"/>
    </xf>
    <xf numFmtId="4" fontId="2" fillId="0" borderId="0" xfId="2" applyNumberFormat="1" applyAlignment="1">
      <alignment horizontal="center"/>
    </xf>
    <xf numFmtId="4" fontId="2" fillId="0" borderId="0" xfId="2" applyNumberFormat="1" applyAlignment="1">
      <alignment horizontal="right"/>
    </xf>
    <xf numFmtId="0" fontId="11" fillId="0" borderId="0" xfId="2" applyFont="1"/>
    <xf numFmtId="0" fontId="50" fillId="0" borderId="0" xfId="3" applyFont="1" applyAlignment="1">
      <alignment vertical="center"/>
    </xf>
    <xf numFmtId="0" fontId="50" fillId="0" borderId="0" xfId="3" applyFont="1" applyAlignment="1">
      <alignment horizontal="justify" vertical="center"/>
    </xf>
    <xf numFmtId="0" fontId="10" fillId="0" borderId="0" xfId="3" applyFont="1" applyAlignment="1">
      <alignment vertical="center"/>
    </xf>
    <xf numFmtId="0" fontId="50" fillId="0" borderId="0" xfId="3" applyFont="1" applyAlignment="1">
      <alignment horizontal="left" vertical="center"/>
    </xf>
    <xf numFmtId="0" fontId="50" fillId="0" borderId="0" xfId="2" applyFont="1"/>
    <xf numFmtId="0" fontId="0" fillId="0" borderId="0" xfId="0" applyAlignment="1">
      <alignment horizontal="right"/>
    </xf>
    <xf numFmtId="0" fontId="6" fillId="0" borderId="0" xfId="2" applyFont="1" applyAlignment="1">
      <alignment horizontal="left" vertical="top"/>
    </xf>
    <xf numFmtId="4" fontId="2" fillId="0" borderId="0" xfId="2" applyNumberFormat="1" applyAlignment="1">
      <alignment horizontal="right" wrapText="1"/>
    </xf>
    <xf numFmtId="49" fontId="55" fillId="0" borderId="0" xfId="0" applyNumberFormat="1" applyFont="1" applyAlignment="1">
      <alignment horizontal="left" vertical="center"/>
    </xf>
    <xf numFmtId="0" fontId="56" fillId="0" borderId="0" xfId="0" applyFont="1" applyAlignment="1">
      <alignment horizontal="justify" vertical="top" wrapText="1"/>
    </xf>
    <xf numFmtId="0" fontId="56" fillId="0" borderId="0" xfId="0" quotePrefix="1" applyFont="1" applyAlignment="1">
      <alignment horizontal="right" vertical="top" wrapText="1"/>
    </xf>
    <xf numFmtId="0" fontId="57" fillId="0" borderId="0" xfId="2" applyFont="1" applyAlignment="1">
      <alignment horizontal="left" vertical="top"/>
    </xf>
    <xf numFmtId="49" fontId="28" fillId="0" borderId="0" xfId="0" applyNumberFormat="1" applyFont="1" applyAlignment="1">
      <alignment horizontal="left" vertical="center"/>
    </xf>
    <xf numFmtId="0" fontId="3" fillId="21" borderId="0" xfId="2" applyFont="1" applyFill="1" applyAlignment="1">
      <alignment horizontal="right" vertical="center"/>
    </xf>
    <xf numFmtId="0" fontId="3" fillId="21" borderId="0" xfId="2" applyFont="1" applyFill="1" applyAlignment="1">
      <alignment vertical="center"/>
    </xf>
    <xf numFmtId="0" fontId="8" fillId="0" borderId="35" xfId="0" applyFont="1" applyBorder="1"/>
    <xf numFmtId="0" fontId="131" fillId="0" borderId="0" xfId="0" applyFont="1" applyAlignment="1">
      <alignment horizontal="right" vertical="center"/>
    </xf>
    <xf numFmtId="0" fontId="132" fillId="0" borderId="0" xfId="0" applyFont="1" applyAlignment="1">
      <alignment horizontal="right" vertical="center"/>
    </xf>
    <xf numFmtId="0" fontId="133" fillId="0" borderId="0" xfId="4451" applyAlignment="1">
      <alignment horizontal="right" vertical="center"/>
    </xf>
    <xf numFmtId="4" fontId="2" fillId="0" borderId="0" xfId="2" applyNumberFormat="1" applyAlignment="1">
      <alignment horizontal="center" wrapText="1"/>
    </xf>
    <xf numFmtId="0" fontId="2" fillId="0" borderId="0" xfId="2" applyAlignment="1">
      <alignment horizontal="center" vertical="top"/>
    </xf>
    <xf numFmtId="189" fontId="2" fillId="0" borderId="0" xfId="4450" applyNumberFormat="1" applyFont="1" applyBorder="1" applyAlignment="1" applyProtection="1">
      <alignment horizontal="right"/>
      <protection locked="0"/>
    </xf>
    <xf numFmtId="189" fontId="2" fillId="0" borderId="0" xfId="4450" applyNumberFormat="1" applyFont="1" applyBorder="1" applyAlignment="1" applyProtection="1">
      <alignment horizontal="right" vertical="top"/>
      <protection locked="0"/>
    </xf>
    <xf numFmtId="0" fontId="8" fillId="0" borderId="0" xfId="2" applyFont="1"/>
    <xf numFmtId="0" fontId="8" fillId="72" borderId="34" xfId="0" applyFont="1" applyFill="1" applyBorder="1"/>
    <xf numFmtId="0" fontId="3" fillId="72" borderId="22" xfId="0" applyFont="1" applyFill="1" applyBorder="1" applyAlignment="1">
      <alignment vertical="center"/>
    </xf>
    <xf numFmtId="0" fontId="3" fillId="72" borderId="16" xfId="0" applyFont="1" applyFill="1" applyBorder="1" applyAlignment="1">
      <alignment vertical="top" wrapText="1"/>
    </xf>
    <xf numFmtId="0" fontId="0" fillId="72" borderId="16" xfId="0" applyFill="1" applyBorder="1"/>
    <xf numFmtId="0" fontId="0" fillId="72" borderId="23" xfId="0" applyFill="1" applyBorder="1"/>
    <xf numFmtId="0" fontId="26" fillId="19" borderId="36" xfId="0" applyFont="1" applyFill="1" applyBorder="1"/>
    <xf numFmtId="0" fontId="61" fillId="73" borderId="20" xfId="0" applyFont="1" applyFill="1" applyBorder="1"/>
    <xf numFmtId="4" fontId="28" fillId="0" borderId="0" xfId="2" applyNumberFormat="1" applyFont="1" applyAlignment="1">
      <alignment horizontal="right"/>
    </xf>
    <xf numFmtId="4" fontId="2" fillId="0" borderId="0" xfId="2" applyNumberFormat="1" applyAlignment="1">
      <alignment wrapText="1"/>
    </xf>
    <xf numFmtId="4" fontId="2" fillId="0" borderId="0" xfId="2" applyNumberFormat="1"/>
    <xf numFmtId="4" fontId="2" fillId="0" borderId="0" xfId="2" applyNumberFormat="1" applyAlignment="1">
      <alignment vertical="top"/>
    </xf>
    <xf numFmtId="4" fontId="16" fillId="0" borderId="0" xfId="59" applyNumberFormat="1" applyFont="1" applyProtection="1">
      <protection locked="0"/>
    </xf>
    <xf numFmtId="0" fontId="134" fillId="0" borderId="0" xfId="0" applyFont="1" applyAlignment="1">
      <alignment horizontal="left" vertical="center"/>
    </xf>
    <xf numFmtId="0" fontId="135" fillId="0" borderId="0" xfId="0" applyFont="1" applyAlignment="1">
      <alignment horizontal="left" vertical="center"/>
    </xf>
    <xf numFmtId="0" fontId="137" fillId="0" borderId="0" xfId="2" applyFont="1" applyAlignment="1">
      <alignment horizontal="left"/>
    </xf>
    <xf numFmtId="0" fontId="2" fillId="0" borderId="0" xfId="265" applyAlignment="1">
      <alignment vertical="top" wrapText="1"/>
    </xf>
    <xf numFmtId="0" fontId="138" fillId="0" borderId="0" xfId="30" applyFont="1"/>
    <xf numFmtId="49" fontId="2" fillId="0" borderId="0" xfId="2" applyNumberFormat="1" applyAlignment="1">
      <alignment horizontal="center" vertical="top"/>
    </xf>
    <xf numFmtId="0" fontId="2" fillId="0" borderId="0" xfId="2" applyAlignment="1">
      <alignment vertical="top" wrapText="1"/>
    </xf>
    <xf numFmtId="0" fontId="2" fillId="0" borderId="0" xfId="265" applyAlignment="1">
      <alignment horizontal="center" vertical="top" wrapText="1"/>
    </xf>
    <xf numFmtId="0" fontId="2" fillId="0" borderId="0" xfId="2" applyAlignment="1">
      <alignment vertical="center"/>
    </xf>
    <xf numFmtId="49" fontId="2" fillId="0" borderId="0" xfId="2" applyNumberFormat="1" applyAlignment="1">
      <alignment horizontal="center"/>
    </xf>
    <xf numFmtId="0" fontId="2" fillId="0" borderId="0" xfId="2" applyAlignment="1">
      <alignment vertical="top"/>
    </xf>
    <xf numFmtId="0" fontId="3" fillId="74" borderId="40" xfId="2" applyFont="1" applyFill="1" applyBorder="1" applyAlignment="1">
      <alignment horizontal="right" vertical="center"/>
    </xf>
    <xf numFmtId="0" fontId="3" fillId="74" borderId="24" xfId="2" applyFont="1" applyFill="1" applyBorder="1" applyAlignment="1">
      <alignment vertical="center"/>
    </xf>
    <xf numFmtId="0" fontId="2" fillId="74" borderId="24" xfId="2" applyFill="1" applyBorder="1" applyAlignment="1">
      <alignment vertical="center"/>
    </xf>
    <xf numFmtId="0" fontId="2" fillId="74" borderId="41" xfId="2" applyFill="1" applyBorder="1" applyAlignment="1">
      <alignment horizontal="right" vertical="center"/>
    </xf>
    <xf numFmtId="49" fontId="3" fillId="0" borderId="0" xfId="265" applyNumberFormat="1" applyFont="1" applyAlignment="1">
      <alignment horizontal="right" vertical="top"/>
    </xf>
    <xf numFmtId="0" fontId="2" fillId="0" borderId="0" xfId="265" applyAlignment="1">
      <alignment horizontal="justify" vertical="top"/>
    </xf>
    <xf numFmtId="0" fontId="2" fillId="0" borderId="0" xfId="265" applyAlignment="1">
      <alignment horizontal="center"/>
    </xf>
    <xf numFmtId="4" fontId="2" fillId="0" borderId="0" xfId="265" applyNumberFormat="1" applyAlignment="1">
      <alignment horizontal="right" wrapText="1"/>
    </xf>
    <xf numFmtId="4" fontId="2" fillId="0" borderId="0" xfId="265" applyNumberFormat="1" applyAlignment="1">
      <alignment horizontal="center" wrapText="1"/>
    </xf>
    <xf numFmtId="2" fontId="2" fillId="0" borderId="0" xfId="265" applyNumberFormat="1" applyAlignment="1">
      <alignment horizontal="justify" vertical="top"/>
    </xf>
    <xf numFmtId="2" fontId="2" fillId="0" borderId="0" xfId="265" applyNumberFormat="1" applyAlignment="1">
      <alignment horizontal="justify" vertical="top" wrapText="1"/>
    </xf>
    <xf numFmtId="49" fontId="2" fillId="0" borderId="0" xfId="265" applyNumberFormat="1" applyAlignment="1">
      <alignment horizontal="right" vertical="top"/>
    </xf>
    <xf numFmtId="4" fontId="2" fillId="0" borderId="0" xfId="265" applyNumberFormat="1" applyAlignment="1">
      <alignment horizontal="center" vertical="top" wrapText="1"/>
    </xf>
    <xf numFmtId="4" fontId="2" fillId="0" borderId="0" xfId="265" applyNumberFormat="1" applyAlignment="1">
      <alignment horizontal="right" vertical="top" wrapText="1"/>
    </xf>
    <xf numFmtId="0" fontId="28" fillId="0" borderId="0" xfId="265" applyFont="1" applyAlignment="1">
      <alignment horizontal="justify" vertical="top"/>
    </xf>
    <xf numFmtId="190" fontId="28" fillId="0" borderId="0" xfId="645" applyNumberFormat="1" applyFont="1" applyAlignment="1">
      <alignment horizontal="justify" vertical="top" wrapText="1"/>
    </xf>
    <xf numFmtId="0" fontId="0" fillId="0" borderId="0" xfId="2" applyFont="1" applyAlignment="1">
      <alignment horizontal="center" wrapText="1"/>
    </xf>
    <xf numFmtId="0" fontId="2" fillId="0" borderId="0" xfId="2" applyAlignment="1">
      <alignment horizontal="justify" vertical="top" wrapText="1"/>
    </xf>
    <xf numFmtId="49" fontId="90" fillId="74" borderId="40" xfId="2" applyNumberFormat="1" applyFont="1" applyFill="1" applyBorder="1" applyAlignment="1">
      <alignment horizontal="right" vertical="center"/>
    </xf>
    <xf numFmtId="0" fontId="3" fillId="74" borderId="24" xfId="2" applyFont="1" applyFill="1" applyBorder="1" applyAlignment="1">
      <alignment vertical="center" wrapText="1"/>
    </xf>
    <xf numFmtId="0" fontId="3" fillId="74" borderId="24" xfId="2" applyFont="1" applyFill="1" applyBorder="1" applyAlignment="1">
      <alignment horizontal="center" vertical="center" wrapText="1"/>
    </xf>
    <xf numFmtId="4" fontId="2" fillId="74" borderId="24" xfId="2" applyNumberFormat="1" applyFill="1" applyBorder="1" applyAlignment="1">
      <alignment horizontal="center" vertical="center"/>
    </xf>
    <xf numFmtId="0" fontId="2" fillId="74" borderId="24" xfId="2" applyFill="1" applyBorder="1" applyAlignment="1">
      <alignment horizontal="center" vertical="center"/>
    </xf>
    <xf numFmtId="4" fontId="3" fillId="74" borderId="41" xfId="2" applyNumberFormat="1" applyFont="1" applyFill="1" applyBorder="1" applyAlignment="1">
      <alignment horizontal="right" vertical="center"/>
    </xf>
    <xf numFmtId="0" fontId="3" fillId="0" borderId="0" xfId="2" applyFont="1" applyAlignment="1">
      <alignment vertical="top" wrapText="1"/>
    </xf>
    <xf numFmtId="0" fontId="3" fillId="0" borderId="0" xfId="2" applyFont="1" applyAlignment="1">
      <alignment horizontal="center" wrapText="1"/>
    </xf>
    <xf numFmtId="4" fontId="3" fillId="0" borderId="0" xfId="2" applyNumberFormat="1" applyFont="1" applyAlignment="1">
      <alignment horizontal="right"/>
    </xf>
    <xf numFmtId="49" fontId="2" fillId="0" borderId="0" xfId="2" applyNumberFormat="1" applyAlignment="1">
      <alignment horizontal="center" vertical="top" wrapText="1"/>
    </xf>
    <xf numFmtId="2" fontId="2" fillId="0" borderId="0" xfId="265" quotePrefix="1" applyNumberFormat="1" applyAlignment="1">
      <alignment horizontal="justify" vertical="top" wrapText="1"/>
    </xf>
    <xf numFmtId="190" fontId="2" fillId="0" borderId="0" xfId="645" applyNumberFormat="1" applyAlignment="1">
      <alignment horizontal="justify" vertical="top" wrapText="1"/>
    </xf>
    <xf numFmtId="4" fontId="2" fillId="0" borderId="0" xfId="2" applyNumberFormat="1" applyAlignment="1">
      <alignment horizontal="right" vertical="top" wrapText="1"/>
    </xf>
    <xf numFmtId="4" fontId="28" fillId="0" borderId="0" xfId="265" applyNumberFormat="1" applyFont="1" applyAlignment="1">
      <alignment horizontal="right"/>
    </xf>
    <xf numFmtId="0" fontId="28" fillId="0" borderId="0" xfId="265" applyFont="1" applyAlignment="1">
      <alignment horizontal="center" wrapText="1"/>
    </xf>
    <xf numFmtId="49" fontId="0" fillId="0" borderId="0" xfId="2" applyNumberFormat="1" applyFont="1" applyAlignment="1">
      <alignment horizontal="right" vertical="top"/>
    </xf>
    <xf numFmtId="0" fontId="2" fillId="0" borderId="0" xfId="265" applyAlignment="1">
      <alignment vertical="top"/>
    </xf>
    <xf numFmtId="0" fontId="2" fillId="0" borderId="0" xfId="265" applyAlignment="1">
      <alignment horizontal="right"/>
    </xf>
    <xf numFmtId="49" fontId="90" fillId="74" borderId="40" xfId="2" applyNumberFormat="1" applyFont="1" applyFill="1" applyBorder="1" applyAlignment="1">
      <alignment horizontal="right" vertical="top"/>
    </xf>
    <xf numFmtId="0" fontId="3" fillId="74" borderId="24" xfId="2" applyFont="1" applyFill="1" applyBorder="1" applyAlignment="1">
      <alignment vertical="top" wrapText="1"/>
    </xf>
    <xf numFmtId="0" fontId="3" fillId="74" borderId="24" xfId="2" applyFont="1" applyFill="1" applyBorder="1" applyAlignment="1">
      <alignment horizontal="center" wrapText="1"/>
    </xf>
    <xf numFmtId="4" fontId="2" fillId="74" borderId="24" xfId="2" applyNumberFormat="1" applyFill="1" applyBorder="1" applyAlignment="1">
      <alignment horizontal="center"/>
    </xf>
    <xf numFmtId="0" fontId="2" fillId="74" borderId="24" xfId="2" applyFill="1" applyBorder="1" applyAlignment="1">
      <alignment horizontal="center"/>
    </xf>
    <xf numFmtId="4" fontId="3" fillId="74" borderId="41" xfId="2" applyNumberFormat="1" applyFont="1" applyFill="1" applyBorder="1" applyAlignment="1">
      <alignment horizontal="right"/>
    </xf>
    <xf numFmtId="49" fontId="141" fillId="0" borderId="0" xfId="2" applyNumberFormat="1" applyFont="1" applyAlignment="1">
      <alignment horizontal="left" vertical="top"/>
    </xf>
    <xf numFmtId="49" fontId="28" fillId="0" borderId="0" xfId="2" applyNumberFormat="1" applyFont="1" applyAlignment="1">
      <alignment horizontal="right" vertical="top"/>
    </xf>
    <xf numFmtId="2" fontId="28" fillId="0" borderId="0" xfId="265" applyNumberFormat="1" applyFont="1" applyAlignment="1">
      <alignment horizontal="justify" wrapText="1"/>
    </xf>
    <xf numFmtId="2" fontId="28" fillId="0" borderId="0" xfId="265" applyNumberFormat="1" applyFont="1" applyAlignment="1">
      <alignment horizontal="justify" vertical="top" wrapText="1"/>
    </xf>
    <xf numFmtId="0" fontId="2" fillId="0" borderId="0" xfId="265" applyAlignment="1">
      <alignment horizontal="center" wrapText="1"/>
    </xf>
    <xf numFmtId="2" fontId="143" fillId="0" borderId="0" xfId="265" applyNumberFormat="1" applyFont="1" applyAlignment="1">
      <alignment horizontal="justify" vertical="top" wrapText="1"/>
    </xf>
    <xf numFmtId="0" fontId="56" fillId="0" borderId="0" xfId="265" applyFont="1" applyAlignment="1">
      <alignment horizontal="center" vertical="top" wrapText="1"/>
    </xf>
    <xf numFmtId="2" fontId="28" fillId="0" borderId="0" xfId="265" applyNumberFormat="1" applyFont="1" applyAlignment="1">
      <alignment horizontal="justify" vertical="top"/>
    </xf>
    <xf numFmtId="4" fontId="90" fillId="74" borderId="41" xfId="2" applyNumberFormat="1" applyFont="1" applyFill="1" applyBorder="1" applyAlignment="1">
      <alignment horizontal="right" vertical="center"/>
    </xf>
    <xf numFmtId="4" fontId="3" fillId="0" borderId="0" xfId="2" applyNumberFormat="1" applyFont="1" applyAlignment="1">
      <alignment horizontal="right" vertical="top"/>
    </xf>
    <xf numFmtId="49" fontId="2" fillId="74" borderId="5" xfId="2" applyNumberFormat="1" applyFill="1" applyBorder="1" applyAlignment="1">
      <alignment horizontal="center" vertical="top"/>
    </xf>
    <xf numFmtId="0" fontId="3" fillId="74" borderId="5" xfId="2" applyFont="1" applyFill="1" applyBorder="1" applyAlignment="1">
      <alignment vertical="top"/>
    </xf>
    <xf numFmtId="4" fontId="3" fillId="74" borderId="5" xfId="2" applyNumberFormat="1" applyFont="1" applyFill="1" applyBorder="1" applyAlignment="1">
      <alignment vertical="top"/>
    </xf>
    <xf numFmtId="0" fontId="3" fillId="74" borderId="5" xfId="2" applyFont="1" applyFill="1" applyBorder="1" applyAlignment="1">
      <alignment horizontal="center" vertical="top"/>
    </xf>
    <xf numFmtId="0" fontId="3" fillId="74" borderId="5" xfId="2" applyFont="1" applyFill="1" applyBorder="1" applyAlignment="1">
      <alignment horizontal="right" vertical="top"/>
    </xf>
    <xf numFmtId="0" fontId="0" fillId="0" borderId="0" xfId="2" applyFont="1" applyAlignment="1">
      <alignment horizontal="right" vertical="top"/>
    </xf>
    <xf numFmtId="4" fontId="3" fillId="74" borderId="5" xfId="2" applyNumberFormat="1" applyFont="1" applyFill="1" applyBorder="1" applyAlignment="1">
      <alignment horizontal="right" vertical="top"/>
    </xf>
    <xf numFmtId="49" fontId="2" fillId="74" borderId="24" xfId="2" applyNumberFormat="1" applyFill="1" applyBorder="1" applyAlignment="1">
      <alignment horizontal="center" vertical="top"/>
    </xf>
    <xf numFmtId="0" fontId="2" fillId="74" borderId="24" xfId="2" applyFill="1" applyBorder="1" applyAlignment="1">
      <alignment vertical="top"/>
    </xf>
    <xf numFmtId="4" fontId="2" fillId="74" borderId="24" xfId="2" applyNumberFormat="1" applyFill="1" applyBorder="1" applyAlignment="1">
      <alignment vertical="top"/>
    </xf>
    <xf numFmtId="0" fontId="2" fillId="74" borderId="24" xfId="2" applyFill="1" applyBorder="1" applyAlignment="1">
      <alignment horizontal="center" vertical="top"/>
    </xf>
    <xf numFmtId="4" fontId="2" fillId="74" borderId="24" xfId="2" applyNumberFormat="1" applyFill="1" applyBorder="1" applyAlignment="1">
      <alignment horizontal="right" vertical="top"/>
    </xf>
    <xf numFmtId="49" fontId="146" fillId="73" borderId="1" xfId="2" applyNumberFormat="1" applyFont="1" applyFill="1" applyBorder="1" applyAlignment="1">
      <alignment horizontal="center" vertical="center"/>
    </xf>
    <xf numFmtId="0" fontId="146" fillId="73" borderId="2" xfId="2" applyFont="1" applyFill="1" applyBorder="1" applyAlignment="1">
      <alignment vertical="center" wrapText="1"/>
    </xf>
    <xf numFmtId="0" fontId="146" fillId="73" borderId="3" xfId="2" applyFont="1" applyFill="1" applyBorder="1" applyAlignment="1">
      <alignment horizontal="center" vertical="center" wrapText="1"/>
    </xf>
    <xf numFmtId="4" fontId="146" fillId="73" borderId="3" xfId="2" applyNumberFormat="1" applyFont="1" applyFill="1" applyBorder="1" applyAlignment="1">
      <alignment horizontal="center" vertical="center" wrapText="1"/>
    </xf>
    <xf numFmtId="0" fontId="146" fillId="73" borderId="2" xfId="2" applyFont="1" applyFill="1" applyBorder="1" applyAlignment="1">
      <alignment horizontal="center" vertical="center" wrapText="1" shrinkToFit="1"/>
    </xf>
    <xf numFmtId="0" fontId="146" fillId="73" borderId="4" xfId="2" applyFont="1" applyFill="1" applyBorder="1" applyAlignment="1">
      <alignment horizontal="center" vertical="center" wrapText="1" shrinkToFit="1"/>
    </xf>
    <xf numFmtId="4" fontId="2" fillId="0" borderId="0" xfId="0" applyNumberFormat="1" applyFont="1" applyAlignment="1">
      <alignment horizontal="right" wrapText="1"/>
    </xf>
    <xf numFmtId="189" fontId="2" fillId="0" borderId="0" xfId="1372" applyNumberFormat="1" applyFont="1" applyBorder="1" applyAlignment="1" applyProtection="1">
      <alignment horizontal="right" vertical="top"/>
      <protection locked="0"/>
    </xf>
    <xf numFmtId="49" fontId="2" fillId="73" borderId="40" xfId="2" applyNumberFormat="1" applyFill="1" applyBorder="1" applyAlignment="1">
      <alignment horizontal="center" vertical="center"/>
    </xf>
    <xf numFmtId="0" fontId="3" fillId="73" borderId="24" xfId="2" applyFont="1" applyFill="1" applyBorder="1" applyAlignment="1">
      <alignment vertical="center"/>
    </xf>
    <xf numFmtId="0" fontId="2" fillId="73" borderId="24" xfId="2" applyFill="1" applyBorder="1" applyAlignment="1">
      <alignment horizontal="center" vertical="center" wrapText="1"/>
    </xf>
    <xf numFmtId="4" fontId="2" fillId="73" borderId="24" xfId="2" applyNumberFormat="1" applyFill="1" applyBorder="1" applyAlignment="1">
      <alignment horizontal="center" vertical="center" wrapText="1"/>
    </xf>
    <xf numFmtId="4" fontId="2" fillId="73" borderId="24" xfId="2" applyNumberFormat="1" applyFill="1" applyBorder="1" applyAlignment="1">
      <alignment horizontal="center" vertical="center"/>
    </xf>
    <xf numFmtId="4" fontId="2" fillId="73" borderId="41" xfId="265" applyNumberFormat="1" applyFill="1" applyBorder="1" applyAlignment="1">
      <alignment horizontal="right" vertical="center" wrapText="1"/>
    </xf>
    <xf numFmtId="49" fontId="2" fillId="73" borderId="40" xfId="2" applyNumberFormat="1" applyFill="1" applyBorder="1" applyAlignment="1">
      <alignment horizontal="center" vertical="top"/>
    </xf>
    <xf numFmtId="0" fontId="6" fillId="73" borderId="24" xfId="2" applyFont="1" applyFill="1" applyBorder="1" applyAlignment="1">
      <alignment vertical="top"/>
    </xf>
    <xf numFmtId="0" fontId="2" fillId="73" borderId="24" xfId="2" applyFill="1" applyBorder="1" applyAlignment="1">
      <alignment vertical="top"/>
    </xf>
    <xf numFmtId="4" fontId="2" fillId="73" borderId="24" xfId="2" applyNumberFormat="1" applyFill="1" applyBorder="1" applyAlignment="1">
      <alignment vertical="top"/>
    </xf>
    <xf numFmtId="0" fontId="2" fillId="73" borderId="24" xfId="2" applyFill="1" applyBorder="1" applyAlignment="1">
      <alignment horizontal="center" vertical="top"/>
    </xf>
    <xf numFmtId="4" fontId="6" fillId="73" borderId="41" xfId="2" applyNumberFormat="1" applyFont="1" applyFill="1" applyBorder="1" applyAlignment="1">
      <alignment horizontal="right" vertical="top"/>
    </xf>
    <xf numFmtId="0" fontId="152" fillId="0" borderId="0" xfId="28" applyFont="1" applyAlignment="1">
      <alignment vertical="top" wrapText="1"/>
    </xf>
    <xf numFmtId="0" fontId="28" fillId="0" borderId="0" xfId="2" applyFont="1" applyAlignment="1">
      <alignment vertical="top"/>
    </xf>
    <xf numFmtId="4" fontId="28" fillId="0" borderId="0" xfId="2" applyNumberFormat="1" applyFont="1" applyAlignment="1">
      <alignment vertical="top"/>
    </xf>
    <xf numFmtId="0" fontId="28" fillId="0" borderId="0" xfId="2" applyFont="1" applyAlignment="1">
      <alignment horizontal="center" vertical="top"/>
    </xf>
    <xf numFmtId="4" fontId="28" fillId="0" borderId="0" xfId="28" applyNumberFormat="1" applyFont="1" applyAlignment="1">
      <alignment horizontal="right" vertical="top"/>
    </xf>
    <xf numFmtId="49" fontId="152" fillId="0" borderId="0" xfId="2" applyNumberFormat="1" applyFont="1" applyAlignment="1">
      <alignment horizontal="right" vertical="top"/>
    </xf>
    <xf numFmtId="0" fontId="28" fillId="75" borderId="24" xfId="2" applyFont="1" applyFill="1" applyBorder="1" applyAlignment="1">
      <alignment vertical="center"/>
    </xf>
    <xf numFmtId="0" fontId="3" fillId="75" borderId="40" xfId="2" applyFont="1" applyFill="1" applyBorder="1" applyAlignment="1">
      <alignment horizontal="right" vertical="center"/>
    </xf>
    <xf numFmtId="0" fontId="3" fillId="75" borderId="24" xfId="2" applyFont="1" applyFill="1" applyBorder="1" applyAlignment="1">
      <alignment vertical="center"/>
    </xf>
    <xf numFmtId="0" fontId="2" fillId="75" borderId="24" xfId="2" applyFill="1" applyBorder="1" applyAlignment="1">
      <alignment vertical="center"/>
    </xf>
    <xf numFmtId="0" fontId="2" fillId="75" borderId="41" xfId="2" applyFill="1" applyBorder="1" applyAlignment="1">
      <alignment horizontal="right" vertical="center"/>
    </xf>
    <xf numFmtId="2" fontId="153" fillId="0" borderId="0" xfId="265" applyNumberFormat="1" applyFont="1" applyAlignment="1">
      <alignment horizontal="justify" vertical="top" wrapText="1"/>
    </xf>
    <xf numFmtId="190" fontId="52" fillId="0" borderId="0" xfId="645" applyNumberFormat="1" applyFont="1" applyAlignment="1">
      <alignment horizontal="justify" vertical="top" wrapText="1"/>
    </xf>
    <xf numFmtId="189" fontId="2" fillId="0" borderId="0" xfId="1372" applyNumberFormat="1" applyFont="1" applyBorder="1" applyAlignment="1" applyProtection="1">
      <alignment horizontal="right"/>
      <protection locked="0"/>
    </xf>
    <xf numFmtId="0" fontId="28" fillId="0" borderId="0" xfId="265" applyFont="1" applyAlignment="1">
      <alignment horizontal="center"/>
    </xf>
    <xf numFmtId="0" fontId="28" fillId="0" borderId="0" xfId="265" applyFont="1" applyAlignment="1">
      <alignment horizontal="center" vertical="top"/>
    </xf>
    <xf numFmtId="0" fontId="28" fillId="0" borderId="0" xfId="2" applyFont="1" applyAlignment="1">
      <alignment horizontal="center" vertical="top" wrapText="1"/>
    </xf>
    <xf numFmtId="0" fontId="90" fillId="74" borderId="24" xfId="2" applyFont="1" applyFill="1" applyBorder="1" applyAlignment="1">
      <alignment horizontal="center" vertical="center" wrapText="1"/>
    </xf>
    <xf numFmtId="0" fontId="90" fillId="0" borderId="0" xfId="2" applyFont="1" applyAlignment="1">
      <alignment horizontal="center" wrapText="1"/>
    </xf>
    <xf numFmtId="0" fontId="28" fillId="0" borderId="0" xfId="2" applyFont="1"/>
    <xf numFmtId="0" fontId="52" fillId="0" borderId="0" xfId="2" applyFont="1" applyAlignment="1">
      <alignment horizontal="center" wrapText="1"/>
    </xf>
    <xf numFmtId="0" fontId="52" fillId="0" borderId="0" xfId="2" applyFont="1" applyAlignment="1">
      <alignment horizontal="center" vertical="top" wrapText="1"/>
    </xf>
    <xf numFmtId="190" fontId="156" fillId="0" borderId="0" xfId="645" applyNumberFormat="1" applyFont="1" applyAlignment="1">
      <alignment horizontal="justify" vertical="top" wrapText="1"/>
    </xf>
    <xf numFmtId="0" fontId="90" fillId="76" borderId="0" xfId="2" quotePrefix="1" applyFont="1" applyFill="1" applyAlignment="1">
      <alignment horizontal="right" vertical="center"/>
    </xf>
    <xf numFmtId="0" fontId="90" fillId="76" borderId="0" xfId="2" applyFont="1" applyFill="1" applyAlignment="1">
      <alignment vertical="center"/>
    </xf>
    <xf numFmtId="0" fontId="28" fillId="76" borderId="0" xfId="2" applyFont="1" applyFill="1" applyAlignment="1">
      <alignment vertical="center"/>
    </xf>
    <xf numFmtId="0" fontId="28" fillId="76" borderId="0" xfId="2" applyFont="1" applyFill="1" applyAlignment="1">
      <alignment horizontal="right" vertical="center"/>
    </xf>
    <xf numFmtId="0" fontId="52" fillId="0" borderId="0" xfId="0" applyFont="1" applyAlignment="1">
      <alignment horizontal="justify" vertical="top" wrapText="1"/>
    </xf>
    <xf numFmtId="0" fontId="2" fillId="0" borderId="0" xfId="0" applyFont="1" applyAlignment="1">
      <alignment vertical="top"/>
    </xf>
    <xf numFmtId="49" fontId="2" fillId="0" borderId="0" xfId="2" applyNumberFormat="1" applyAlignment="1">
      <alignment horizontal="justify" vertical="top" wrapText="1"/>
    </xf>
    <xf numFmtId="0" fontId="2" fillId="0" borderId="0" xfId="0" applyFont="1" applyAlignment="1">
      <alignment horizontal="justify" vertical="top" wrapText="1"/>
    </xf>
    <xf numFmtId="4" fontId="2" fillId="0" borderId="0" xfId="265" applyNumberFormat="1" applyAlignment="1" applyProtection="1">
      <alignment horizontal="right" wrapText="1"/>
      <protection locked="0"/>
    </xf>
    <xf numFmtId="4" fontId="2" fillId="0" borderId="0" xfId="2" applyNumberFormat="1" applyProtection="1">
      <protection locked="0"/>
    </xf>
    <xf numFmtId="4" fontId="2" fillId="0" borderId="0" xfId="2" applyNumberFormat="1" applyAlignment="1" applyProtection="1">
      <alignment horizontal="right" vertical="top"/>
      <protection locked="0"/>
    </xf>
    <xf numFmtId="4" fontId="28" fillId="0" borderId="0" xfId="265" applyNumberFormat="1" applyFont="1" applyAlignment="1" applyProtection="1">
      <alignment horizontal="right"/>
      <protection locked="0"/>
    </xf>
    <xf numFmtId="4" fontId="2" fillId="0" borderId="0" xfId="2" applyNumberFormat="1" applyAlignment="1" applyProtection="1">
      <alignment horizontal="right"/>
      <protection locked="0"/>
    </xf>
    <xf numFmtId="4" fontId="2" fillId="0" borderId="0" xfId="0" applyNumberFormat="1" applyFont="1" applyAlignment="1" applyProtection="1">
      <alignment horizontal="right" wrapText="1"/>
      <protection locked="0"/>
    </xf>
    <xf numFmtId="0" fontId="51" fillId="74" borderId="0" xfId="0" applyFont="1" applyFill="1" applyAlignment="1" applyProtection="1">
      <alignment horizontal="right" vertical="top" wrapText="1"/>
    </xf>
    <xf numFmtId="0" fontId="51" fillId="74" borderId="0" xfId="0" applyFont="1" applyFill="1" applyAlignment="1" applyProtection="1">
      <alignment vertical="top" wrapText="1"/>
    </xf>
    <xf numFmtId="0" fontId="0" fillId="0" borderId="0" xfId="0" applyProtection="1"/>
    <xf numFmtId="0" fontId="2" fillId="0" borderId="0" xfId="2" applyAlignment="1" applyProtection="1">
      <alignment horizontal="right"/>
    </xf>
    <xf numFmtId="0" fontId="2" fillId="0" borderId="0" xfId="2" applyAlignment="1" applyProtection="1">
      <alignment horizontal="center"/>
    </xf>
    <xf numFmtId="0" fontId="2" fillId="0" borderId="0" xfId="2" applyProtection="1"/>
    <xf numFmtId="0" fontId="3" fillId="0" borderId="0" xfId="2" applyFont="1" applyAlignment="1" applyProtection="1">
      <alignment horizontal="right" vertical="center"/>
    </xf>
    <xf numFmtId="0" fontId="3" fillId="0" borderId="0" xfId="2" applyFont="1" applyAlignment="1" applyProtection="1">
      <alignment horizontal="center" vertical="center"/>
    </xf>
    <xf numFmtId="0" fontId="3" fillId="0" borderId="0" xfId="2" applyFont="1" applyAlignment="1" applyProtection="1">
      <alignment vertical="center" wrapText="1"/>
    </xf>
    <xf numFmtId="0" fontId="4" fillId="0" borderId="0" xfId="2" applyFont="1" applyAlignment="1" applyProtection="1">
      <alignment horizontal="center" vertical="center" wrapText="1"/>
    </xf>
    <xf numFmtId="0" fontId="4" fillId="0" borderId="0" xfId="2" applyFont="1" applyAlignment="1" applyProtection="1">
      <alignment horizontal="center" vertical="top" wrapText="1" shrinkToFit="1"/>
    </xf>
    <xf numFmtId="0" fontId="146" fillId="73" borderId="1" xfId="2" applyFont="1" applyFill="1" applyBorder="1" applyAlignment="1" applyProtection="1">
      <alignment horizontal="center" vertical="center"/>
    </xf>
    <xf numFmtId="0" fontId="146" fillId="73" borderId="39" xfId="2" applyFont="1" applyFill="1" applyBorder="1" applyAlignment="1" applyProtection="1">
      <alignment horizontal="center" vertical="center"/>
    </xf>
    <xf numFmtId="0" fontId="146" fillId="73" borderId="17" xfId="2" applyFont="1" applyFill="1" applyBorder="1" applyAlignment="1" applyProtection="1">
      <alignment vertical="center" wrapText="1"/>
    </xf>
    <xf numFmtId="0" fontId="145" fillId="73" borderId="3" xfId="2" applyFont="1" applyFill="1" applyBorder="1" applyAlignment="1" applyProtection="1">
      <alignment horizontal="center" vertical="center" wrapText="1"/>
    </xf>
    <xf numFmtId="0" fontId="145" fillId="73" borderId="2" xfId="2" applyFont="1" applyFill="1" applyBorder="1" applyAlignment="1" applyProtection="1">
      <alignment horizontal="center" vertical="top" wrapText="1" shrinkToFit="1"/>
    </xf>
    <xf numFmtId="0" fontId="145" fillId="73" borderId="4" xfId="2" applyFont="1" applyFill="1" applyBorder="1" applyAlignment="1" applyProtection="1">
      <alignment horizontal="center" vertical="top" wrapText="1" shrinkToFit="1"/>
    </xf>
    <xf numFmtId="0" fontId="3" fillId="76" borderId="0" xfId="2" applyFont="1" applyFill="1" applyAlignment="1" applyProtection="1">
      <alignment horizontal="right" vertical="center"/>
    </xf>
    <xf numFmtId="0" fontId="3" fillId="21" borderId="0" xfId="2" applyFont="1" applyFill="1" applyAlignment="1" applyProtection="1">
      <alignment horizontal="right" vertical="center"/>
    </xf>
    <xf numFmtId="0" fontId="3" fillId="21" borderId="0" xfId="2" applyFont="1" applyFill="1" applyAlignment="1" applyProtection="1">
      <alignment vertical="center" wrapText="1"/>
    </xf>
    <xf numFmtId="0" fontId="4" fillId="21" borderId="0" xfId="2" applyFont="1" applyFill="1" applyAlignment="1" applyProtection="1">
      <alignment horizontal="center" vertical="center" wrapText="1"/>
    </xf>
    <xf numFmtId="0" fontId="4" fillId="21" borderId="0" xfId="2" applyFont="1" applyFill="1" applyAlignment="1" applyProtection="1">
      <alignment horizontal="center" vertical="top" wrapText="1" shrinkToFit="1"/>
    </xf>
    <xf numFmtId="0" fontId="29" fillId="0" borderId="0" xfId="0" applyFont="1" applyAlignment="1" applyProtection="1">
      <alignment horizontal="right"/>
    </xf>
    <xf numFmtId="0" fontId="29" fillId="0" borderId="0" xfId="0" applyFont="1" applyAlignment="1" applyProtection="1">
      <alignment horizontal="center"/>
    </xf>
    <xf numFmtId="49" fontId="55" fillId="0" borderId="0" xfId="0" applyNumberFormat="1" applyFont="1" applyAlignment="1" applyProtection="1">
      <alignment horizontal="left" vertical="center"/>
    </xf>
    <xf numFmtId="0" fontId="56" fillId="0" borderId="0" xfId="0" quotePrefix="1" applyFont="1" applyAlignment="1" applyProtection="1">
      <alignment horizontal="right" vertical="top" wrapText="1"/>
    </xf>
    <xf numFmtId="0" fontId="56" fillId="0" borderId="0" xfId="0" applyFont="1" applyAlignment="1" applyProtection="1">
      <alignment horizontal="justify" vertical="top" wrapText="1"/>
    </xf>
    <xf numFmtId="0" fontId="59" fillId="0" borderId="0" xfId="0" applyFont="1" applyAlignment="1" applyProtection="1">
      <alignment horizontal="justify" vertical="top" wrapText="1"/>
    </xf>
    <xf numFmtId="0" fontId="3" fillId="0" borderId="0" xfId="4454" applyFont="1" applyAlignment="1" applyProtection="1">
      <alignment wrapText="1"/>
    </xf>
    <xf numFmtId="0" fontId="26" fillId="20" borderId="0" xfId="0" applyFont="1" applyFill="1" applyAlignment="1" applyProtection="1">
      <alignment horizontal="right"/>
    </xf>
    <xf numFmtId="0" fontId="26" fillId="20" borderId="0" xfId="0" applyFont="1" applyFill="1" applyProtection="1"/>
    <xf numFmtId="49" fontId="3" fillId="0" borderId="0" xfId="0" applyNumberFormat="1" applyFont="1" applyAlignment="1" applyProtection="1">
      <alignment horizontal="center" vertical="top"/>
    </xf>
    <xf numFmtId="0" fontId="8" fillId="0" borderId="0" xfId="0" applyFont="1" applyAlignment="1" applyProtection="1">
      <alignment horizontal="justify" vertical="top" wrapText="1"/>
    </xf>
    <xf numFmtId="49" fontId="2" fillId="0" borderId="0" xfId="57" applyNumberFormat="1" applyAlignment="1" applyProtection="1">
      <alignment horizontal="justify" vertical="top" wrapText="1"/>
    </xf>
    <xf numFmtId="0" fontId="8" fillId="0" borderId="0" xfId="0" applyFont="1" applyAlignment="1" applyProtection="1">
      <alignment horizontal="center" vertical="top" wrapText="1"/>
    </xf>
    <xf numFmtId="4" fontId="2" fillId="0" borderId="0" xfId="2" applyNumberFormat="1" applyAlignment="1" applyProtection="1">
      <alignment horizontal="center" vertical="top" wrapText="1"/>
    </xf>
    <xf numFmtId="4" fontId="2" fillId="0" borderId="0" xfId="2" applyNumberFormat="1" applyAlignment="1" applyProtection="1">
      <alignment horizontal="right" vertical="top"/>
    </xf>
    <xf numFmtId="49" fontId="3" fillId="0" borderId="0" xfId="0" applyNumberFormat="1" applyFont="1" applyAlignment="1" applyProtection="1">
      <alignment horizontal="right" vertical="top"/>
    </xf>
    <xf numFmtId="49" fontId="3" fillId="0" borderId="0" xfId="0" applyNumberFormat="1" applyFont="1" applyAlignment="1" applyProtection="1">
      <alignment horizontal="left" vertical="top"/>
    </xf>
    <xf numFmtId="0" fontId="8" fillId="0" borderId="0" xfId="0" applyFont="1" applyAlignment="1" applyProtection="1">
      <alignment horizontal="center" wrapText="1"/>
    </xf>
    <xf numFmtId="4" fontId="2" fillId="0" borderId="0" xfId="2" applyNumberFormat="1" applyAlignment="1" applyProtection="1">
      <alignment horizontal="center" wrapText="1"/>
    </xf>
    <xf numFmtId="4" fontId="2" fillId="0" borderId="0" xfId="2" applyNumberFormat="1" applyAlignment="1" applyProtection="1">
      <alignment horizontal="right"/>
    </xf>
    <xf numFmtId="0" fontId="3" fillId="19" borderId="0" xfId="2" applyFont="1" applyFill="1" applyAlignment="1" applyProtection="1">
      <alignment horizontal="right" vertical="center"/>
    </xf>
    <xf numFmtId="0" fontId="3" fillId="19" borderId="0" xfId="2" applyFont="1" applyFill="1" applyAlignment="1" applyProtection="1">
      <alignment vertical="center" wrapText="1"/>
    </xf>
    <xf numFmtId="0" fontId="26" fillId="75" borderId="0" xfId="0" applyFont="1" applyFill="1" applyProtection="1"/>
    <xf numFmtId="49" fontId="16" fillId="0" borderId="0" xfId="59" applyNumberFormat="1" applyFont="1" applyAlignment="1" applyProtection="1">
      <alignment horizontal="left" vertical="top" wrapText="1"/>
    </xf>
    <xf numFmtId="0" fontId="0" fillId="0" borderId="0" xfId="0" applyAlignment="1" applyProtection="1">
      <alignment horizontal="right"/>
    </xf>
    <xf numFmtId="0" fontId="52" fillId="0" borderId="0" xfId="0" applyFont="1" applyAlignment="1" applyProtection="1">
      <alignment horizontal="justify" vertical="top"/>
    </xf>
    <xf numFmtId="4" fontId="2" fillId="0" borderId="0" xfId="2" applyNumberFormat="1" applyAlignment="1" applyProtection="1">
      <alignment horizontal="center"/>
    </xf>
    <xf numFmtId="0" fontId="0" fillId="0" borderId="0" xfId="0" applyAlignment="1" applyProtection="1">
      <alignment horizontal="center" wrapText="1"/>
    </xf>
    <xf numFmtId="2" fontId="16" fillId="0" borderId="0" xfId="60" applyNumberFormat="1" applyFont="1" applyAlignment="1" applyProtection="1"/>
    <xf numFmtId="4" fontId="2" fillId="0" borderId="0" xfId="2" applyNumberFormat="1" applyProtection="1"/>
    <xf numFmtId="2" fontId="7" fillId="0" borderId="0" xfId="2" applyNumberFormat="1" applyFont="1" applyAlignment="1" applyProtection="1">
      <alignment horizontal="center" vertical="top"/>
    </xf>
    <xf numFmtId="0" fontId="2" fillId="0" borderId="0" xfId="2" applyAlignment="1" applyProtection="1">
      <alignment horizontal="center" vertical="top"/>
    </xf>
    <xf numFmtId="4" fontId="2" fillId="0" borderId="0" xfId="2" applyNumberFormat="1" applyAlignment="1" applyProtection="1">
      <alignment horizontal="center" vertical="top"/>
    </xf>
    <xf numFmtId="189" fontId="2" fillId="0" borderId="0" xfId="0" applyNumberFormat="1" applyFont="1" applyAlignment="1" applyProtection="1">
      <alignment horizontal="right" vertical="top"/>
    </xf>
    <xf numFmtId="189" fontId="2" fillId="0" borderId="0" xfId="4450" applyNumberFormat="1" applyFont="1" applyBorder="1" applyAlignment="1" applyProtection="1">
      <alignment horizontal="right" vertical="top"/>
    </xf>
    <xf numFmtId="189" fontId="2" fillId="0" borderId="0" xfId="0" applyNumberFormat="1" applyFont="1" applyAlignment="1" applyProtection="1">
      <alignment horizontal="right"/>
    </xf>
    <xf numFmtId="189" fontId="2" fillId="0" borderId="0" xfId="4450" applyNumberFormat="1" applyFont="1" applyBorder="1" applyAlignment="1" applyProtection="1">
      <alignment horizontal="right"/>
    </xf>
    <xf numFmtId="0" fontId="2" fillId="0" borderId="0" xfId="57" applyAlignment="1" applyProtection="1">
      <alignment horizontal="justify" vertical="top" wrapText="1"/>
    </xf>
    <xf numFmtId="0" fontId="28" fillId="0" borderId="0" xfId="56" applyFont="1" applyAlignment="1" applyProtection="1">
      <alignment horizontal="justify" vertical="top" wrapText="1"/>
    </xf>
    <xf numFmtId="0" fontId="2" fillId="0" borderId="0" xfId="49" applyAlignment="1" applyProtection="1">
      <alignment horizontal="justify" vertical="top" wrapText="1"/>
    </xf>
    <xf numFmtId="0" fontId="2" fillId="0" borderId="0" xfId="0" applyFont="1" applyAlignment="1" applyProtection="1">
      <alignment horizontal="justify" vertical="top" wrapText="1"/>
    </xf>
    <xf numFmtId="0" fontId="28" fillId="0" borderId="0" xfId="0" applyFont="1" applyAlignment="1" applyProtection="1">
      <alignment horizontal="justify" vertical="top" wrapText="1"/>
    </xf>
    <xf numFmtId="49" fontId="2" fillId="0" borderId="0" xfId="0" applyNumberFormat="1" applyFont="1" applyAlignment="1" applyProtection="1">
      <alignment horizontal="justify" vertical="top" wrapText="1"/>
    </xf>
    <xf numFmtId="49" fontId="28" fillId="0" borderId="0" xfId="0" applyNumberFormat="1" applyFont="1" applyAlignment="1" applyProtection="1">
      <alignment horizontal="justify" vertical="top" wrapText="1"/>
    </xf>
    <xf numFmtId="49" fontId="2" fillId="0" borderId="0" xfId="0" quotePrefix="1" applyNumberFormat="1" applyFont="1" applyAlignment="1" applyProtection="1">
      <alignment horizontal="justify" vertical="top" wrapText="1"/>
    </xf>
    <xf numFmtId="4" fontId="2" fillId="0" borderId="0" xfId="2" applyNumberFormat="1" applyAlignment="1" applyProtection="1">
      <alignment horizontal="right" wrapText="1"/>
    </xf>
    <xf numFmtId="49" fontId="2" fillId="0" borderId="0" xfId="0" applyNumberFormat="1" applyFont="1" applyAlignment="1" applyProtection="1">
      <alignment horizontal="center"/>
    </xf>
    <xf numFmtId="4" fontId="2" fillId="0" borderId="0" xfId="0" applyNumberFormat="1" applyFont="1" applyAlignment="1" applyProtection="1">
      <alignment horizontal="right" wrapText="1"/>
    </xf>
    <xf numFmtId="189" fontId="2" fillId="0" borderId="0" xfId="1372" applyNumberFormat="1" applyFont="1" applyBorder="1" applyAlignment="1" applyProtection="1">
      <alignment horizontal="right" vertical="top"/>
    </xf>
    <xf numFmtId="189" fontId="2" fillId="0" borderId="0" xfId="1372" applyNumberFormat="1" applyFont="1" applyBorder="1" applyAlignment="1" applyProtection="1">
      <alignment horizontal="right"/>
    </xf>
    <xf numFmtId="0" fontId="0" fillId="0" borderId="0" xfId="0" applyAlignment="1" applyProtection="1">
      <alignment horizontal="center" vertical="top" wrapText="1"/>
    </xf>
    <xf numFmtId="189" fontId="2" fillId="0" borderId="0" xfId="980" applyNumberFormat="1" applyFont="1" applyBorder="1" applyAlignment="1" applyProtection="1">
      <alignment horizontal="right" vertical="top"/>
    </xf>
    <xf numFmtId="49" fontId="28" fillId="0" borderId="0" xfId="0" applyNumberFormat="1" applyFont="1" applyAlignment="1" applyProtection="1">
      <alignment horizontal="justify" vertical="center" wrapText="1"/>
    </xf>
    <xf numFmtId="0" fontId="28" fillId="0" borderId="0" xfId="57" applyFont="1" applyAlignment="1" applyProtection="1">
      <alignment horizontal="justify" wrapText="1"/>
    </xf>
    <xf numFmtId="170" fontId="3" fillId="0" borderId="0" xfId="2" applyNumberFormat="1" applyFont="1" applyAlignment="1" applyProtection="1">
      <alignment horizontal="right" vertical="center" wrapText="1"/>
    </xf>
    <xf numFmtId="0" fontId="3" fillId="73" borderId="16" xfId="0" applyFont="1" applyFill="1" applyBorder="1" applyAlignment="1" applyProtection="1">
      <alignment horizontal="justify" vertical="center" wrapText="1"/>
    </xf>
    <xf numFmtId="0" fontId="29" fillId="73" borderId="16" xfId="0" applyFont="1" applyFill="1" applyBorder="1" applyAlignment="1" applyProtection="1">
      <alignment horizontal="center" vertical="center"/>
    </xf>
    <xf numFmtId="0" fontId="3" fillId="73" borderId="16" xfId="2" applyFont="1" applyFill="1" applyBorder="1" applyAlignment="1" applyProtection="1">
      <alignment horizontal="center" vertical="center" wrapText="1"/>
    </xf>
    <xf numFmtId="4" fontId="3" fillId="73" borderId="16" xfId="2" applyNumberFormat="1" applyFont="1" applyFill="1" applyBorder="1" applyAlignment="1" applyProtection="1">
      <alignment horizontal="right" vertical="center" wrapText="1"/>
    </xf>
    <xf numFmtId="0" fontId="3" fillId="0" borderId="18" xfId="0" applyFont="1" applyBorder="1" applyAlignment="1" applyProtection="1">
      <alignment horizontal="justify" vertical="center" wrapText="1"/>
    </xf>
    <xf numFmtId="0" fontId="29" fillId="0" borderId="6" xfId="0" applyFont="1" applyBorder="1" applyAlignment="1" applyProtection="1">
      <alignment horizontal="right" vertical="center"/>
    </xf>
    <xf numFmtId="0" fontId="29" fillId="0" borderId="6" xfId="0" applyFont="1" applyBorder="1" applyAlignment="1" applyProtection="1">
      <alignment horizontal="center" vertical="center"/>
    </xf>
    <xf numFmtId="0" fontId="2" fillId="0" borderId="0" xfId="0" applyFont="1" applyAlignment="1" applyProtection="1">
      <alignment horizontal="justify" vertical="center" wrapText="1"/>
    </xf>
    <xf numFmtId="0" fontId="2" fillId="0" borderId="0" xfId="2" applyAlignment="1" applyProtection="1">
      <alignment horizontal="center" vertical="center" wrapText="1"/>
    </xf>
    <xf numFmtId="4" fontId="2" fillId="0" borderId="0" xfId="2" applyNumberFormat="1" applyAlignment="1" applyProtection="1">
      <alignment horizontal="right" vertical="center" wrapText="1"/>
    </xf>
    <xf numFmtId="0" fontId="8" fillId="0" borderId="0" xfId="0" applyFont="1" applyAlignment="1" applyProtection="1">
      <alignment horizontal="right" vertical="center"/>
    </xf>
    <xf numFmtId="0" fontId="29" fillId="0" borderId="0" xfId="0" applyFont="1" applyAlignment="1" applyProtection="1">
      <alignment horizontal="center" vertical="center"/>
    </xf>
    <xf numFmtId="0" fontId="8" fillId="73" borderId="16" xfId="0" applyFont="1" applyFill="1" applyBorder="1" applyAlignment="1" applyProtection="1">
      <alignment horizontal="right" vertical="center"/>
    </xf>
    <xf numFmtId="0" fontId="8" fillId="0" borderId="0" xfId="0" applyFont="1" applyAlignment="1" applyProtection="1">
      <alignment horizontal="right"/>
    </xf>
    <xf numFmtId="0" fontId="2" fillId="0" borderId="0" xfId="2" applyAlignment="1" applyProtection="1">
      <alignment horizontal="right" wrapText="1"/>
    </xf>
    <xf numFmtId="170" fontId="2" fillId="0" borderId="0" xfId="2" applyNumberFormat="1" applyAlignment="1" applyProtection="1">
      <alignment horizontal="right" wrapText="1"/>
    </xf>
    <xf numFmtId="0" fontId="30" fillId="0" borderId="0" xfId="0" applyFont="1" applyProtection="1"/>
    <xf numFmtId="4" fontId="30" fillId="0" borderId="0" xfId="0" applyNumberFormat="1" applyFont="1" applyProtection="1"/>
    <xf numFmtId="0" fontId="16" fillId="0" borderId="0" xfId="265" applyFont="1" applyAlignment="1" applyProtection="1">
      <alignment vertical="top" wrapText="1"/>
    </xf>
    <xf numFmtId="0" fontId="138" fillId="0" borderId="0" xfId="31" applyFont="1" applyProtection="1"/>
    <xf numFmtId="49" fontId="2" fillId="0" borderId="0" xfId="2" applyNumberFormat="1" applyAlignment="1" applyProtection="1">
      <alignment horizontal="center" vertical="top"/>
    </xf>
    <xf numFmtId="0" fontId="2" fillId="0" borderId="0" xfId="2" applyAlignment="1" applyProtection="1">
      <alignment wrapText="1"/>
    </xf>
    <xf numFmtId="0" fontId="2" fillId="0" borderId="0" xfId="265" applyAlignment="1" applyProtection="1">
      <alignment horizontal="center" vertical="top" wrapText="1"/>
    </xf>
    <xf numFmtId="0" fontId="3" fillId="73" borderId="1" xfId="2" applyFont="1" applyFill="1" applyBorder="1" applyAlignment="1" applyProtection="1">
      <alignment horizontal="center" vertical="center"/>
    </xf>
    <xf numFmtId="0" fontId="3" fillId="73" borderId="2" xfId="2" applyFont="1" applyFill="1" applyBorder="1" applyAlignment="1" applyProtection="1">
      <alignment vertical="center" wrapText="1"/>
    </xf>
    <xf numFmtId="0" fontId="4" fillId="73" borderId="3" xfId="2" applyFont="1" applyFill="1" applyBorder="1" applyAlignment="1" applyProtection="1">
      <alignment horizontal="center" vertical="center" wrapText="1"/>
    </xf>
    <xf numFmtId="0" fontId="4" fillId="73" borderId="2" xfId="2" applyFont="1" applyFill="1" applyBorder="1" applyAlignment="1" applyProtection="1">
      <alignment horizontal="center" vertical="top" wrapText="1" shrinkToFit="1"/>
    </xf>
    <xf numFmtId="0" fontId="4" fillId="73" borderId="4" xfId="2" applyFont="1" applyFill="1" applyBorder="1" applyAlignment="1" applyProtection="1">
      <alignment horizontal="center" vertical="top" wrapText="1" shrinkToFit="1"/>
    </xf>
    <xf numFmtId="49" fontId="140" fillId="0" borderId="0" xfId="2" applyNumberFormat="1" applyFont="1" applyAlignment="1" applyProtection="1">
      <alignment horizontal="left"/>
    </xf>
    <xf numFmtId="0" fontId="139" fillId="0" borderId="0" xfId="2" applyFont="1" applyProtection="1"/>
    <xf numFmtId="0" fontId="90" fillId="76" borderId="0" xfId="2" quotePrefix="1" applyFont="1" applyFill="1" applyAlignment="1" applyProtection="1">
      <alignment horizontal="right" vertical="center"/>
    </xf>
    <xf numFmtId="0" fontId="90" fillId="76" borderId="0" xfId="2" applyFont="1" applyFill="1" applyAlignment="1" applyProtection="1">
      <alignment vertical="center"/>
    </xf>
    <xf numFmtId="0" fontId="2" fillId="76" borderId="0" xfId="2" applyFill="1" applyAlignment="1" applyProtection="1">
      <alignment vertical="center"/>
    </xf>
    <xf numFmtId="0" fontId="2" fillId="76" borderId="0" xfId="2" applyFill="1" applyAlignment="1" applyProtection="1">
      <alignment horizontal="right" vertical="center"/>
    </xf>
    <xf numFmtId="0" fontId="3" fillId="74" borderId="40" xfId="2" applyFont="1" applyFill="1" applyBorder="1" applyAlignment="1" applyProtection="1">
      <alignment horizontal="right" vertical="center"/>
    </xf>
    <xf numFmtId="0" fontId="3" fillId="74" borderId="24" xfId="2" applyFont="1" applyFill="1" applyBorder="1" applyAlignment="1" applyProtection="1">
      <alignment vertical="center"/>
    </xf>
    <xf numFmtId="0" fontId="2" fillId="74" borderId="24" xfId="2" applyFill="1" applyBorder="1" applyAlignment="1" applyProtection="1">
      <alignment vertical="center"/>
    </xf>
    <xf numFmtId="0" fontId="2" fillId="74" borderId="41" xfId="2" applyFill="1" applyBorder="1" applyAlignment="1" applyProtection="1">
      <alignment horizontal="right" vertical="center"/>
    </xf>
    <xf numFmtId="14" fontId="3" fillId="0" borderId="0" xfId="2" quotePrefix="1" applyNumberFormat="1" applyFont="1" applyAlignment="1" applyProtection="1">
      <alignment horizontal="right" vertical="top"/>
    </xf>
    <xf numFmtId="0" fontId="28" fillId="0" borderId="0" xfId="2" applyFont="1" applyAlignment="1" applyProtection="1">
      <alignment vertical="top" wrapText="1"/>
    </xf>
    <xf numFmtId="0" fontId="0" fillId="0" borderId="0" xfId="2" applyFont="1" applyAlignment="1" applyProtection="1">
      <alignment horizontal="center"/>
    </xf>
    <xf numFmtId="0" fontId="28" fillId="0" borderId="0" xfId="2" quotePrefix="1" applyFont="1" applyAlignment="1" applyProtection="1">
      <alignment horizontal="justify" vertical="top" wrapText="1"/>
    </xf>
    <xf numFmtId="0" fontId="0" fillId="0" borderId="0" xfId="2" applyFont="1" applyAlignment="1" applyProtection="1">
      <alignment horizontal="center" vertical="top"/>
    </xf>
    <xf numFmtId="4" fontId="2" fillId="0" borderId="0" xfId="2" applyNumberFormat="1" applyAlignment="1" applyProtection="1">
      <alignment vertical="top"/>
    </xf>
    <xf numFmtId="49" fontId="90" fillId="74" borderId="40" xfId="2" applyNumberFormat="1" applyFont="1" applyFill="1" applyBorder="1" applyAlignment="1" applyProtection="1">
      <alignment horizontal="right" vertical="center"/>
    </xf>
    <xf numFmtId="0" fontId="3" fillId="74" borderId="24" xfId="2" applyFont="1" applyFill="1" applyBorder="1" applyAlignment="1" applyProtection="1">
      <alignment vertical="center" wrapText="1"/>
    </xf>
    <xf numFmtId="0" fontId="3" fillId="74" borderId="24" xfId="2" applyFont="1" applyFill="1" applyBorder="1" applyAlignment="1" applyProtection="1">
      <alignment horizontal="center" vertical="center" wrapText="1"/>
    </xf>
    <xf numFmtId="4" fontId="2" fillId="74" borderId="24" xfId="2" applyNumberFormat="1" applyFill="1" applyBorder="1" applyAlignment="1" applyProtection="1">
      <alignment horizontal="center" vertical="center"/>
    </xf>
    <xf numFmtId="0" fontId="2" fillId="74" borderId="24" xfId="2" applyFill="1" applyBorder="1" applyAlignment="1" applyProtection="1">
      <alignment horizontal="center" vertical="center"/>
    </xf>
    <xf numFmtId="4" fontId="3" fillId="74" borderId="41" xfId="2" applyNumberFormat="1" applyFont="1" applyFill="1" applyBorder="1" applyAlignment="1" applyProtection="1">
      <alignment horizontal="right" vertical="center"/>
    </xf>
    <xf numFmtId="49" fontId="2" fillId="0" borderId="0" xfId="4458" applyNumberFormat="1" applyFont="1" applyAlignment="1" applyProtection="1">
      <alignment horizontal="justify" vertical="center" wrapText="1"/>
    </xf>
    <xf numFmtId="49" fontId="2" fillId="0" borderId="0" xfId="4457" applyNumberFormat="1" applyFont="1" applyAlignment="1" applyProtection="1">
      <alignment horizontal="justify" vertical="center" wrapText="1"/>
    </xf>
    <xf numFmtId="49" fontId="0" fillId="0" borderId="0" xfId="4457" applyNumberFormat="1" applyFont="1" applyAlignment="1" applyProtection="1">
      <alignment horizontal="justify" vertical="center" wrapText="1"/>
    </xf>
    <xf numFmtId="49" fontId="28" fillId="0" borderId="0" xfId="265" applyNumberFormat="1" applyFont="1" applyAlignment="1" applyProtection="1">
      <alignment horizontal="justify" vertical="center" wrapText="1"/>
    </xf>
    <xf numFmtId="49" fontId="52" fillId="0" borderId="0" xfId="4457" applyNumberFormat="1" applyFont="1" applyAlignment="1" applyProtection="1">
      <alignment horizontal="justify" vertical="top" wrapText="1"/>
    </xf>
    <xf numFmtId="49" fontId="2" fillId="0" borderId="0" xfId="265" quotePrefix="1" applyNumberFormat="1" applyAlignment="1" applyProtection="1">
      <alignment horizontal="justify" vertical="center" wrapText="1"/>
    </xf>
    <xf numFmtId="49" fontId="2" fillId="0" borderId="0" xfId="265" applyNumberFormat="1" applyAlignment="1" applyProtection="1">
      <alignment horizontal="justify" vertical="center" wrapText="1"/>
    </xf>
    <xf numFmtId="0" fontId="152" fillId="0" borderId="0" xfId="2" applyFont="1" applyAlignment="1" applyProtection="1">
      <alignment horizontal="center"/>
    </xf>
    <xf numFmtId="4" fontId="28" fillId="0" borderId="0" xfId="2" applyNumberFormat="1" applyFont="1" applyAlignment="1" applyProtection="1">
      <alignment horizontal="right" wrapText="1"/>
    </xf>
    <xf numFmtId="4" fontId="28" fillId="0" borderId="0" xfId="2" applyNumberFormat="1" applyFont="1" applyProtection="1"/>
    <xf numFmtId="49" fontId="28" fillId="0" borderId="0" xfId="265" quotePrefix="1" applyNumberFormat="1" applyFont="1" applyAlignment="1" applyProtection="1">
      <alignment horizontal="justify" vertical="center" wrapText="1"/>
    </xf>
    <xf numFmtId="49" fontId="28" fillId="0" borderId="0" xfId="265" applyNumberFormat="1" applyFont="1" applyAlignment="1" applyProtection="1">
      <alignment horizontal="justify" vertical="top" wrapText="1"/>
    </xf>
    <xf numFmtId="0" fontId="150" fillId="0" borderId="0" xfId="265" applyFont="1" applyAlignment="1" applyProtection="1">
      <alignment horizontal="center" vertical="center" wrapText="1"/>
    </xf>
    <xf numFmtId="4" fontId="150" fillId="0" borderId="0" xfId="265" applyNumberFormat="1" applyFont="1" applyAlignment="1" applyProtection="1">
      <alignment horizontal="right" vertical="center" wrapText="1"/>
    </xf>
    <xf numFmtId="191" fontId="150" fillId="0" borderId="0" xfId="265" applyNumberFormat="1" applyFont="1" applyAlignment="1" applyProtection="1">
      <alignment horizontal="right" vertical="center" wrapText="1"/>
    </xf>
    <xf numFmtId="49" fontId="150" fillId="0" borderId="0" xfId="265" applyNumberFormat="1" applyFont="1" applyAlignment="1" applyProtection="1">
      <alignment horizontal="justify" vertical="center" wrapText="1"/>
    </xf>
    <xf numFmtId="0" fontId="58" fillId="0" borderId="0" xfId="265" applyFont="1" applyAlignment="1" applyProtection="1">
      <alignment horizontal="left" vertical="top" wrapText="1"/>
    </xf>
    <xf numFmtId="49" fontId="2" fillId="73" borderId="40" xfId="2" applyNumberFormat="1" applyFill="1" applyBorder="1" applyAlignment="1" applyProtection="1">
      <alignment vertical="center"/>
    </xf>
    <xf numFmtId="0" fontId="3" fillId="73" borderId="24" xfId="4" applyFont="1" applyFill="1" applyBorder="1" applyAlignment="1" applyProtection="1">
      <alignment horizontal="left" vertical="center"/>
    </xf>
    <xf numFmtId="0" fontId="2" fillId="73" borderId="24" xfId="2" applyFill="1" applyBorder="1" applyAlignment="1" applyProtection="1">
      <alignment horizontal="center" vertical="center"/>
    </xf>
    <xf numFmtId="2" fontId="2" fillId="73" borderId="24" xfId="2" applyNumberFormat="1" applyFill="1" applyBorder="1" applyAlignment="1" applyProtection="1">
      <alignment horizontal="center" vertical="center"/>
    </xf>
    <xf numFmtId="4" fontId="3" fillId="73" borderId="41" xfId="2" applyNumberFormat="1" applyFont="1" applyFill="1" applyBorder="1" applyAlignment="1" applyProtection="1">
      <alignment horizontal="center" vertical="center"/>
    </xf>
    <xf numFmtId="0" fontId="0" fillId="0" borderId="0" xfId="2" applyFont="1" applyAlignment="1" applyProtection="1">
      <alignment vertical="top"/>
    </xf>
    <xf numFmtId="0" fontId="90" fillId="74" borderId="5" xfId="2" applyFont="1" applyFill="1" applyBorder="1" applyAlignment="1" applyProtection="1">
      <alignment horizontal="left" vertical="top" wrapText="1"/>
    </xf>
    <xf numFmtId="0" fontId="90" fillId="74" borderId="5" xfId="2" applyFont="1" applyFill="1" applyBorder="1" applyAlignment="1" applyProtection="1">
      <alignment vertical="top"/>
    </xf>
    <xf numFmtId="0" fontId="90" fillId="74" borderId="5" xfId="2" applyFont="1" applyFill="1" applyBorder="1" applyAlignment="1" applyProtection="1">
      <alignment horizontal="center" vertical="top"/>
    </xf>
    <xf numFmtId="0" fontId="90" fillId="74" borderId="5" xfId="2" applyFont="1" applyFill="1" applyBorder="1" applyAlignment="1" applyProtection="1">
      <alignment horizontal="right" vertical="top"/>
    </xf>
    <xf numFmtId="0" fontId="52" fillId="0" borderId="0" xfId="2" applyFont="1" applyAlignment="1" applyProtection="1">
      <alignment horizontal="right" vertical="top"/>
    </xf>
    <xf numFmtId="0" fontId="52" fillId="0" borderId="0" xfId="2" applyFont="1" applyAlignment="1" applyProtection="1">
      <alignment vertical="top"/>
    </xf>
    <xf numFmtId="4" fontId="28" fillId="0" borderId="0" xfId="2" applyNumberFormat="1" applyFont="1" applyAlignment="1" applyProtection="1">
      <alignment horizontal="right" vertical="top"/>
    </xf>
    <xf numFmtId="0" fontId="52" fillId="0" borderId="5" xfId="2" applyFont="1" applyBorder="1" applyAlignment="1" applyProtection="1">
      <alignment horizontal="right" vertical="top"/>
    </xf>
    <xf numFmtId="0" fontId="52" fillId="0" borderId="5" xfId="2" applyFont="1" applyBorder="1" applyAlignment="1" applyProtection="1">
      <alignment vertical="top"/>
    </xf>
    <xf numFmtId="0" fontId="28" fillId="74" borderId="24" xfId="2" applyFont="1" applyFill="1" applyBorder="1" applyProtection="1"/>
    <xf numFmtId="0" fontId="90" fillId="74" borderId="24" xfId="2" applyFont="1" applyFill="1" applyBorder="1" applyAlignment="1" applyProtection="1">
      <alignment vertical="top"/>
    </xf>
    <xf numFmtId="0" fontId="28" fillId="74" borderId="24" xfId="2" applyFont="1" applyFill="1" applyBorder="1" applyAlignment="1" applyProtection="1">
      <alignment vertical="top"/>
    </xf>
    <xf numFmtId="0" fontId="28" fillId="74" borderId="24" xfId="2" applyFont="1" applyFill="1" applyBorder="1" applyAlignment="1" applyProtection="1">
      <alignment horizontal="center" vertical="top"/>
    </xf>
    <xf numFmtId="4" fontId="90" fillId="74" borderId="24" xfId="28" applyNumberFormat="1" applyFont="1" applyFill="1" applyBorder="1" applyAlignment="1" applyProtection="1">
      <alignment horizontal="right" vertical="top"/>
    </xf>
    <xf numFmtId="0" fontId="28" fillId="74" borderId="5" xfId="2" applyFont="1" applyFill="1" applyBorder="1" applyProtection="1"/>
    <xf numFmtId="0" fontId="28" fillId="74" borderId="5" xfId="2" applyFont="1" applyFill="1" applyBorder="1" applyAlignment="1" applyProtection="1">
      <alignment vertical="top"/>
    </xf>
    <xf numFmtId="0" fontId="28" fillId="74" borderId="5" xfId="2" applyFont="1" applyFill="1" applyBorder="1" applyAlignment="1" applyProtection="1">
      <alignment horizontal="center" vertical="top"/>
    </xf>
    <xf numFmtId="4" fontId="28" fillId="74" borderId="5" xfId="28" applyNumberFormat="1" applyFont="1" applyFill="1" applyBorder="1" applyAlignment="1" applyProtection="1">
      <alignment horizontal="right" vertical="top"/>
    </xf>
    <xf numFmtId="0" fontId="28" fillId="73" borderId="22" xfId="2" applyFont="1" applyFill="1" applyBorder="1" applyAlignment="1" applyProtection="1">
      <alignment vertical="center"/>
    </xf>
    <xf numFmtId="0" fontId="90" fillId="73" borderId="16" xfId="2" applyFont="1" applyFill="1" applyBorder="1" applyAlignment="1" applyProtection="1">
      <alignment vertical="center"/>
    </xf>
    <xf numFmtId="0" fontId="28" fillId="73" borderId="16" xfId="2" applyFont="1" applyFill="1" applyBorder="1" applyAlignment="1" applyProtection="1">
      <alignment vertical="center"/>
    </xf>
    <xf numFmtId="0" fontId="28" fillId="73" borderId="16" xfId="2" applyFont="1" applyFill="1" applyBorder="1" applyAlignment="1" applyProtection="1">
      <alignment horizontal="center" vertical="center"/>
    </xf>
    <xf numFmtId="4" fontId="90" fillId="73" borderId="23" xfId="28" applyNumberFormat="1" applyFont="1" applyFill="1" applyBorder="1" applyAlignment="1" applyProtection="1">
      <alignment horizontal="right" vertical="center"/>
    </xf>
    <xf numFmtId="0" fontId="2" fillId="0" borderId="0" xfId="2" applyAlignment="1" applyProtection="1">
      <alignment vertical="top"/>
    </xf>
    <xf numFmtId="4" fontId="2" fillId="0" borderId="0" xfId="28" applyNumberFormat="1" applyFont="1" applyAlignment="1" applyProtection="1">
      <alignment horizontal="center" vertical="top"/>
    </xf>
    <xf numFmtId="4" fontId="28" fillId="0" borderId="0" xfId="2" applyNumberFormat="1" applyFont="1" applyProtection="1">
      <protection locked="0"/>
    </xf>
    <xf numFmtId="0" fontId="58" fillId="0" borderId="0" xfId="0" quotePrefix="1" applyFont="1" applyAlignment="1">
      <alignment horizontal="justify" vertical="top" wrapText="1"/>
    </xf>
    <xf numFmtId="0" fontId="58" fillId="0" borderId="0" xfId="0" applyFont="1" applyAlignment="1">
      <alignment horizontal="justify" vertical="top" wrapText="1"/>
    </xf>
    <xf numFmtId="0" fontId="54" fillId="0" borderId="0" xfId="0" applyFont="1" applyAlignment="1">
      <alignment horizontal="justify" vertical="top" wrapText="1"/>
    </xf>
    <xf numFmtId="0" fontId="155" fillId="74" borderId="0" xfId="0" applyFont="1" applyFill="1" applyAlignment="1">
      <alignment horizontal="left" vertical="top" wrapText="1"/>
    </xf>
    <xf numFmtId="0" fontId="2" fillId="0" borderId="0" xfId="0" applyFont="1" applyAlignment="1">
      <alignment horizontal="justify" vertical="top" wrapText="1"/>
    </xf>
    <xf numFmtId="171" fontId="3" fillId="21" borderId="0" xfId="2" applyNumberFormat="1" applyFont="1" applyFill="1" applyAlignment="1">
      <alignment horizontal="right" vertical="center" indent="1"/>
    </xf>
    <xf numFmtId="172" fontId="26" fillId="21" borderId="0" xfId="0" applyNumberFormat="1" applyFont="1" applyFill="1" applyAlignment="1">
      <alignment horizontal="right" indent="1"/>
    </xf>
    <xf numFmtId="0" fontId="149" fillId="74" borderId="0" xfId="0" applyFont="1" applyFill="1" applyAlignment="1">
      <alignment horizontal="left" vertical="top" wrapText="1"/>
    </xf>
    <xf numFmtId="0" fontId="62" fillId="74" borderId="0" xfId="0" applyFont="1" applyFill="1" applyAlignment="1">
      <alignment horizontal="left" vertical="top" wrapText="1"/>
    </xf>
    <xf numFmtId="0" fontId="54" fillId="73" borderId="21" xfId="2" applyFont="1" applyFill="1" applyBorder="1" applyAlignment="1">
      <alignment horizontal="center"/>
    </xf>
    <xf numFmtId="0" fontId="54" fillId="73" borderId="18" xfId="2" applyFont="1" applyFill="1" applyBorder="1" applyAlignment="1">
      <alignment horizontal="center"/>
    </xf>
    <xf numFmtId="4" fontId="54" fillId="73" borderId="18" xfId="2" applyNumberFormat="1" applyFont="1" applyFill="1" applyBorder="1" applyAlignment="1">
      <alignment horizontal="center"/>
    </xf>
    <xf numFmtId="0" fontId="61" fillId="73" borderId="21" xfId="0" applyFont="1" applyFill="1" applyBorder="1" applyAlignment="1">
      <alignment horizontal="left"/>
    </xf>
    <xf numFmtId="0" fontId="61" fillId="73" borderId="18" xfId="0" applyFont="1" applyFill="1" applyBorder="1" applyAlignment="1">
      <alignment horizontal="left"/>
    </xf>
    <xf numFmtId="0" fontId="61" fillId="73" borderId="19" xfId="0" applyFont="1" applyFill="1" applyBorder="1" applyAlignment="1">
      <alignment horizontal="left"/>
    </xf>
    <xf numFmtId="171" fontId="26" fillId="72" borderId="34" xfId="0" applyNumberFormat="1" applyFont="1" applyFill="1" applyBorder="1" applyAlignment="1">
      <alignment horizontal="right" indent="1"/>
    </xf>
    <xf numFmtId="0" fontId="26" fillId="72" borderId="34" xfId="0" applyFont="1" applyFill="1" applyBorder="1" applyAlignment="1">
      <alignment horizontal="right" indent="1"/>
    </xf>
    <xf numFmtId="171" fontId="26" fillId="0" borderId="35" xfId="0" applyNumberFormat="1" applyFont="1" applyBorder="1" applyAlignment="1">
      <alignment horizontal="right" indent="1"/>
    </xf>
    <xf numFmtId="0" fontId="26" fillId="0" borderId="35" xfId="0" applyFont="1" applyBorder="1" applyAlignment="1">
      <alignment horizontal="right" indent="1"/>
    </xf>
    <xf numFmtId="171" fontId="26" fillId="19" borderId="37" xfId="0" applyNumberFormat="1" applyFont="1" applyFill="1" applyBorder="1" applyAlignment="1">
      <alignment horizontal="right" indent="1"/>
    </xf>
    <xf numFmtId="0" fontId="26" fillId="19" borderId="37" xfId="0" applyFont="1" applyFill="1" applyBorder="1" applyAlignment="1">
      <alignment horizontal="right" indent="1"/>
    </xf>
    <xf numFmtId="172" fontId="26" fillId="72" borderId="34" xfId="0" applyNumberFormat="1" applyFont="1" applyFill="1" applyBorder="1" applyAlignment="1">
      <alignment horizontal="right" indent="1"/>
    </xf>
    <xf numFmtId="172" fontId="26" fillId="0" borderId="35" xfId="0" applyNumberFormat="1" applyFont="1" applyBorder="1" applyAlignment="1">
      <alignment horizontal="right" indent="1"/>
    </xf>
    <xf numFmtId="172" fontId="26" fillId="19" borderId="37" xfId="0" applyNumberFormat="1" applyFont="1" applyFill="1" applyBorder="1" applyAlignment="1">
      <alignment horizontal="right" indent="1"/>
    </xf>
    <xf numFmtId="0" fontId="26" fillId="19" borderId="38" xfId="0" applyFont="1" applyFill="1" applyBorder="1" applyAlignment="1">
      <alignment horizontal="right" indent="1"/>
    </xf>
    <xf numFmtId="0" fontId="149" fillId="74" borderId="0" xfId="265" applyFont="1" applyFill="1" applyAlignment="1">
      <alignment horizontal="left" vertical="top" wrapText="1"/>
    </xf>
    <xf numFmtId="0" fontId="148" fillId="74" borderId="0" xfId="265" applyFont="1" applyFill="1" applyAlignment="1">
      <alignment horizontal="left" vertical="top" wrapText="1"/>
    </xf>
    <xf numFmtId="171" fontId="2" fillId="0" borderId="0" xfId="2" applyNumberFormat="1" applyAlignment="1" applyProtection="1">
      <alignment horizontal="right" vertical="center" wrapText="1"/>
    </xf>
    <xf numFmtId="170" fontId="2" fillId="0" borderId="0" xfId="2" applyNumberFormat="1" applyAlignment="1" applyProtection="1">
      <alignment horizontal="right" vertical="center" wrapText="1"/>
    </xf>
    <xf numFmtId="171" fontId="3" fillId="73" borderId="16" xfId="2" applyNumberFormat="1" applyFont="1" applyFill="1" applyBorder="1" applyAlignment="1" applyProtection="1">
      <alignment horizontal="right" vertical="center" wrapText="1"/>
    </xf>
    <xf numFmtId="170" fontId="3" fillId="73" borderId="16" xfId="2" applyNumberFormat="1" applyFont="1" applyFill="1" applyBorder="1" applyAlignment="1" applyProtection="1">
      <alignment horizontal="right" vertical="center" wrapText="1"/>
    </xf>
    <xf numFmtId="0" fontId="3" fillId="0" borderId="21" xfId="2" applyFont="1" applyBorder="1" applyAlignment="1" applyProtection="1">
      <alignment horizontal="left" vertical="center"/>
    </xf>
    <xf numFmtId="0" fontId="3" fillId="0" borderId="19" xfId="2" applyFont="1" applyBorder="1" applyAlignment="1" applyProtection="1">
      <alignment horizontal="left" vertical="center"/>
    </xf>
    <xf numFmtId="0" fontId="3" fillId="0" borderId="19" xfId="2" applyFont="1" applyBorder="1" applyAlignment="1" applyProtection="1">
      <alignment horizontal="center" vertical="center"/>
    </xf>
    <xf numFmtId="0" fontId="3" fillId="0" borderId="20" xfId="2" applyFont="1" applyBorder="1" applyAlignment="1" applyProtection="1">
      <alignment horizontal="center" vertical="center"/>
    </xf>
    <xf numFmtId="4" fontId="3" fillId="0" borderId="20" xfId="2" applyNumberFormat="1" applyFont="1" applyBorder="1" applyAlignment="1" applyProtection="1">
      <alignment horizontal="right" vertical="center"/>
    </xf>
    <xf numFmtId="4" fontId="3" fillId="0" borderId="21" xfId="2" applyNumberFormat="1" applyFont="1" applyBorder="1" applyAlignment="1" applyProtection="1">
      <alignment horizontal="right" vertical="center"/>
    </xf>
    <xf numFmtId="0" fontId="59" fillId="0" borderId="0" xfId="0" applyFont="1" applyAlignment="1" applyProtection="1">
      <alignment horizontal="justify" vertical="top" wrapText="1"/>
    </xf>
    <xf numFmtId="170" fontId="3" fillId="19" borderId="0" xfId="2" applyNumberFormat="1" applyFont="1" applyFill="1" applyAlignment="1" applyProtection="1">
      <alignment horizontal="right" vertical="center" wrapText="1"/>
    </xf>
    <xf numFmtId="0" fontId="149" fillId="74" borderId="0" xfId="0" applyFont="1" applyFill="1" applyAlignment="1" applyProtection="1">
      <alignment horizontal="left" vertical="top" wrapText="1"/>
    </xf>
    <xf numFmtId="0" fontId="62" fillId="74" borderId="0" xfId="0" applyFont="1" applyFill="1" applyAlignment="1" applyProtection="1">
      <alignment horizontal="left" vertical="top" wrapText="1"/>
    </xf>
    <xf numFmtId="0" fontId="59" fillId="0" borderId="0" xfId="0" applyFont="1" applyAlignment="1" applyProtection="1">
      <alignment horizontal="left" vertical="top" wrapText="1"/>
    </xf>
    <xf numFmtId="0" fontId="149" fillId="74" borderId="0" xfId="265" applyFont="1" applyFill="1" applyAlignment="1" applyProtection="1">
      <alignment horizontal="left" vertical="top" wrapText="1"/>
    </xf>
    <xf numFmtId="0" fontId="154" fillId="74" borderId="0" xfId="265" applyFont="1" applyFill="1" applyAlignment="1" applyProtection="1">
      <alignment horizontal="left" vertical="top" wrapText="1"/>
    </xf>
  </cellXfs>
  <cellStyles count="4459">
    <cellStyle name="_STAMBENI DIO" xfId="2208"/>
    <cellStyle name="_troškovnik" xfId="2207"/>
    <cellStyle name="20% - Accent1 1" xfId="160"/>
    <cellStyle name="20% - Accent1 1 1" xfId="1787"/>
    <cellStyle name="20% - Accent1 1 2" xfId="1786"/>
    <cellStyle name="20% - Accent1 2" xfId="67"/>
    <cellStyle name="20% - Accent1 2 2" xfId="1379"/>
    <cellStyle name="20% - Accent1 2 2 2" xfId="1765"/>
    <cellStyle name="20% - Accent1 2 2 2 2" xfId="4038"/>
    <cellStyle name="20% - Accent1 2 2 3" xfId="2191"/>
    <cellStyle name="20% - Accent1 2 2 3 2" xfId="4397"/>
    <cellStyle name="20% - Accent1 2 2 4" xfId="1846"/>
    <cellStyle name="20% - Accent1 2 2 5" xfId="2769"/>
    <cellStyle name="20% - Accent1 2 2 6" xfId="3149"/>
    <cellStyle name="20% - Accent1 2 2 7" xfId="3585"/>
    <cellStyle name="20% - Accent1 2 3" xfId="1400"/>
    <cellStyle name="20% - Accent1 2 3 2" xfId="1770"/>
    <cellStyle name="20% - Accent1 2 3 2 2" xfId="4043"/>
    <cellStyle name="20% - Accent1 2 3 3" xfId="2198"/>
    <cellStyle name="20% - Accent1 2 3 3 2" xfId="4402"/>
    <cellStyle name="20% - Accent1 2 3 4" xfId="1803"/>
    <cellStyle name="20% - Accent1 2 3 5" xfId="2774"/>
    <cellStyle name="20% - Accent1 2 3 6" xfId="3154"/>
    <cellStyle name="20% - Accent1 2 3 7" xfId="3592"/>
    <cellStyle name="20% - Accent1 2 4" xfId="1404"/>
    <cellStyle name="20% - Accent1 2 4 2" xfId="1774"/>
    <cellStyle name="20% - Accent1 2 4 2 2" xfId="4047"/>
    <cellStyle name="20% - Accent1 2 4 3" xfId="2202"/>
    <cellStyle name="20% - Accent1 2 4 3 2" xfId="4406"/>
    <cellStyle name="20% - Accent1 2 4 4" xfId="2778"/>
    <cellStyle name="20% - Accent1 2 4 5" xfId="3158"/>
    <cellStyle name="20% - Accent1 2 4 6" xfId="3596"/>
    <cellStyle name="20% - Accent1 2 5" xfId="1806"/>
    <cellStyle name="20% - Accent1 2 6" xfId="948"/>
    <cellStyle name="20% - Accent1 3" xfId="1852"/>
    <cellStyle name="20% - Accent2 1" xfId="161"/>
    <cellStyle name="20% - Accent2 1 1" xfId="1850"/>
    <cellStyle name="20% - Accent2 1 2" xfId="1843"/>
    <cellStyle name="20% - Accent2 2" xfId="68"/>
    <cellStyle name="20% - Accent2 2 2" xfId="1808"/>
    <cellStyle name="20% - Accent2 2 3" xfId="1809"/>
    <cellStyle name="20% - Accent2 2 4" xfId="1807"/>
    <cellStyle name="20% - Accent2 2 5" xfId="949"/>
    <cellStyle name="20% - Accent2 3" xfId="1810"/>
    <cellStyle name="20% - Accent3 1" xfId="162"/>
    <cellStyle name="20% - Accent3 1 1" xfId="1812"/>
    <cellStyle name="20% - Accent3 1 2" xfId="1811"/>
    <cellStyle name="20% - Accent3 2" xfId="69"/>
    <cellStyle name="20% - Accent3 2 2" xfId="1782"/>
    <cellStyle name="20% - Accent3 2 3" xfId="1814"/>
    <cellStyle name="20% - Accent3 2 4" xfId="1813"/>
    <cellStyle name="20% - Accent3 2 5" xfId="950"/>
    <cellStyle name="20% - Accent3 3" xfId="1815"/>
    <cellStyle name="20% - Accent4 1" xfId="163"/>
    <cellStyle name="20% - Accent4 1 1" xfId="1834"/>
    <cellStyle name="20% - Accent4 1 2" xfId="1838"/>
    <cellStyle name="20% - Accent4 2" xfId="70"/>
    <cellStyle name="20% - Accent4 2 2" xfId="1816"/>
    <cellStyle name="20% - Accent4 2 3" xfId="1830"/>
    <cellStyle name="20% - Accent4 2 4" xfId="2190"/>
    <cellStyle name="20% - Accent4 2 5" xfId="951"/>
    <cellStyle name="20% - Accent4 3" xfId="1795"/>
    <cellStyle name="20% - Accent5 1" xfId="164"/>
    <cellStyle name="20% - Accent5 1 1" xfId="1879"/>
    <cellStyle name="20% - Accent5 1 2" xfId="1817"/>
    <cellStyle name="20% - Accent5 2" xfId="71"/>
    <cellStyle name="20% - Accent5 2 2" xfId="2013"/>
    <cellStyle name="20% - Accent5 2 3" xfId="1804"/>
    <cellStyle name="20% - Accent5 2 4" xfId="1851"/>
    <cellStyle name="20% - Accent5 3" xfId="1818"/>
    <cellStyle name="20% - Accent6 1" xfId="165"/>
    <cellStyle name="20% - Accent6 1 1" xfId="1805"/>
    <cellStyle name="20% - Accent6 1 2" xfId="1819"/>
    <cellStyle name="20% - Accent6 2" xfId="72"/>
    <cellStyle name="20% - Accent6 2 2" xfId="1845"/>
    <cellStyle name="20% - Accent6 2 3" xfId="1789"/>
    <cellStyle name="20% - Accent6 2 4" xfId="1801"/>
    <cellStyle name="20% - Accent6 2 5" xfId="952"/>
    <cellStyle name="20% - Accent6 3" xfId="1802"/>
    <cellStyle name="20% - Isticanje1 1" xfId="1820"/>
    <cellStyle name="20% - Isticanje1 2" xfId="4411"/>
    <cellStyle name="20% - Isticanje2 1" xfId="1821"/>
    <cellStyle name="20% - Isticanje2 2" xfId="4412"/>
    <cellStyle name="20% - Isticanje3 1" xfId="1822"/>
    <cellStyle name="20% - Isticanje3 2" xfId="4413"/>
    <cellStyle name="20% - Isticanje4 1" xfId="1823"/>
    <cellStyle name="20% - Isticanje4 2" xfId="4414"/>
    <cellStyle name="20% - Isticanje5 1" xfId="1824"/>
    <cellStyle name="20% - Isticanje5 2" xfId="4415"/>
    <cellStyle name="20% - Isticanje6 1" xfId="1831"/>
    <cellStyle name="20% - Isticanje6 2" xfId="4416"/>
    <cellStyle name="40% - Accent1 1" xfId="166"/>
    <cellStyle name="40% - Accent1 1 1" xfId="2001"/>
    <cellStyle name="40% - Accent1 2" xfId="73"/>
    <cellStyle name="40% - Accent1 2 2" xfId="2012"/>
    <cellStyle name="40% - Accent1 2 3" xfId="2210"/>
    <cellStyle name="40% - Accent1 2 4" xfId="1832"/>
    <cellStyle name="40% - Accent1 2 5" xfId="953"/>
    <cellStyle name="40% - Accent1 3" xfId="2211"/>
    <cellStyle name="40% - Accent2 1" xfId="167"/>
    <cellStyle name="40% - Accent2 1 1" xfId="2212"/>
    <cellStyle name="40% - Accent2 2" xfId="74"/>
    <cellStyle name="40% - Accent2 2 2" xfId="2214"/>
    <cellStyle name="40% - Accent2 2 3" xfId="2215"/>
    <cellStyle name="40% - Accent2 2 4" xfId="2213"/>
    <cellStyle name="40% - Accent2 3" xfId="2216"/>
    <cellStyle name="40% - Accent3 1" xfId="168"/>
    <cellStyle name="40% - Accent3 1 1" xfId="2217"/>
    <cellStyle name="40% - Accent3 2" xfId="75"/>
    <cellStyle name="40% - Accent3 2 2" xfId="2219"/>
    <cellStyle name="40% - Accent3 2 3" xfId="2220"/>
    <cellStyle name="40% - Accent3 2 4" xfId="2218"/>
    <cellStyle name="40% - Accent3 2 5" xfId="954"/>
    <cellStyle name="40% - Accent3 3" xfId="2221"/>
    <cellStyle name="40% - Accent4 1" xfId="169"/>
    <cellStyle name="40% - Accent4 1 1" xfId="2223"/>
    <cellStyle name="40% - Accent4 1 2" xfId="2222"/>
    <cellStyle name="40% - Accent4 2" xfId="76"/>
    <cellStyle name="40% - Accent4 2 2" xfId="2225"/>
    <cellStyle name="40% - Accent4 2 3" xfId="2226"/>
    <cellStyle name="40% - Accent4 2 4" xfId="2224"/>
    <cellStyle name="40% - Accent4 2 5" xfId="955"/>
    <cellStyle name="40% - Accent4 3" xfId="2227"/>
    <cellStyle name="40% - Accent5 1" xfId="170"/>
    <cellStyle name="40% - Accent5 1 1" xfId="2228"/>
    <cellStyle name="40% - Accent5 2" xfId="77"/>
    <cellStyle name="40% - Accent5 2 2" xfId="2230"/>
    <cellStyle name="40% - Accent5 2 3" xfId="2231"/>
    <cellStyle name="40% - Accent5 2 4" xfId="2229"/>
    <cellStyle name="40% - Accent5 2 5" xfId="956"/>
    <cellStyle name="40% - Accent5 3" xfId="2232"/>
    <cellStyle name="40% - Accent6 1" xfId="171"/>
    <cellStyle name="40% - Accent6 1 1" xfId="2234"/>
    <cellStyle name="40% - Accent6 1 2" xfId="2233"/>
    <cellStyle name="40% - Accent6 2" xfId="78"/>
    <cellStyle name="40% - Accent6 2 2" xfId="2236"/>
    <cellStyle name="40% - Accent6 2 3" xfId="2237"/>
    <cellStyle name="40% - Accent6 2 4" xfId="2235"/>
    <cellStyle name="40% - Accent6 2 5" xfId="957"/>
    <cellStyle name="40% - Accent6 3" xfId="2238"/>
    <cellStyle name="40% - Isticanje2 1" xfId="2239"/>
    <cellStyle name="40% - Isticanje2 2" xfId="4417"/>
    <cellStyle name="40% - Isticanje3 1" xfId="2240"/>
    <cellStyle name="40% - Isticanje3 2" xfId="4418"/>
    <cellStyle name="40% - Isticanje4 1" xfId="2241"/>
    <cellStyle name="40% - Isticanje4 2" xfId="4419"/>
    <cellStyle name="40% - Isticanje5 1" xfId="2242"/>
    <cellStyle name="40% - Isticanje5 2" xfId="4420"/>
    <cellStyle name="40% - Isticanje6 1" xfId="2243"/>
    <cellStyle name="40% - Isticanje6 2" xfId="4421"/>
    <cellStyle name="40% - Naglasak1" xfId="2244"/>
    <cellStyle name="40% - Naglasak1 1" xfId="2245"/>
    <cellStyle name="60% - Accent1 1" xfId="172"/>
    <cellStyle name="60% - Accent1 1 1" xfId="2246"/>
    <cellStyle name="60% - Accent1 2" xfId="79"/>
    <cellStyle name="60% - Accent1 2 2" xfId="2247"/>
    <cellStyle name="60% - Accent1 2 3" xfId="958"/>
    <cellStyle name="60% - Accent2 1" xfId="173"/>
    <cellStyle name="60% - Accent2 1 1" xfId="2248"/>
    <cellStyle name="60% - Accent2 2" xfId="80"/>
    <cellStyle name="60% - Accent2 2 2" xfId="2249"/>
    <cellStyle name="60% - Accent2 2 3" xfId="959"/>
    <cellStyle name="60% - Accent3 1" xfId="174"/>
    <cellStyle name="60% - Accent3 1 1" xfId="2250"/>
    <cellStyle name="60% - Accent3 2" xfId="81"/>
    <cellStyle name="60% - Accent3 2 2" xfId="2251"/>
    <cellStyle name="60% - Accent3 2 3" xfId="960"/>
    <cellStyle name="60% - Accent4 1" xfId="175"/>
    <cellStyle name="60% - Accent4 1 1" xfId="2252"/>
    <cellStyle name="60% - Accent4 2" xfId="82"/>
    <cellStyle name="60% - Accent4 2 2" xfId="2253"/>
    <cellStyle name="60% - Accent4 2 3" xfId="961"/>
    <cellStyle name="60% - Accent5 1" xfId="176"/>
    <cellStyle name="60% - Accent5 1 1" xfId="2254"/>
    <cellStyle name="60% - Accent5 2" xfId="83"/>
    <cellStyle name="60% - Accent5 2 2" xfId="2255"/>
    <cellStyle name="60% - Accent5 2 3" xfId="962"/>
    <cellStyle name="60% - Accent6 1" xfId="177"/>
    <cellStyle name="60% - Accent6 1 1" xfId="2257"/>
    <cellStyle name="60% - Accent6 1 2" xfId="2256"/>
    <cellStyle name="60% - Accent6 2" xfId="84"/>
    <cellStyle name="60% - Accent6 2 2" xfId="2258"/>
    <cellStyle name="60% - Accent6 2 3" xfId="963"/>
    <cellStyle name="60% - Isticanje1 1" xfId="2259"/>
    <cellStyle name="60% - Isticanje1 2" xfId="4422"/>
    <cellStyle name="60% - Isticanje2 1" xfId="2260"/>
    <cellStyle name="60% - Isticanje2 2" xfId="4423"/>
    <cellStyle name="60% - Isticanje3 1" xfId="2261"/>
    <cellStyle name="60% - Isticanje3 2" xfId="4424"/>
    <cellStyle name="60% - Isticanje4 1" xfId="2262"/>
    <cellStyle name="60% - Isticanje4 2" xfId="4425"/>
    <cellStyle name="60% - Isticanje5 1" xfId="2263"/>
    <cellStyle name="60% - Isticanje5 2" xfId="4426"/>
    <cellStyle name="60% - Isticanje6 1" xfId="2264"/>
    <cellStyle name="60% - Isticanje6 2" xfId="4427"/>
    <cellStyle name="Accent1 1" xfId="178"/>
    <cellStyle name="Accent1 1 1" xfId="2266"/>
    <cellStyle name="Accent1 1 2" xfId="2265"/>
    <cellStyle name="Accent1 2" xfId="85"/>
    <cellStyle name="Accent1 2 2" xfId="2267"/>
    <cellStyle name="Accent1 2 3" xfId="964"/>
    <cellStyle name="Accent2 1" xfId="179"/>
    <cellStyle name="Accent2 1 1" xfId="2269"/>
    <cellStyle name="Accent2 1 2" xfId="2268"/>
    <cellStyle name="Accent2 2" xfId="86"/>
    <cellStyle name="Accent2 2 2" xfId="2270"/>
    <cellStyle name="Accent2 2 3" xfId="965"/>
    <cellStyle name="Accent3 1" xfId="180"/>
    <cellStyle name="Accent3 1 1" xfId="2272"/>
    <cellStyle name="Accent3 1 2" xfId="2271"/>
    <cellStyle name="Accent3 2" xfId="87"/>
    <cellStyle name="Accent3 2 2" xfId="2273"/>
    <cellStyle name="Accent3 2 3" xfId="966"/>
    <cellStyle name="Accent4 1" xfId="181"/>
    <cellStyle name="Accent4 1 1" xfId="2274"/>
    <cellStyle name="Accent4 2" xfId="88"/>
    <cellStyle name="Accent4 2 2" xfId="2275"/>
    <cellStyle name="Accent4 2 3" xfId="967"/>
    <cellStyle name="Accent5 1" xfId="182"/>
    <cellStyle name="Accent5 1 1" xfId="2276"/>
    <cellStyle name="Accent5 2" xfId="89"/>
    <cellStyle name="Accent5 2 2" xfId="2277"/>
    <cellStyle name="Accent6 1" xfId="183"/>
    <cellStyle name="Accent6 1 1" xfId="2279"/>
    <cellStyle name="Accent6 1 2" xfId="2278"/>
    <cellStyle name="Accent6 2" xfId="90"/>
    <cellStyle name="Accent6 2 2" xfId="2280"/>
    <cellStyle name="Accent6 2 3" xfId="968"/>
    <cellStyle name="Bad 1" xfId="184"/>
    <cellStyle name="Bad 1 1" xfId="2282"/>
    <cellStyle name="Bad 1 2" xfId="2281"/>
    <cellStyle name="Bad 2" xfId="91"/>
    <cellStyle name="Bad 2 2" xfId="2283"/>
    <cellStyle name="Bad 2 3" xfId="969"/>
    <cellStyle name="Bilješka" xfId="2284"/>
    <cellStyle name="Bilješka 1" xfId="2285"/>
    <cellStyle name="Bilješka 2" xfId="4440"/>
    <cellStyle name="Bilješka 3" xfId="4446"/>
    <cellStyle name="Calculation 1" xfId="185"/>
    <cellStyle name="Calculation 1 1" xfId="2287"/>
    <cellStyle name="Calculation 1 2" xfId="2286"/>
    <cellStyle name="Calculation 2" xfId="92"/>
    <cellStyle name="Calculation 2 2" xfId="2288"/>
    <cellStyle name="Calculation 2 3" xfId="970"/>
    <cellStyle name="Check Cell 1" xfId="186"/>
    <cellStyle name="Check Cell 1 1" xfId="2289"/>
    <cellStyle name="Check Cell 2" xfId="93"/>
    <cellStyle name="Check Cell 2 2" xfId="2290"/>
    <cellStyle name="Collegamento ipertestuale" xfId="187"/>
    <cellStyle name="Collegamento ipertestuale visitato" xfId="188"/>
    <cellStyle name="Comma [0] 2" xfId="190"/>
    <cellStyle name="Comma 10" xfId="980"/>
    <cellStyle name="Comma 11" xfId="983"/>
    <cellStyle name="Comma 11 2" xfId="1177"/>
    <cellStyle name="Comma 11 3" xfId="2954"/>
    <cellStyle name="Comma 12" xfId="988"/>
    <cellStyle name="Comma 12 2" xfId="1182"/>
    <cellStyle name="Comma 12 3" xfId="2959"/>
    <cellStyle name="Comma 13" xfId="990"/>
    <cellStyle name="Comma 13 2" xfId="1184"/>
    <cellStyle name="Comma 13 3" xfId="2961"/>
    <cellStyle name="Comma 14" xfId="986"/>
    <cellStyle name="Comma 14 2" xfId="1180"/>
    <cellStyle name="Comma 14 3" xfId="2957"/>
    <cellStyle name="Comma 15" xfId="993"/>
    <cellStyle name="Comma 15 2" xfId="1187"/>
    <cellStyle name="Comma 15 3" xfId="2964"/>
    <cellStyle name="Comma 16" xfId="985"/>
    <cellStyle name="Comma 16 2" xfId="1179"/>
    <cellStyle name="Comma 16 3" xfId="2956"/>
    <cellStyle name="Comma 17" xfId="992"/>
    <cellStyle name="Comma 17 2" xfId="1186"/>
    <cellStyle name="Comma 17 3" xfId="2963"/>
    <cellStyle name="Comma 18" xfId="984"/>
    <cellStyle name="Comma 18 2" xfId="1178"/>
    <cellStyle name="Comma 18 3" xfId="2955"/>
    <cellStyle name="Comma 19" xfId="991"/>
    <cellStyle name="Comma 19 2" xfId="1185"/>
    <cellStyle name="Comma 19 3" xfId="2962"/>
    <cellStyle name="Comma 2" xfId="946"/>
    <cellStyle name="Comma 2 2" xfId="141"/>
    <cellStyle name="Comma 2 2 10" xfId="887"/>
    <cellStyle name="Comma 2 2 10 2" xfId="1328"/>
    <cellStyle name="Comma 2 2 10 2 2" xfId="1719"/>
    <cellStyle name="Comma 2 2 10 2 2 2" xfId="3992"/>
    <cellStyle name="Comma 2 2 10 2 3" xfId="2144"/>
    <cellStyle name="Comma 2 2 10 2 3 2" xfId="4351"/>
    <cellStyle name="Comma 2 2 10 2 4" xfId="2723"/>
    <cellStyle name="Comma 2 2 10 2 5" xfId="3103"/>
    <cellStyle name="Comma 2 2 10 2 6" xfId="3537"/>
    <cellStyle name="Comma 2 2 10 3" xfId="1134"/>
    <cellStyle name="Comma 2 2 10 3 2" xfId="3401"/>
    <cellStyle name="Comma 2 2 10 4" xfId="1548"/>
    <cellStyle name="Comma 2 2 10 4 2" xfId="3821"/>
    <cellStyle name="Comma 2 2 10 5" xfId="1966"/>
    <cellStyle name="Comma 2 2 10 5 2" xfId="4180"/>
    <cellStyle name="Comma 2 2 10 6" xfId="2551"/>
    <cellStyle name="Comma 2 2 10 7" xfId="2911"/>
    <cellStyle name="Comma 2 2 10 8" xfId="3354"/>
    <cellStyle name="Comma 2 2 11" xfId="809"/>
    <cellStyle name="Comma 2 2 11 2" xfId="1260"/>
    <cellStyle name="Comma 2 2 11 2 2" xfId="1651"/>
    <cellStyle name="Comma 2 2 11 2 2 2" xfId="3924"/>
    <cellStyle name="Comma 2 2 11 2 3" xfId="2076"/>
    <cellStyle name="Comma 2 2 11 2 3 2" xfId="4283"/>
    <cellStyle name="Comma 2 2 11 2 4" xfId="2655"/>
    <cellStyle name="Comma 2 2 11 2 5" xfId="3035"/>
    <cellStyle name="Comma 2 2 11 2 6" xfId="3469"/>
    <cellStyle name="Comma 2 2 11 3" xfId="1066"/>
    <cellStyle name="Comma 2 2 11 3 2" xfId="3286"/>
    <cellStyle name="Comma 2 2 11 4" xfId="1480"/>
    <cellStyle name="Comma 2 2 11 4 2" xfId="3753"/>
    <cellStyle name="Comma 2 2 11 5" xfId="1898"/>
    <cellStyle name="Comma 2 2 11 5 2" xfId="4112"/>
    <cellStyle name="Comma 2 2 11 6" xfId="2483"/>
    <cellStyle name="Comma 2 2 11 7" xfId="2843"/>
    <cellStyle name="Comma 2 2 11 8" xfId="3281"/>
    <cellStyle name="Comma 2 2 12" xfId="827"/>
    <cellStyle name="Comma 2 2 12 2" xfId="1276"/>
    <cellStyle name="Comma 2 2 12 2 2" xfId="1667"/>
    <cellStyle name="Comma 2 2 12 2 2 2" xfId="3940"/>
    <cellStyle name="Comma 2 2 12 2 3" xfId="2092"/>
    <cellStyle name="Comma 2 2 12 2 3 2" xfId="4299"/>
    <cellStyle name="Comma 2 2 12 2 4" xfId="2671"/>
    <cellStyle name="Comma 2 2 12 2 5" xfId="3051"/>
    <cellStyle name="Comma 2 2 12 2 6" xfId="3485"/>
    <cellStyle name="Comma 2 2 12 3" xfId="1082"/>
    <cellStyle name="Comma 2 2 12 3 2" xfId="3638"/>
    <cellStyle name="Comma 2 2 12 4" xfId="1496"/>
    <cellStyle name="Comma 2 2 12 4 2" xfId="3769"/>
    <cellStyle name="Comma 2 2 12 5" xfId="1914"/>
    <cellStyle name="Comma 2 2 12 5 2" xfId="4128"/>
    <cellStyle name="Comma 2 2 12 6" xfId="2499"/>
    <cellStyle name="Comma 2 2 12 7" xfId="2859"/>
    <cellStyle name="Comma 2 2 12 8" xfId="3298"/>
    <cellStyle name="Comma 2 2 13" xfId="768"/>
    <cellStyle name="Comma 2 2 13 2" xfId="1230"/>
    <cellStyle name="Comma 2 2 13 2 2" xfId="1621"/>
    <cellStyle name="Comma 2 2 13 2 2 2" xfId="3894"/>
    <cellStyle name="Comma 2 2 13 2 3" xfId="2046"/>
    <cellStyle name="Comma 2 2 13 2 3 2" xfId="4253"/>
    <cellStyle name="Comma 2 2 13 2 4" xfId="2625"/>
    <cellStyle name="Comma 2 2 13 2 5" xfId="3005"/>
    <cellStyle name="Comma 2 2 13 2 6" xfId="3439"/>
    <cellStyle name="Comma 2 2 13 3" xfId="1036"/>
    <cellStyle name="Comma 2 2 13 3 2" xfId="3617"/>
    <cellStyle name="Comma 2 2 13 4" xfId="1450"/>
    <cellStyle name="Comma 2 2 13 4 2" xfId="3723"/>
    <cellStyle name="Comma 2 2 13 5" xfId="1866"/>
    <cellStyle name="Comma 2 2 13 5 2" xfId="4082"/>
    <cellStyle name="Comma 2 2 13 6" xfId="2453"/>
    <cellStyle name="Comma 2 2 13 7" xfId="2813"/>
    <cellStyle name="Comma 2 2 13 8" xfId="3246"/>
    <cellStyle name="Comma 2 2 14" xfId="928"/>
    <cellStyle name="Comma 2 2 15" xfId="1198"/>
    <cellStyle name="Comma 2 2 15 2" xfId="1591"/>
    <cellStyle name="Comma 2 2 15 2 2" xfId="3864"/>
    <cellStyle name="Comma 2 2 15 3" xfId="2016"/>
    <cellStyle name="Comma 2 2 15 3 2" xfId="4223"/>
    <cellStyle name="Comma 2 2 15 4" xfId="2595"/>
    <cellStyle name="Comma 2 2 15 5" xfId="2975"/>
    <cellStyle name="Comma 2 2 15 6" xfId="3409"/>
    <cellStyle name="Comma 2 2 16" xfId="1383"/>
    <cellStyle name="Comma 2 2 17" xfId="1006"/>
    <cellStyle name="Comma 2 2 17 2" xfId="3405"/>
    <cellStyle name="Comma 2 2 18" xfId="1420"/>
    <cellStyle name="Comma 2 2 18 2" xfId="3693"/>
    <cellStyle name="Comma 2 2 19" xfId="1780"/>
    <cellStyle name="Comma 2 2 19 2" xfId="4052"/>
    <cellStyle name="Comma 2 2 2" xfId="156"/>
    <cellStyle name="Comma 2 2 2 2" xfId="262"/>
    <cellStyle name="Comma 2 2 2 3" xfId="735"/>
    <cellStyle name="Comma 2 2 2 4" xfId="749"/>
    <cellStyle name="Comma 2 2 20" xfId="2423"/>
    <cellStyle name="Comma 2 2 21" xfId="2783"/>
    <cellStyle name="Comma 2 2 22" xfId="3166"/>
    <cellStyle name="Comma 2 2 3" xfId="192"/>
    <cellStyle name="Comma 2 2 4" xfId="728"/>
    <cellStyle name="Comma 2 2 5" xfId="742"/>
    <cellStyle name="Comma 2 2 6" xfId="760"/>
    <cellStyle name="Comma 2 2 6 2" xfId="1222"/>
    <cellStyle name="Comma 2 2 6 2 2" xfId="1613"/>
    <cellStyle name="Comma 2 2 6 2 2 2" xfId="3886"/>
    <cellStyle name="Comma 2 2 6 2 3" xfId="2038"/>
    <cellStyle name="Comma 2 2 6 2 3 2" xfId="4245"/>
    <cellStyle name="Comma 2 2 6 2 4" xfId="2617"/>
    <cellStyle name="Comma 2 2 6 2 5" xfId="2997"/>
    <cellStyle name="Comma 2 2 6 2 6" xfId="3431"/>
    <cellStyle name="Comma 2 2 6 3" xfId="1028"/>
    <cellStyle name="Comma 2 2 6 3 2" xfId="3189"/>
    <cellStyle name="Comma 2 2 6 4" xfId="1442"/>
    <cellStyle name="Comma 2 2 6 4 2" xfId="3715"/>
    <cellStyle name="Comma 2 2 6 5" xfId="1858"/>
    <cellStyle name="Comma 2 2 6 5 2" xfId="4074"/>
    <cellStyle name="Comma 2 2 6 6" xfId="2445"/>
    <cellStyle name="Comma 2 2 6 7" xfId="2805"/>
    <cellStyle name="Comma 2 2 6 8" xfId="3238"/>
    <cellStyle name="Comma 2 2 7" xfId="799"/>
    <cellStyle name="Comma 2 2 7 2" xfId="1251"/>
    <cellStyle name="Comma 2 2 7 2 2" xfId="1642"/>
    <cellStyle name="Comma 2 2 7 2 2 2" xfId="3915"/>
    <cellStyle name="Comma 2 2 7 2 3" xfId="2067"/>
    <cellStyle name="Comma 2 2 7 2 3 2" xfId="4274"/>
    <cellStyle name="Comma 2 2 7 2 4" xfId="2646"/>
    <cellStyle name="Comma 2 2 7 2 5" xfId="3026"/>
    <cellStyle name="Comma 2 2 7 2 6" xfId="3460"/>
    <cellStyle name="Comma 2 2 7 3" xfId="1057"/>
    <cellStyle name="Comma 2 2 7 3 2" xfId="3678"/>
    <cellStyle name="Comma 2 2 7 4" xfId="1471"/>
    <cellStyle name="Comma 2 2 7 4 2" xfId="3744"/>
    <cellStyle name="Comma 2 2 7 5" xfId="1889"/>
    <cellStyle name="Comma 2 2 7 5 2" xfId="4103"/>
    <cellStyle name="Comma 2 2 7 6" xfId="2474"/>
    <cellStyle name="Comma 2 2 7 7" xfId="2834"/>
    <cellStyle name="Comma 2 2 7 8" xfId="3272"/>
    <cellStyle name="Comma 2 2 8" xfId="869"/>
    <cellStyle name="Comma 2 2 8 2" xfId="1311"/>
    <cellStyle name="Comma 2 2 8 2 2" xfId="1702"/>
    <cellStyle name="Comma 2 2 8 2 2 2" xfId="3975"/>
    <cellStyle name="Comma 2 2 8 2 3" xfId="2127"/>
    <cellStyle name="Comma 2 2 8 2 3 2" xfId="4334"/>
    <cellStyle name="Comma 2 2 8 2 4" xfId="2706"/>
    <cellStyle name="Comma 2 2 8 2 5" xfId="3086"/>
    <cellStyle name="Comma 2 2 8 2 6" xfId="3520"/>
    <cellStyle name="Comma 2 2 8 3" xfId="1117"/>
    <cellStyle name="Comma 2 2 8 3 2" xfId="3661"/>
    <cellStyle name="Comma 2 2 8 4" xfId="1531"/>
    <cellStyle name="Comma 2 2 8 4 2" xfId="3804"/>
    <cellStyle name="Comma 2 2 8 5" xfId="1949"/>
    <cellStyle name="Comma 2 2 8 5 2" xfId="4163"/>
    <cellStyle name="Comma 2 2 8 6" xfId="2534"/>
    <cellStyle name="Comma 2 2 8 7" xfId="2894"/>
    <cellStyle name="Comma 2 2 8 8" xfId="3336"/>
    <cellStyle name="Comma 2 2 9" xfId="813"/>
    <cellStyle name="Comma 2 2 9 2" xfId="1264"/>
    <cellStyle name="Comma 2 2 9 2 2" xfId="1655"/>
    <cellStyle name="Comma 2 2 9 2 2 2" xfId="3928"/>
    <cellStyle name="Comma 2 2 9 2 3" xfId="2080"/>
    <cellStyle name="Comma 2 2 9 2 3 2" xfId="4287"/>
    <cellStyle name="Comma 2 2 9 2 4" xfId="2659"/>
    <cellStyle name="Comma 2 2 9 2 5" xfId="3039"/>
    <cellStyle name="Comma 2 2 9 2 6" xfId="3473"/>
    <cellStyle name="Comma 2 2 9 3" xfId="1070"/>
    <cellStyle name="Comma 2 2 9 3 2" xfId="3398"/>
    <cellStyle name="Comma 2 2 9 4" xfId="1484"/>
    <cellStyle name="Comma 2 2 9 4 2" xfId="3757"/>
    <cellStyle name="Comma 2 2 9 5" xfId="1902"/>
    <cellStyle name="Comma 2 2 9 5 2" xfId="4116"/>
    <cellStyle name="Comma 2 2 9 6" xfId="2487"/>
    <cellStyle name="Comma 2 2 9 7" xfId="2847"/>
    <cellStyle name="Comma 2 2 9 8" xfId="3285"/>
    <cellStyle name="Comma 2 3" xfId="256"/>
    <cellStyle name="Comma 2 4" xfId="191"/>
    <cellStyle name="Comma 2 5" xfId="726"/>
    <cellStyle name="Comma 2 5 10" xfId="1211"/>
    <cellStyle name="Comma 2 5 10 2" xfId="1603"/>
    <cellStyle name="Comma 2 5 10 2 2" xfId="3876"/>
    <cellStyle name="Comma 2 5 10 3" xfId="2028"/>
    <cellStyle name="Comma 2 5 10 3 2" xfId="4235"/>
    <cellStyle name="Comma 2 5 10 4" xfId="2607"/>
    <cellStyle name="Comma 2 5 10 5" xfId="2987"/>
    <cellStyle name="Comma 2 5 10 6" xfId="3421"/>
    <cellStyle name="Comma 2 5 11" xfId="1018"/>
    <cellStyle name="Comma 2 5 11 2" xfId="3173"/>
    <cellStyle name="Comma 2 5 12" xfId="1432"/>
    <cellStyle name="Comma 2 5 12 2" xfId="3705"/>
    <cellStyle name="Comma 2 5 13" xfId="1841"/>
    <cellStyle name="Comma 2 5 13 2" xfId="4064"/>
    <cellStyle name="Comma 2 5 14" xfId="2435"/>
    <cellStyle name="Comma 2 5 15" xfId="2795"/>
    <cellStyle name="Comma 2 5 16" xfId="3225"/>
    <cellStyle name="Comma 2 5 2" xfId="866"/>
    <cellStyle name="Comma 2 5 2 2" xfId="1308"/>
    <cellStyle name="Comma 2 5 2 2 2" xfId="1699"/>
    <cellStyle name="Comma 2 5 2 2 2 2" xfId="3972"/>
    <cellStyle name="Comma 2 5 2 2 3" xfId="2124"/>
    <cellStyle name="Comma 2 5 2 2 3 2" xfId="4331"/>
    <cellStyle name="Comma 2 5 2 2 4" xfId="2703"/>
    <cellStyle name="Comma 2 5 2 2 5" xfId="3083"/>
    <cellStyle name="Comma 2 5 2 2 6" xfId="3517"/>
    <cellStyle name="Comma 2 5 2 3" xfId="1114"/>
    <cellStyle name="Comma 2 5 2 3 2" xfId="3402"/>
    <cellStyle name="Comma 2 5 2 4" xfId="1528"/>
    <cellStyle name="Comma 2 5 2 4 2" xfId="3801"/>
    <cellStyle name="Comma 2 5 2 5" xfId="1946"/>
    <cellStyle name="Comma 2 5 2 5 2" xfId="4160"/>
    <cellStyle name="Comma 2 5 2 6" xfId="2531"/>
    <cellStyle name="Comma 2 5 2 7" xfId="2891"/>
    <cellStyle name="Comma 2 5 2 8" xfId="3333"/>
    <cellStyle name="Comma 2 5 3" xfId="770"/>
    <cellStyle name="Comma 2 5 3 2" xfId="1232"/>
    <cellStyle name="Comma 2 5 3 2 2" xfId="1623"/>
    <cellStyle name="Comma 2 5 3 2 2 2" xfId="3896"/>
    <cellStyle name="Comma 2 5 3 2 3" xfId="2048"/>
    <cellStyle name="Comma 2 5 3 2 3 2" xfId="4255"/>
    <cellStyle name="Comma 2 5 3 2 4" xfId="2627"/>
    <cellStyle name="Comma 2 5 3 2 5" xfId="3007"/>
    <cellStyle name="Comma 2 5 3 2 6" xfId="3441"/>
    <cellStyle name="Comma 2 5 3 3" xfId="1038"/>
    <cellStyle name="Comma 2 5 3 3 2" xfId="3184"/>
    <cellStyle name="Comma 2 5 3 4" xfId="1452"/>
    <cellStyle name="Comma 2 5 3 4 2" xfId="3725"/>
    <cellStyle name="Comma 2 5 3 5" xfId="1868"/>
    <cellStyle name="Comma 2 5 3 5 2" xfId="4084"/>
    <cellStyle name="Comma 2 5 3 6" xfId="2455"/>
    <cellStyle name="Comma 2 5 3 7" xfId="2815"/>
    <cellStyle name="Comma 2 5 3 8" xfId="3248"/>
    <cellStyle name="Comma 2 5 4" xfId="765"/>
    <cellStyle name="Comma 2 5 4 2" xfId="1227"/>
    <cellStyle name="Comma 2 5 4 2 2" xfId="1618"/>
    <cellStyle name="Comma 2 5 4 2 2 2" xfId="3891"/>
    <cellStyle name="Comma 2 5 4 2 3" xfId="2043"/>
    <cellStyle name="Comma 2 5 4 2 3 2" xfId="4250"/>
    <cellStyle name="Comma 2 5 4 2 4" xfId="2622"/>
    <cellStyle name="Comma 2 5 4 2 5" xfId="3002"/>
    <cellStyle name="Comma 2 5 4 2 6" xfId="3436"/>
    <cellStyle name="Comma 2 5 4 3" xfId="1033"/>
    <cellStyle name="Comma 2 5 4 3 2" xfId="3170"/>
    <cellStyle name="Comma 2 5 4 4" xfId="1447"/>
    <cellStyle name="Comma 2 5 4 4 2" xfId="3720"/>
    <cellStyle name="Comma 2 5 4 5" xfId="1863"/>
    <cellStyle name="Comma 2 5 4 5 2" xfId="4079"/>
    <cellStyle name="Comma 2 5 4 6" xfId="2450"/>
    <cellStyle name="Comma 2 5 4 7" xfId="2810"/>
    <cellStyle name="Comma 2 5 4 8" xfId="3243"/>
    <cellStyle name="Comma 2 5 5" xfId="795"/>
    <cellStyle name="Comma 2 5 5 2" xfId="1248"/>
    <cellStyle name="Comma 2 5 5 2 2" xfId="1639"/>
    <cellStyle name="Comma 2 5 5 2 2 2" xfId="3912"/>
    <cellStyle name="Comma 2 5 5 2 3" xfId="2064"/>
    <cellStyle name="Comma 2 5 5 2 3 2" xfId="4271"/>
    <cellStyle name="Comma 2 5 5 2 4" xfId="2643"/>
    <cellStyle name="Comma 2 5 5 2 5" xfId="3023"/>
    <cellStyle name="Comma 2 5 5 2 6" xfId="3457"/>
    <cellStyle name="Comma 2 5 5 3" xfId="1054"/>
    <cellStyle name="Comma 2 5 5 3 2" xfId="3672"/>
    <cellStyle name="Comma 2 5 5 4" xfId="1468"/>
    <cellStyle name="Comma 2 5 5 4 2" xfId="3741"/>
    <cellStyle name="Comma 2 5 5 5" xfId="1885"/>
    <cellStyle name="Comma 2 5 5 5 2" xfId="4100"/>
    <cellStyle name="Comma 2 5 5 6" xfId="2471"/>
    <cellStyle name="Comma 2 5 5 7" xfId="2831"/>
    <cellStyle name="Comma 2 5 5 8" xfId="3269"/>
    <cellStyle name="Comma 2 5 6" xfId="879"/>
    <cellStyle name="Comma 2 5 6 2" xfId="1320"/>
    <cellStyle name="Comma 2 5 6 2 2" xfId="1711"/>
    <cellStyle name="Comma 2 5 6 2 2 2" xfId="3984"/>
    <cellStyle name="Comma 2 5 6 2 3" xfId="2136"/>
    <cellStyle name="Comma 2 5 6 2 3 2" xfId="4343"/>
    <cellStyle name="Comma 2 5 6 2 4" xfId="2715"/>
    <cellStyle name="Comma 2 5 6 2 5" xfId="3095"/>
    <cellStyle name="Comma 2 5 6 2 6" xfId="3529"/>
    <cellStyle name="Comma 2 5 6 3" xfId="1126"/>
    <cellStyle name="Comma 2 5 6 3 2" xfId="3178"/>
    <cellStyle name="Comma 2 5 6 4" xfId="1540"/>
    <cellStyle name="Comma 2 5 6 4 2" xfId="3813"/>
    <cellStyle name="Comma 2 5 6 5" xfId="1958"/>
    <cellStyle name="Comma 2 5 6 5 2" xfId="4172"/>
    <cellStyle name="Comma 2 5 6 6" xfId="2543"/>
    <cellStyle name="Comma 2 5 6 7" xfId="2903"/>
    <cellStyle name="Comma 2 5 6 8" xfId="3346"/>
    <cellStyle name="Comma 2 5 7" xfId="764"/>
    <cellStyle name="Comma 2 5 7 2" xfId="1226"/>
    <cellStyle name="Comma 2 5 7 2 2" xfId="1617"/>
    <cellStyle name="Comma 2 5 7 2 2 2" xfId="3890"/>
    <cellStyle name="Comma 2 5 7 2 3" xfId="2042"/>
    <cellStyle name="Comma 2 5 7 2 3 2" xfId="4249"/>
    <cellStyle name="Comma 2 5 7 2 4" xfId="2621"/>
    <cellStyle name="Comma 2 5 7 2 5" xfId="3001"/>
    <cellStyle name="Comma 2 5 7 2 6" xfId="3435"/>
    <cellStyle name="Comma 2 5 7 3" xfId="1032"/>
    <cellStyle name="Comma 2 5 7 3 2" xfId="3191"/>
    <cellStyle name="Comma 2 5 7 4" xfId="1446"/>
    <cellStyle name="Comma 2 5 7 4 2" xfId="3719"/>
    <cellStyle name="Comma 2 5 7 5" xfId="1862"/>
    <cellStyle name="Comma 2 5 7 5 2" xfId="4078"/>
    <cellStyle name="Comma 2 5 7 6" xfId="2449"/>
    <cellStyle name="Comma 2 5 7 7" xfId="2809"/>
    <cellStyle name="Comma 2 5 7 8" xfId="3242"/>
    <cellStyle name="Comma 2 5 8" xfId="829"/>
    <cellStyle name="Comma 2 5 8 2" xfId="1278"/>
    <cellStyle name="Comma 2 5 8 2 2" xfId="1669"/>
    <cellStyle name="Comma 2 5 8 2 2 2" xfId="3942"/>
    <cellStyle name="Comma 2 5 8 2 3" xfId="2094"/>
    <cellStyle name="Comma 2 5 8 2 3 2" xfId="4301"/>
    <cellStyle name="Comma 2 5 8 2 4" xfId="2673"/>
    <cellStyle name="Comma 2 5 8 2 5" xfId="3053"/>
    <cellStyle name="Comma 2 5 8 2 6" xfId="3487"/>
    <cellStyle name="Comma 2 5 8 3" xfId="1084"/>
    <cellStyle name="Comma 2 5 8 3 2" xfId="3637"/>
    <cellStyle name="Comma 2 5 8 4" xfId="1498"/>
    <cellStyle name="Comma 2 5 8 4 2" xfId="3771"/>
    <cellStyle name="Comma 2 5 8 5" xfId="1916"/>
    <cellStyle name="Comma 2 5 8 5 2" xfId="4130"/>
    <cellStyle name="Comma 2 5 8 6" xfId="2501"/>
    <cellStyle name="Comma 2 5 8 7" xfId="2861"/>
    <cellStyle name="Comma 2 5 8 8" xfId="3300"/>
    <cellStyle name="Comma 2 5 9" xfId="886"/>
    <cellStyle name="Comma 2 5 9 2" xfId="1327"/>
    <cellStyle name="Comma 2 5 9 2 2" xfId="1718"/>
    <cellStyle name="Comma 2 5 9 2 2 2" xfId="3991"/>
    <cellStyle name="Comma 2 5 9 2 3" xfId="2143"/>
    <cellStyle name="Comma 2 5 9 2 3 2" xfId="4350"/>
    <cellStyle name="Comma 2 5 9 2 4" xfId="2722"/>
    <cellStyle name="Comma 2 5 9 2 5" xfId="3102"/>
    <cellStyle name="Comma 2 5 9 2 6" xfId="3536"/>
    <cellStyle name="Comma 2 5 9 3" xfId="1133"/>
    <cellStyle name="Comma 2 5 9 3 2" xfId="3659"/>
    <cellStyle name="Comma 2 5 9 4" xfId="1547"/>
    <cellStyle name="Comma 2 5 9 4 2" xfId="3820"/>
    <cellStyle name="Comma 2 5 9 5" xfId="1965"/>
    <cellStyle name="Comma 2 5 9 5 2" xfId="4179"/>
    <cellStyle name="Comma 2 5 9 6" xfId="2550"/>
    <cellStyle name="Comma 2 5 9 7" xfId="2910"/>
    <cellStyle name="Comma 2 5 9 8" xfId="3353"/>
    <cellStyle name="Comma 2 6" xfId="740"/>
    <cellStyle name="Comma 2 6 10" xfId="1214"/>
    <cellStyle name="Comma 2 6 10 2" xfId="1606"/>
    <cellStyle name="Comma 2 6 10 2 2" xfId="3879"/>
    <cellStyle name="Comma 2 6 10 3" xfId="2031"/>
    <cellStyle name="Comma 2 6 10 3 2" xfId="4238"/>
    <cellStyle name="Comma 2 6 10 4" xfId="2610"/>
    <cellStyle name="Comma 2 6 10 5" xfId="2990"/>
    <cellStyle name="Comma 2 6 10 6" xfId="3424"/>
    <cellStyle name="Comma 2 6 11" xfId="1021"/>
    <cellStyle name="Comma 2 6 11 2" xfId="3186"/>
    <cellStyle name="Comma 2 6 12" xfId="1435"/>
    <cellStyle name="Comma 2 6 12 2" xfId="3708"/>
    <cellStyle name="Comma 2 6 13" xfId="1848"/>
    <cellStyle name="Comma 2 6 13 2" xfId="4067"/>
    <cellStyle name="Comma 2 6 14" xfId="2438"/>
    <cellStyle name="Comma 2 6 15" xfId="2798"/>
    <cellStyle name="Comma 2 6 16" xfId="3229"/>
    <cellStyle name="Comma 2 6 2" xfId="872"/>
    <cellStyle name="Comma 2 6 2 2" xfId="1314"/>
    <cellStyle name="Comma 2 6 2 2 2" xfId="1705"/>
    <cellStyle name="Comma 2 6 2 2 2 2" xfId="3978"/>
    <cellStyle name="Comma 2 6 2 2 3" xfId="2130"/>
    <cellStyle name="Comma 2 6 2 2 3 2" xfId="4337"/>
    <cellStyle name="Comma 2 6 2 2 4" xfId="2709"/>
    <cellStyle name="Comma 2 6 2 2 5" xfId="3089"/>
    <cellStyle name="Comma 2 6 2 2 6" xfId="3523"/>
    <cellStyle name="Comma 2 6 2 3" xfId="1120"/>
    <cellStyle name="Comma 2 6 2 3 2" xfId="3407"/>
    <cellStyle name="Comma 2 6 2 4" xfId="1534"/>
    <cellStyle name="Comma 2 6 2 4 2" xfId="3807"/>
    <cellStyle name="Comma 2 6 2 5" xfId="1952"/>
    <cellStyle name="Comma 2 6 2 5 2" xfId="4166"/>
    <cellStyle name="Comma 2 6 2 6" xfId="2537"/>
    <cellStyle name="Comma 2 6 2 7" xfId="2897"/>
    <cellStyle name="Comma 2 6 2 8" xfId="3339"/>
    <cellStyle name="Comma 2 6 3" xfId="882"/>
    <cellStyle name="Comma 2 6 3 2" xfId="1323"/>
    <cellStyle name="Comma 2 6 3 2 2" xfId="1714"/>
    <cellStyle name="Comma 2 6 3 2 2 2" xfId="3987"/>
    <cellStyle name="Comma 2 6 3 2 3" xfId="2139"/>
    <cellStyle name="Comma 2 6 3 2 3 2" xfId="4346"/>
    <cellStyle name="Comma 2 6 3 2 4" xfId="2718"/>
    <cellStyle name="Comma 2 6 3 2 5" xfId="3098"/>
    <cellStyle name="Comma 2 6 3 2 6" xfId="3532"/>
    <cellStyle name="Comma 2 6 3 3" xfId="1129"/>
    <cellStyle name="Comma 2 6 3 3 2" xfId="3317"/>
    <cellStyle name="Comma 2 6 3 4" xfId="1543"/>
    <cellStyle name="Comma 2 6 3 4 2" xfId="3816"/>
    <cellStyle name="Comma 2 6 3 5" xfId="1961"/>
    <cellStyle name="Comma 2 6 3 5 2" xfId="4175"/>
    <cellStyle name="Comma 2 6 3 6" xfId="2546"/>
    <cellStyle name="Comma 2 6 3 7" xfId="2906"/>
    <cellStyle name="Comma 2 6 3 8" xfId="3349"/>
    <cellStyle name="Comma 2 6 4" xfId="889"/>
    <cellStyle name="Comma 2 6 4 2" xfId="1330"/>
    <cellStyle name="Comma 2 6 4 2 2" xfId="1721"/>
    <cellStyle name="Comma 2 6 4 2 2 2" xfId="3994"/>
    <cellStyle name="Comma 2 6 4 2 3" xfId="2146"/>
    <cellStyle name="Comma 2 6 4 2 3 2" xfId="4353"/>
    <cellStyle name="Comma 2 6 4 2 4" xfId="2725"/>
    <cellStyle name="Comma 2 6 4 2 5" xfId="3105"/>
    <cellStyle name="Comma 2 6 4 2 6" xfId="3539"/>
    <cellStyle name="Comma 2 6 4 3" xfId="1136"/>
    <cellStyle name="Comma 2 6 4 3 2" xfId="3406"/>
    <cellStyle name="Comma 2 6 4 4" xfId="1550"/>
    <cellStyle name="Comma 2 6 4 4 2" xfId="3823"/>
    <cellStyle name="Comma 2 6 4 5" xfId="1968"/>
    <cellStyle name="Comma 2 6 4 5 2" xfId="4182"/>
    <cellStyle name="Comma 2 6 4 6" xfId="2553"/>
    <cellStyle name="Comma 2 6 4 7" xfId="2913"/>
    <cellStyle name="Comma 2 6 4 8" xfId="3356"/>
    <cellStyle name="Comma 2 6 5" xfId="899"/>
    <cellStyle name="Comma 2 6 5 2" xfId="1337"/>
    <cellStyle name="Comma 2 6 5 2 2" xfId="1728"/>
    <cellStyle name="Comma 2 6 5 2 2 2" xfId="4001"/>
    <cellStyle name="Comma 2 6 5 2 3" xfId="2153"/>
    <cellStyle name="Comma 2 6 5 2 3 2" xfId="4360"/>
    <cellStyle name="Comma 2 6 5 2 4" xfId="2732"/>
    <cellStyle name="Comma 2 6 5 2 5" xfId="3112"/>
    <cellStyle name="Comma 2 6 5 2 6" xfId="3546"/>
    <cellStyle name="Comma 2 6 5 3" xfId="1143"/>
    <cellStyle name="Comma 2 6 5 3 2" xfId="3185"/>
    <cellStyle name="Comma 2 6 5 4" xfId="1557"/>
    <cellStyle name="Comma 2 6 5 4 2" xfId="3830"/>
    <cellStyle name="Comma 2 6 5 5" xfId="1975"/>
    <cellStyle name="Comma 2 6 5 5 2" xfId="4189"/>
    <cellStyle name="Comma 2 6 5 6" xfId="2560"/>
    <cellStyle name="Comma 2 6 5 7" xfId="2920"/>
    <cellStyle name="Comma 2 6 5 8" xfId="3364"/>
    <cellStyle name="Comma 2 6 6" xfId="907"/>
    <cellStyle name="Comma 2 6 6 2" xfId="1345"/>
    <cellStyle name="Comma 2 6 6 2 2" xfId="1736"/>
    <cellStyle name="Comma 2 6 6 2 2 2" xfId="4009"/>
    <cellStyle name="Comma 2 6 6 2 3" xfId="2161"/>
    <cellStyle name="Comma 2 6 6 2 3 2" xfId="4368"/>
    <cellStyle name="Comma 2 6 6 2 4" xfId="2740"/>
    <cellStyle name="Comma 2 6 6 2 5" xfId="3120"/>
    <cellStyle name="Comma 2 6 6 2 6" xfId="3554"/>
    <cellStyle name="Comma 2 6 6 3" xfId="1151"/>
    <cellStyle name="Comma 2 6 6 3 2" xfId="3656"/>
    <cellStyle name="Comma 2 6 6 4" xfId="1565"/>
    <cellStyle name="Comma 2 6 6 4 2" xfId="3838"/>
    <cellStyle name="Comma 2 6 6 5" xfId="1983"/>
    <cellStyle name="Comma 2 6 6 5 2" xfId="4197"/>
    <cellStyle name="Comma 2 6 6 6" xfId="2568"/>
    <cellStyle name="Comma 2 6 6 7" xfId="2928"/>
    <cellStyle name="Comma 2 6 6 8" xfId="3372"/>
    <cellStyle name="Comma 2 6 7" xfId="913"/>
    <cellStyle name="Comma 2 6 7 2" xfId="1350"/>
    <cellStyle name="Comma 2 6 7 2 2" xfId="1741"/>
    <cellStyle name="Comma 2 6 7 2 2 2" xfId="4014"/>
    <cellStyle name="Comma 2 6 7 2 3" xfId="2166"/>
    <cellStyle name="Comma 2 6 7 2 3 2" xfId="4373"/>
    <cellStyle name="Comma 2 6 7 2 4" xfId="2745"/>
    <cellStyle name="Comma 2 6 7 2 5" xfId="3125"/>
    <cellStyle name="Comma 2 6 7 2 6" xfId="3559"/>
    <cellStyle name="Comma 2 6 7 3" xfId="1156"/>
    <cellStyle name="Comma 2 6 7 3 2" xfId="3604"/>
    <cellStyle name="Comma 2 6 7 4" xfId="1570"/>
    <cellStyle name="Comma 2 6 7 4 2" xfId="3843"/>
    <cellStyle name="Comma 2 6 7 5" xfId="1988"/>
    <cellStyle name="Comma 2 6 7 5 2" xfId="4202"/>
    <cellStyle name="Comma 2 6 7 6" xfId="2573"/>
    <cellStyle name="Comma 2 6 7 7" xfId="2933"/>
    <cellStyle name="Comma 2 6 7 8" xfId="3377"/>
    <cellStyle name="Comma 2 6 8" xfId="919"/>
    <cellStyle name="Comma 2 6 8 2" xfId="1355"/>
    <cellStyle name="Comma 2 6 8 2 2" xfId="1746"/>
    <cellStyle name="Comma 2 6 8 2 2 2" xfId="4019"/>
    <cellStyle name="Comma 2 6 8 2 3" xfId="2171"/>
    <cellStyle name="Comma 2 6 8 2 3 2" xfId="4378"/>
    <cellStyle name="Comma 2 6 8 2 4" xfId="2750"/>
    <cellStyle name="Comma 2 6 8 2 5" xfId="3130"/>
    <cellStyle name="Comma 2 6 8 2 6" xfId="3564"/>
    <cellStyle name="Comma 2 6 8 3" xfId="1161"/>
    <cellStyle name="Comma 2 6 8 3 2" xfId="3630"/>
    <cellStyle name="Comma 2 6 8 4" xfId="1575"/>
    <cellStyle name="Comma 2 6 8 4 2" xfId="3848"/>
    <cellStyle name="Comma 2 6 8 5" xfId="1994"/>
    <cellStyle name="Comma 2 6 8 5 2" xfId="4207"/>
    <cellStyle name="Comma 2 6 8 6" xfId="2578"/>
    <cellStyle name="Comma 2 6 8 7" xfId="2938"/>
    <cellStyle name="Comma 2 6 8 8" xfId="3382"/>
    <cellStyle name="Comma 2 6 9" xfId="924"/>
    <cellStyle name="Comma 2 6 9 2" xfId="1359"/>
    <cellStyle name="Comma 2 6 9 2 2" xfId="1750"/>
    <cellStyle name="Comma 2 6 9 2 2 2" xfId="4023"/>
    <cellStyle name="Comma 2 6 9 2 3" xfId="2175"/>
    <cellStyle name="Comma 2 6 9 2 3 2" xfId="4382"/>
    <cellStyle name="Comma 2 6 9 2 4" xfId="2754"/>
    <cellStyle name="Comma 2 6 9 2 5" xfId="3134"/>
    <cellStyle name="Comma 2 6 9 2 6" xfId="3568"/>
    <cellStyle name="Comma 2 6 9 3" xfId="1165"/>
    <cellStyle name="Comma 2 6 9 3 2" xfId="3628"/>
    <cellStyle name="Comma 2 6 9 4" xfId="1579"/>
    <cellStyle name="Comma 2 6 9 4 2" xfId="3852"/>
    <cellStyle name="Comma 2 6 9 5" xfId="1999"/>
    <cellStyle name="Comma 2 6 9 5 2" xfId="4211"/>
    <cellStyle name="Comma 2 6 9 6" xfId="2582"/>
    <cellStyle name="Comma 2 6 9 7" xfId="2942"/>
    <cellStyle name="Comma 2 6 9 8" xfId="3386"/>
    <cellStyle name="Comma 2 7" xfId="1004"/>
    <cellStyle name="Comma 20" xfId="987"/>
    <cellStyle name="Comma 20 2" xfId="1181"/>
    <cellStyle name="Comma 20 3" xfId="2958"/>
    <cellStyle name="Comma 21" xfId="994"/>
    <cellStyle name="Comma 21 2" xfId="1188"/>
    <cellStyle name="Comma 21 3" xfId="2965"/>
    <cellStyle name="Comma 22" xfId="995"/>
    <cellStyle name="Comma 22 2" xfId="1189"/>
    <cellStyle name="Comma 22 3" xfId="2966"/>
    <cellStyle name="Comma 23" xfId="996"/>
    <cellStyle name="Comma 23 2" xfId="1190"/>
    <cellStyle name="Comma 23 3" xfId="2967"/>
    <cellStyle name="Comma 24" xfId="997"/>
    <cellStyle name="Comma 24 2" xfId="1191"/>
    <cellStyle name="Comma 24 3" xfId="2968"/>
    <cellStyle name="Comma 25" xfId="998"/>
    <cellStyle name="Comma 25 2" xfId="1192"/>
    <cellStyle name="Comma 25 3" xfId="2969"/>
    <cellStyle name="Comma 26" xfId="1002"/>
    <cellStyle name="Comma 26 2" xfId="1196"/>
    <cellStyle name="Comma 26 3" xfId="2973"/>
    <cellStyle name="Comma 27" xfId="999"/>
    <cellStyle name="Comma 27 2" xfId="1193"/>
    <cellStyle name="Comma 27 3" xfId="2970"/>
    <cellStyle name="Comma 28" xfId="1001"/>
    <cellStyle name="Comma 28 2" xfId="1195"/>
    <cellStyle name="Comma 28 3" xfId="2972"/>
    <cellStyle name="Comma 29" xfId="1000"/>
    <cellStyle name="Comma 29 2" xfId="1194"/>
    <cellStyle name="Comma 29 3" xfId="2971"/>
    <cellStyle name="Comma 3" xfId="153"/>
    <cellStyle name="Comma 3 2" xfId="194"/>
    <cellStyle name="Comma 3 3" xfId="193"/>
    <cellStyle name="Comma 3 4" xfId="929"/>
    <cellStyle name="Comma 3 5" xfId="1386"/>
    <cellStyle name="Comma 3 6" xfId="2291"/>
    <cellStyle name="Comma 30" xfId="1216"/>
    <cellStyle name="Comma 31" xfId="1202"/>
    <cellStyle name="Comma 32" xfId="1372"/>
    <cellStyle name="Comma 32 2" xfId="1763"/>
    <cellStyle name="Comma 32 2 2" xfId="4036"/>
    <cellStyle name="Comma 32 3" xfId="2188"/>
    <cellStyle name="Comma 32 3 2" xfId="4395"/>
    <cellStyle name="Comma 32 4" xfId="2767"/>
    <cellStyle name="Comma 32 5" xfId="3147"/>
    <cellStyle name="Comma 32 6" xfId="3581"/>
    <cellStyle name="Comma 33" xfId="1396"/>
    <cellStyle name="Comma 33 2" xfId="1766"/>
    <cellStyle name="Comma 33 2 2" xfId="4039"/>
    <cellStyle name="Comma 33 3" xfId="2194"/>
    <cellStyle name="Comma 33 3 2" xfId="4398"/>
    <cellStyle name="Comma 33 4" xfId="2770"/>
    <cellStyle name="Comma 33 5" xfId="3150"/>
    <cellStyle name="Comma 33 6" xfId="3588"/>
    <cellStyle name="Comma 34" xfId="1398"/>
    <cellStyle name="Comma 34 2" xfId="1768"/>
    <cellStyle name="Comma 34 2 2" xfId="4041"/>
    <cellStyle name="Comma 34 3" xfId="2196"/>
    <cellStyle name="Comma 34 3 2" xfId="4400"/>
    <cellStyle name="Comma 34 4" xfId="2772"/>
    <cellStyle name="Comma 34 5" xfId="3152"/>
    <cellStyle name="Comma 34 6" xfId="3590"/>
    <cellStyle name="Comma 35" xfId="1402"/>
    <cellStyle name="Comma 35 2" xfId="1772"/>
    <cellStyle name="Comma 35 2 2" xfId="4045"/>
    <cellStyle name="Comma 35 3" xfId="2200"/>
    <cellStyle name="Comma 35 3 2" xfId="4404"/>
    <cellStyle name="Comma 35 4" xfId="2776"/>
    <cellStyle name="Comma 35 5" xfId="3156"/>
    <cellStyle name="Comma 35 6" xfId="3594"/>
    <cellStyle name="Comma 36" xfId="4410"/>
    <cellStyle name="Comma 37" xfId="4449"/>
    <cellStyle name="Comma 4" xfId="195"/>
    <cellStyle name="Comma 4 2" xfId="263"/>
    <cellStyle name="Comma 4 2 2" xfId="1390"/>
    <cellStyle name="Comma 4 3" xfId="1387"/>
    <cellStyle name="Comma 5" xfId="196"/>
    <cellStyle name="Comma 5 2" xfId="1391"/>
    <cellStyle name="Comma 6" xfId="189"/>
    <cellStyle name="Comma 7" xfId="754"/>
    <cellStyle name="Comma 8" xfId="971"/>
    <cellStyle name="Comma 9" xfId="981"/>
    <cellStyle name="Comma0" xfId="249"/>
    <cellStyle name="Comma0 2" xfId="257"/>
    <cellStyle name="Currency 2" xfId="1380"/>
    <cellStyle name="Currency 2 2" xfId="1382"/>
    <cellStyle name="Currency 3" xfId="1389"/>
    <cellStyle name="Currency 4" xfId="1393"/>
    <cellStyle name="Currency 5" xfId="1373"/>
    <cellStyle name="Currency 5 2" xfId="1764"/>
    <cellStyle name="Currency 5 2 2" xfId="4037"/>
    <cellStyle name="Currency 5 3" xfId="2189"/>
    <cellStyle name="Currency 5 3 2" xfId="4396"/>
    <cellStyle name="Currency 5 4" xfId="2768"/>
    <cellStyle name="Currency 5 5" xfId="3148"/>
    <cellStyle name="Currency 5 6" xfId="3582"/>
    <cellStyle name="Currency 6" xfId="1399"/>
    <cellStyle name="Currency 6 2" xfId="1769"/>
    <cellStyle name="Currency 6 2 2" xfId="4042"/>
    <cellStyle name="Currency 6 3" xfId="2197"/>
    <cellStyle name="Currency 6 3 2" xfId="4401"/>
    <cellStyle name="Currency 6 4" xfId="2773"/>
    <cellStyle name="Currency 6 5" xfId="3153"/>
    <cellStyle name="Currency 6 6" xfId="3591"/>
    <cellStyle name="Currency 7" xfId="1403"/>
    <cellStyle name="Currency 7 2" xfId="1773"/>
    <cellStyle name="Currency 7 2 2" xfId="4046"/>
    <cellStyle name="Currency 7 3" xfId="2201"/>
    <cellStyle name="Currency 7 3 2" xfId="4405"/>
    <cellStyle name="Currency 7 4" xfId="2777"/>
    <cellStyle name="Currency 7 5" xfId="3157"/>
    <cellStyle name="Currency 7 6" xfId="3595"/>
    <cellStyle name="Currency 8" xfId="4455"/>
    <cellStyle name="Currency0" xfId="250"/>
    <cellStyle name="Currency0 2" xfId="258"/>
    <cellStyle name="čárky [0]_rabatove_kategorie" xfId="2292"/>
    <cellStyle name="DataPilot Category" xfId="2293"/>
    <cellStyle name="DataPilot Category 2" xfId="2294"/>
    <cellStyle name="DataPilot Corner" xfId="2295"/>
    <cellStyle name="DataPilot Corner 2" xfId="2296"/>
    <cellStyle name="DataPilot Field" xfId="2297"/>
    <cellStyle name="DataPilot Field 2" xfId="2298"/>
    <cellStyle name="DataPilot Result" xfId="2299"/>
    <cellStyle name="DataPilot Title" xfId="2300"/>
    <cellStyle name="DataPilot Value" xfId="2301"/>
    <cellStyle name="DataPilot Value 2" xfId="2302"/>
    <cellStyle name="Date" xfId="251"/>
    <cellStyle name="Date 2" xfId="259"/>
    <cellStyle name="Dobro" xfId="2303"/>
    <cellStyle name="Dobro 1" xfId="2304"/>
    <cellStyle name="Dobro 2" xfId="4437"/>
    <cellStyle name="Dziesiętny [0]_Cennik_A" xfId="2305"/>
    <cellStyle name="Dziesiętny_Cennik_A" xfId="2306"/>
    <cellStyle name="Euro" xfId="157"/>
    <cellStyle name="Euro 2" xfId="158"/>
    <cellStyle name="Euro 2 2" xfId="2192"/>
    <cellStyle name="Euro 3" xfId="2193"/>
    <cellStyle name="Euro 4" xfId="2307"/>
    <cellStyle name="Excel Built-in Normal" xfId="2"/>
    <cellStyle name="Excel Built-in Normal 2" xfId="4"/>
    <cellStyle name="Excel Built-in Normal 2 2" xfId="1406"/>
    <cellStyle name="Excel Built-in Normal 3" xfId="2308"/>
    <cellStyle name="Excel Built-in Normal 4" xfId="753"/>
    <cellStyle name="Excel Built-in Normal 5" xfId="127"/>
    <cellStyle name="Explanatory Text 1" xfId="197"/>
    <cellStyle name="Explanatory Text 1 1" xfId="2309"/>
    <cellStyle name="Explanatory Text 2" xfId="94"/>
    <cellStyle name="Explanatory Text 2 2" xfId="2310"/>
    <cellStyle name="Fixed" xfId="252"/>
    <cellStyle name="Fixed 2" xfId="260"/>
    <cellStyle name="Good 1" xfId="198"/>
    <cellStyle name="Good 1 1" xfId="2312"/>
    <cellStyle name="Good 1 2" xfId="2311"/>
    <cellStyle name="Good 2" xfId="95"/>
    <cellStyle name="Good 2 2" xfId="2313"/>
    <cellStyle name="Good 2 3" xfId="720"/>
    <cellStyle name="Good 3" xfId="738"/>
    <cellStyle name="Good 4" xfId="752"/>
    <cellStyle name="Good 5" xfId="972"/>
    <cellStyle name="Heading" xfId="2314"/>
    <cellStyle name="Heading 1 1" xfId="199"/>
    <cellStyle name="Heading 1 1 1" xfId="2316"/>
    <cellStyle name="Heading 1 1 2" xfId="2315"/>
    <cellStyle name="Heading 1 2" xfId="96"/>
    <cellStyle name="Heading 1 2 2" xfId="2317"/>
    <cellStyle name="Heading 2 1" xfId="200"/>
    <cellStyle name="Heading 2 1 1" xfId="2319"/>
    <cellStyle name="Heading 2 1 2" xfId="2318"/>
    <cellStyle name="Heading 2 2" xfId="97"/>
    <cellStyle name="Heading 2 2 2" xfId="2320"/>
    <cellStyle name="Heading 3 1" xfId="201"/>
    <cellStyle name="Heading 3 1 1" xfId="2322"/>
    <cellStyle name="Heading 3 1 2" xfId="2321"/>
    <cellStyle name="Heading 3 2" xfId="98"/>
    <cellStyle name="Heading 3 2 2" xfId="2323"/>
    <cellStyle name="Heading 4 1" xfId="202"/>
    <cellStyle name="Heading 4 1 1" xfId="2325"/>
    <cellStyle name="Heading 4 1 2" xfId="2324"/>
    <cellStyle name="Heading 4 2" xfId="99"/>
    <cellStyle name="Heading 4 2 2" xfId="2326"/>
    <cellStyle name="Heading1" xfId="2327"/>
    <cellStyle name="Heading1 1" xfId="5"/>
    <cellStyle name="Hiperłącze_Cennik_A" xfId="2328"/>
    <cellStyle name="Hiperveza" xfId="4451" builtinId="8"/>
    <cellStyle name="Hyperlink 2" xfId="2329"/>
    <cellStyle name="Hyperlink 2 2" xfId="2330"/>
    <cellStyle name="Hyperlink 3" xfId="2331"/>
    <cellStyle name="Input 1" xfId="203"/>
    <cellStyle name="Input 1 1" xfId="2333"/>
    <cellStyle name="Input 1 2" xfId="2332"/>
    <cellStyle name="Input 2" xfId="100"/>
    <cellStyle name="Input 2 2" xfId="2334"/>
    <cellStyle name="Input 2 3" xfId="973"/>
    <cellStyle name="Isticanje1 1" xfId="2335"/>
    <cellStyle name="Isticanje1 2" xfId="4428"/>
    <cellStyle name="Isticanje2 1" xfId="2336"/>
    <cellStyle name="Isticanje2 2" xfId="4429"/>
    <cellStyle name="Isticanje3 1" xfId="2337"/>
    <cellStyle name="Isticanje3 2" xfId="4430"/>
    <cellStyle name="Isticanje4 1" xfId="2338"/>
    <cellStyle name="Isticanje4 2" xfId="4431"/>
    <cellStyle name="Isticanje5 1" xfId="2339"/>
    <cellStyle name="Isticanje5 2" xfId="4432"/>
    <cellStyle name="Isticanje6 1" xfId="2340"/>
    <cellStyle name="Isticanje6 2" xfId="4433"/>
    <cellStyle name="Izlaz" xfId="2341"/>
    <cellStyle name="Izlaz 1" xfId="2342"/>
    <cellStyle name="Izlaz 2" xfId="4441"/>
    <cellStyle name="Izlaz 3" xfId="4447"/>
    <cellStyle name="Izračun 1" xfId="2343"/>
    <cellStyle name="Izračun 2" xfId="4435"/>
    <cellStyle name="Izračun 3" xfId="4444"/>
    <cellStyle name="kolona A" xfId="136"/>
    <cellStyle name="kolona A 2" xfId="204"/>
    <cellStyle name="kolona A 2 2" xfId="1796"/>
    <cellStyle name="kolona B" xfId="205"/>
    <cellStyle name="kolona B 2" xfId="1833"/>
    <cellStyle name="kolona C" xfId="206"/>
    <cellStyle name="kolona C 2" xfId="1836"/>
    <cellStyle name="kolona D" xfId="207"/>
    <cellStyle name="kolona D 2" xfId="1835"/>
    <cellStyle name="kolona E" xfId="208"/>
    <cellStyle name="kolona E 2" xfId="1784"/>
    <cellStyle name="kolona F" xfId="209"/>
    <cellStyle name="kolona F 2" xfId="1837"/>
    <cellStyle name="kolona G" xfId="210"/>
    <cellStyle name="kolona G 2" xfId="1794"/>
    <cellStyle name="kolona H" xfId="211"/>
    <cellStyle name="kolona H 2" xfId="1799"/>
    <cellStyle name="komadi" xfId="2344"/>
    <cellStyle name="Korigirano" xfId="721"/>
    <cellStyle name="Linked Cell 1" xfId="212"/>
    <cellStyle name="Linked Cell 1 1" xfId="2346"/>
    <cellStyle name="Linked Cell 1 2" xfId="2345"/>
    <cellStyle name="Linked Cell 2" xfId="101"/>
    <cellStyle name="Linked Cell 2 2" xfId="2347"/>
    <cellStyle name="Loše 1" xfId="2348"/>
    <cellStyle name="Loše 2" xfId="4434"/>
    <cellStyle name="merge" xfId="213"/>
    <cellStyle name="merge 2" xfId="214"/>
    <cellStyle name="Milliers [0]_USA_COS_Level3_v1_US_Response_1" xfId="2349"/>
    <cellStyle name="Milliers_USA_COS_Level3_v1_US_Response_1" xfId="2350"/>
    <cellStyle name="Monétaire [0]_USA_COS_Level3_v1_US_Response_1" xfId="2351"/>
    <cellStyle name="Monétaire_USA_COS_Level3_v1_US_Response_1" xfId="2352"/>
    <cellStyle name="nabrajanje" xfId="2353"/>
    <cellStyle name="nabrajanje sa bulletima" xfId="2354"/>
    <cellStyle name="napomene" xfId="2355"/>
    <cellStyle name="Naslov" xfId="2356"/>
    <cellStyle name="Naslov 1 1" xfId="2357"/>
    <cellStyle name="Naslov 1 2" xfId="253"/>
    <cellStyle name="Naslov 2 1" xfId="2358"/>
    <cellStyle name="Naslov 2 2" xfId="254"/>
    <cellStyle name="Naslov 3 1" xfId="2359"/>
    <cellStyle name="Naslov 4 1" xfId="2360"/>
    <cellStyle name="Naslov 5" xfId="215"/>
    <cellStyle name="Naslov 5 2" xfId="2361"/>
    <cellStyle name="naslov stavke" xfId="142"/>
    <cellStyle name="Naslov1" xfId="1375"/>
    <cellStyle name="Naslov2" xfId="1376"/>
    <cellStyle name="Naslov3" xfId="1377"/>
    <cellStyle name="Naslov4" xfId="1378"/>
    <cellStyle name="Navadno_List1" xfId="114"/>
    <cellStyle name="Neutral 1" xfId="216"/>
    <cellStyle name="Neutral 1 1" xfId="2363"/>
    <cellStyle name="Neutral 1 2" xfId="2362"/>
    <cellStyle name="Neutral 2" xfId="102"/>
    <cellStyle name="Neutral 2 2" xfId="2364"/>
    <cellStyle name="Neutral 2 3" xfId="974"/>
    <cellStyle name="Neutralno 1" xfId="2365"/>
    <cellStyle name="Neutralno 2" xfId="6"/>
    <cellStyle name="Neutralno 2 2" xfId="4439"/>
    <cellStyle name="Normal 10" xfId="265"/>
    <cellStyle name="Normal 10 2" xfId="119"/>
    <cellStyle name="Normal 10 2 2" xfId="269"/>
    <cellStyle name="Normal 10 2 3" xfId="268"/>
    <cellStyle name="Normal 10 2 4" xfId="155"/>
    <cellStyle name="Normal 10 3" xfId="270"/>
    <cellStyle name="Normal 10 4" xfId="271"/>
    <cellStyle name="Normal 10 5" xfId="930"/>
    <cellStyle name="Normal 10 5 2" xfId="1361"/>
    <cellStyle name="Normal 10 5 2 2" xfId="1752"/>
    <cellStyle name="Normal 10 5 2 2 2" xfId="4025"/>
    <cellStyle name="Normal 10 5 2 3" xfId="2177"/>
    <cellStyle name="Normal 10 5 2 3 2" xfId="4384"/>
    <cellStyle name="Normal 10 5 2 4" xfId="2756"/>
    <cellStyle name="Normal 10 5 2 5" xfId="3136"/>
    <cellStyle name="Normal 10 5 2 6" xfId="3570"/>
    <cellStyle name="Normal 10 5 3" xfId="1167"/>
    <cellStyle name="Normal 10 5 3 2" xfId="3622"/>
    <cellStyle name="Normal 10 5 4" xfId="1581"/>
    <cellStyle name="Normal 10 5 4 2" xfId="3854"/>
    <cellStyle name="Normal 10 5 5" xfId="2002"/>
    <cellStyle name="Normal 10 5 5 2" xfId="4213"/>
    <cellStyle name="Normal 10 5 6" xfId="2584"/>
    <cellStyle name="Normal 10 5 7" xfId="2944"/>
    <cellStyle name="Normal 10 5 8" xfId="3388"/>
    <cellStyle name="Normal 10 6" xfId="4457"/>
    <cellStyle name="Normal 11" xfId="272"/>
    <cellStyle name="Normal 11 2" xfId="931"/>
    <cellStyle name="Normal 11 2 2" xfId="1362"/>
    <cellStyle name="Normal 11 2 2 2" xfId="1753"/>
    <cellStyle name="Normal 11 2 2 2 2" xfId="4026"/>
    <cellStyle name="Normal 11 2 2 3" xfId="2178"/>
    <cellStyle name="Normal 11 2 2 3 2" xfId="4385"/>
    <cellStyle name="Normal 11 2 2 4" xfId="2757"/>
    <cellStyle name="Normal 11 2 2 5" xfId="3137"/>
    <cellStyle name="Normal 11 2 2 6" xfId="3571"/>
    <cellStyle name="Normal 11 2 3" xfId="1168"/>
    <cellStyle name="Normal 11 2 3 2" xfId="3620"/>
    <cellStyle name="Normal 11 2 4" xfId="1582"/>
    <cellStyle name="Normal 11 2 4 2" xfId="3855"/>
    <cellStyle name="Normal 11 2 5" xfId="2003"/>
    <cellStyle name="Normal 11 2 5 2" xfId="4214"/>
    <cellStyle name="Normal 11 2 6" xfId="2585"/>
    <cellStyle name="Normal 11 2 7" xfId="2945"/>
    <cellStyle name="Normal 11 2 8" xfId="3389"/>
    <cellStyle name="Normal 117" xfId="273"/>
    <cellStyle name="Normal 12" xfId="137"/>
    <cellStyle name="Normal 12 2" xfId="266"/>
    <cellStyle name="Normal 12 3" xfId="274"/>
    <cellStyle name="Normal 12 4" xfId="932"/>
    <cellStyle name="Normal 12 4 2" xfId="1363"/>
    <cellStyle name="Normal 12 4 2 2" xfId="1754"/>
    <cellStyle name="Normal 12 4 2 2 2" xfId="4027"/>
    <cellStyle name="Normal 12 4 2 3" xfId="2179"/>
    <cellStyle name="Normal 12 4 2 3 2" xfId="4386"/>
    <cellStyle name="Normal 12 4 2 4" xfId="2758"/>
    <cellStyle name="Normal 12 4 2 5" xfId="3138"/>
    <cellStyle name="Normal 12 4 2 6" xfId="3572"/>
    <cellStyle name="Normal 12 4 3" xfId="1169"/>
    <cellStyle name="Normal 12 4 3 2" xfId="3255"/>
    <cellStyle name="Normal 12 4 4" xfId="1583"/>
    <cellStyle name="Normal 12 4 4 2" xfId="3856"/>
    <cellStyle name="Normal 12 4 5" xfId="2004"/>
    <cellStyle name="Normal 12 4 5 2" xfId="4215"/>
    <cellStyle name="Normal 12 4 6" xfId="2586"/>
    <cellStyle name="Normal 12 4 7" xfId="2946"/>
    <cellStyle name="Normal 12 4 8" xfId="3390"/>
    <cellStyle name="Normal 13" xfId="275"/>
    <cellStyle name="Normal 13 3" xfId="1417"/>
    <cellStyle name="Normal 13 3 2" xfId="1777"/>
    <cellStyle name="Normal 13 3 2 2" xfId="4050"/>
    <cellStyle name="Normal 13 3 3" xfId="2206"/>
    <cellStyle name="Normal 13 3 3 2" xfId="4409"/>
    <cellStyle name="Normal 13 3 4" xfId="2781"/>
    <cellStyle name="Normal 13 3 5" xfId="3161"/>
    <cellStyle name="Normal 13 3 6" xfId="3600"/>
    <cellStyle name="Normal 13 35" xfId="276"/>
    <cellStyle name="Normal 14" xfId="277"/>
    <cellStyle name="Normal 14 35" xfId="278"/>
    <cellStyle name="Normal 14 36" xfId="279"/>
    <cellStyle name="Normal 15" xfId="280"/>
    <cellStyle name="Normal 15 2" xfId="281"/>
    <cellStyle name="Normal 15 2 2" xfId="282"/>
    <cellStyle name="Normal 15 3" xfId="283"/>
    <cellStyle name="Normal 15 4" xfId="284"/>
    <cellStyle name="Normal 16" xfId="285"/>
    <cellStyle name="Normal 17" xfId="286"/>
    <cellStyle name="Normal 17 2" xfId="2366"/>
    <cellStyle name="Normal 18" xfId="287"/>
    <cellStyle name="Normal 18 2" xfId="288"/>
    <cellStyle name="Normal 18 2 2" xfId="289"/>
    <cellStyle name="Normal 18 3" xfId="290"/>
    <cellStyle name="Normal 18 4" xfId="291"/>
    <cellStyle name="Normal 19" xfId="292"/>
    <cellStyle name="Normal 19 10" xfId="293"/>
    <cellStyle name="Normal 19 11" xfId="1384"/>
    <cellStyle name="Normal 19 2" xfId="294"/>
    <cellStyle name="Normal 19 2 2" xfId="2367"/>
    <cellStyle name="Normal 19 3" xfId="295"/>
    <cellStyle name="Normal 19 4" xfId="296"/>
    <cellStyle name="Normal 19 5" xfId="297"/>
    <cellStyle name="Normal 19 6" xfId="298"/>
    <cellStyle name="Normal 19 7" xfId="299"/>
    <cellStyle name="Normal 19 8" xfId="300"/>
    <cellStyle name="Normal 19 9" xfId="301"/>
    <cellStyle name="Normal 2" xfId="3"/>
    <cellStyle name="Normal 2 10" xfId="302"/>
    <cellStyle name="Normal 2 10 2" xfId="56"/>
    <cellStyle name="Normal 2 11" xfId="303"/>
    <cellStyle name="Normal 2 11 2" xfId="304"/>
    <cellStyle name="Normal 2 12" xfId="305"/>
    <cellStyle name="Normal 2 13" xfId="306"/>
    <cellStyle name="Normal 2 14" xfId="307"/>
    <cellStyle name="Normal 2 15" xfId="117"/>
    <cellStyle name="Normal 2 15 2" xfId="308"/>
    <cellStyle name="Normal 2 16" xfId="309"/>
    <cellStyle name="Normal 2 17" xfId="310"/>
    <cellStyle name="Normal 2 18" xfId="311"/>
    <cellStyle name="Normal 2 19" xfId="312"/>
    <cellStyle name="Normal 2 2" xfId="7"/>
    <cellStyle name="Normal 2 2 10" xfId="313"/>
    <cellStyle name="Normal 2 2 10 10" xfId="1203"/>
    <cellStyle name="Normal 2 2 10 10 2" xfId="1595"/>
    <cellStyle name="Normal 2 2 10 10 2 2" xfId="3868"/>
    <cellStyle name="Normal 2 2 10 10 3" xfId="2020"/>
    <cellStyle name="Normal 2 2 10 10 3 2" xfId="4227"/>
    <cellStyle name="Normal 2 2 10 10 4" xfId="2599"/>
    <cellStyle name="Normal 2 2 10 10 5" xfId="2979"/>
    <cellStyle name="Normal 2 2 10 10 6" xfId="3413"/>
    <cellStyle name="Normal 2 2 10 11" xfId="1010"/>
    <cellStyle name="Normal 2 2 10 11 2" xfId="3675"/>
    <cellStyle name="Normal 2 2 10 12" xfId="1424"/>
    <cellStyle name="Normal 2 2 10 12 2" xfId="3697"/>
    <cellStyle name="Normal 2 2 10 13" xfId="1800"/>
    <cellStyle name="Normal 2 2 10 13 2" xfId="4056"/>
    <cellStyle name="Normal 2 2 10 14" xfId="2427"/>
    <cellStyle name="Normal 2 2 10 15" xfId="2787"/>
    <cellStyle name="Normal 2 2 10 16" xfId="3203"/>
    <cellStyle name="Normal 2 2 10 2" xfId="818"/>
    <cellStyle name="Normal 2 2 10 2 2" xfId="1268"/>
    <cellStyle name="Normal 2 2 10 2 2 2" xfId="1659"/>
    <cellStyle name="Normal 2 2 10 2 2 2 2" xfId="3932"/>
    <cellStyle name="Normal 2 2 10 2 2 3" xfId="2084"/>
    <cellStyle name="Normal 2 2 10 2 2 3 2" xfId="4291"/>
    <cellStyle name="Normal 2 2 10 2 2 4" xfId="2663"/>
    <cellStyle name="Normal 2 2 10 2 2 5" xfId="3043"/>
    <cellStyle name="Normal 2 2 10 2 2 6" xfId="3477"/>
    <cellStyle name="Normal 2 2 10 2 3" xfId="1074"/>
    <cellStyle name="Normal 2 2 10 2 3 2" xfId="3671"/>
    <cellStyle name="Normal 2 2 10 2 4" xfId="1488"/>
    <cellStyle name="Normal 2 2 10 2 4 2" xfId="3761"/>
    <cellStyle name="Normal 2 2 10 2 5" xfId="1906"/>
    <cellStyle name="Normal 2 2 10 2 5 2" xfId="4120"/>
    <cellStyle name="Normal 2 2 10 2 6" xfId="2491"/>
    <cellStyle name="Normal 2 2 10 2 7" xfId="2851"/>
    <cellStyle name="Normal 2 2 10 2 8" xfId="3290"/>
    <cellStyle name="Normal 2 2 10 3" xfId="823"/>
    <cellStyle name="Normal 2 2 10 3 2" xfId="1273"/>
    <cellStyle name="Normal 2 2 10 3 2 2" xfId="1664"/>
    <cellStyle name="Normal 2 2 10 3 2 2 2" xfId="3937"/>
    <cellStyle name="Normal 2 2 10 3 2 3" xfId="2089"/>
    <cellStyle name="Normal 2 2 10 3 2 3 2" xfId="4296"/>
    <cellStyle name="Normal 2 2 10 3 2 4" xfId="2668"/>
    <cellStyle name="Normal 2 2 10 3 2 5" xfId="3048"/>
    <cellStyle name="Normal 2 2 10 3 2 6" xfId="3482"/>
    <cellStyle name="Normal 2 2 10 3 3" xfId="1079"/>
    <cellStyle name="Normal 2 2 10 3 3 2" xfId="3599"/>
    <cellStyle name="Normal 2 2 10 3 4" xfId="1493"/>
    <cellStyle name="Normal 2 2 10 3 4 2" xfId="3766"/>
    <cellStyle name="Normal 2 2 10 3 5" xfId="1911"/>
    <cellStyle name="Normal 2 2 10 3 5 2" xfId="4125"/>
    <cellStyle name="Normal 2 2 10 3 6" xfId="2496"/>
    <cellStyle name="Normal 2 2 10 3 7" xfId="2856"/>
    <cellStyle name="Normal 2 2 10 3 8" xfId="3295"/>
    <cellStyle name="Normal 2 2 10 4" xfId="819"/>
    <cellStyle name="Normal 2 2 10 4 2" xfId="1269"/>
    <cellStyle name="Normal 2 2 10 4 2 2" xfId="1660"/>
    <cellStyle name="Normal 2 2 10 4 2 2 2" xfId="3933"/>
    <cellStyle name="Normal 2 2 10 4 2 3" xfId="2085"/>
    <cellStyle name="Normal 2 2 10 4 2 3 2" xfId="4292"/>
    <cellStyle name="Normal 2 2 10 4 2 4" xfId="2664"/>
    <cellStyle name="Normal 2 2 10 4 2 5" xfId="3044"/>
    <cellStyle name="Normal 2 2 10 4 2 6" xfId="3478"/>
    <cellStyle name="Normal 2 2 10 4 3" xfId="1075"/>
    <cellStyle name="Normal 2 2 10 4 3 2" xfId="3643"/>
    <cellStyle name="Normal 2 2 10 4 4" xfId="1489"/>
    <cellStyle name="Normal 2 2 10 4 4 2" xfId="3762"/>
    <cellStyle name="Normal 2 2 10 4 5" xfId="1907"/>
    <cellStyle name="Normal 2 2 10 4 5 2" xfId="4121"/>
    <cellStyle name="Normal 2 2 10 4 6" xfId="2492"/>
    <cellStyle name="Normal 2 2 10 4 7" xfId="2852"/>
    <cellStyle name="Normal 2 2 10 4 8" xfId="3291"/>
    <cellStyle name="Normal 2 2 10 5" xfId="822"/>
    <cellStyle name="Normal 2 2 10 5 2" xfId="1272"/>
    <cellStyle name="Normal 2 2 10 5 2 2" xfId="1663"/>
    <cellStyle name="Normal 2 2 10 5 2 2 2" xfId="3936"/>
    <cellStyle name="Normal 2 2 10 5 2 3" xfId="2088"/>
    <cellStyle name="Normal 2 2 10 5 2 3 2" xfId="4295"/>
    <cellStyle name="Normal 2 2 10 5 2 4" xfId="2667"/>
    <cellStyle name="Normal 2 2 10 5 2 5" xfId="3047"/>
    <cellStyle name="Normal 2 2 10 5 2 6" xfId="3481"/>
    <cellStyle name="Normal 2 2 10 5 3" xfId="1078"/>
    <cellStyle name="Normal 2 2 10 5 3 2" xfId="3612"/>
    <cellStyle name="Normal 2 2 10 5 4" xfId="1492"/>
    <cellStyle name="Normal 2 2 10 5 4 2" xfId="3765"/>
    <cellStyle name="Normal 2 2 10 5 5" xfId="1910"/>
    <cellStyle name="Normal 2 2 10 5 5 2" xfId="4124"/>
    <cellStyle name="Normal 2 2 10 5 6" xfId="2495"/>
    <cellStyle name="Normal 2 2 10 5 7" xfId="2855"/>
    <cellStyle name="Normal 2 2 10 5 8" xfId="3294"/>
    <cellStyle name="Normal 2 2 10 6" xfId="820"/>
    <cellStyle name="Normal 2 2 10 6 2" xfId="1270"/>
    <cellStyle name="Normal 2 2 10 6 2 2" xfId="1661"/>
    <cellStyle name="Normal 2 2 10 6 2 2 2" xfId="3934"/>
    <cellStyle name="Normal 2 2 10 6 2 3" xfId="2086"/>
    <cellStyle name="Normal 2 2 10 6 2 3 2" xfId="4293"/>
    <cellStyle name="Normal 2 2 10 6 2 4" xfId="2665"/>
    <cellStyle name="Normal 2 2 10 6 2 5" xfId="3045"/>
    <cellStyle name="Normal 2 2 10 6 2 6" xfId="3479"/>
    <cellStyle name="Normal 2 2 10 6 3" xfId="1076"/>
    <cellStyle name="Normal 2 2 10 6 3 2" xfId="3646"/>
    <cellStyle name="Normal 2 2 10 6 4" xfId="1490"/>
    <cellStyle name="Normal 2 2 10 6 4 2" xfId="3763"/>
    <cellStyle name="Normal 2 2 10 6 5" xfId="1908"/>
    <cellStyle name="Normal 2 2 10 6 5 2" xfId="4122"/>
    <cellStyle name="Normal 2 2 10 6 6" xfId="2493"/>
    <cellStyle name="Normal 2 2 10 6 7" xfId="2853"/>
    <cellStyle name="Normal 2 2 10 6 8" xfId="3292"/>
    <cellStyle name="Normal 2 2 10 7" xfId="830"/>
    <cellStyle name="Normal 2 2 10 7 2" xfId="1279"/>
    <cellStyle name="Normal 2 2 10 7 2 2" xfId="1670"/>
    <cellStyle name="Normal 2 2 10 7 2 2 2" xfId="3943"/>
    <cellStyle name="Normal 2 2 10 7 2 3" xfId="2095"/>
    <cellStyle name="Normal 2 2 10 7 2 3 2" xfId="4302"/>
    <cellStyle name="Normal 2 2 10 7 2 4" xfId="2674"/>
    <cellStyle name="Normal 2 2 10 7 2 5" xfId="3054"/>
    <cellStyle name="Normal 2 2 10 7 2 6" xfId="3488"/>
    <cellStyle name="Normal 2 2 10 7 3" xfId="1085"/>
    <cellStyle name="Normal 2 2 10 7 3 2" xfId="3640"/>
    <cellStyle name="Normal 2 2 10 7 4" xfId="1499"/>
    <cellStyle name="Normal 2 2 10 7 4 2" xfId="3772"/>
    <cellStyle name="Normal 2 2 10 7 5" xfId="1917"/>
    <cellStyle name="Normal 2 2 10 7 5 2" xfId="4131"/>
    <cellStyle name="Normal 2 2 10 7 6" xfId="2502"/>
    <cellStyle name="Normal 2 2 10 7 7" xfId="2862"/>
    <cellStyle name="Normal 2 2 10 7 8" xfId="3301"/>
    <cellStyle name="Normal 2 2 10 8" xfId="821"/>
    <cellStyle name="Normal 2 2 10 8 2" xfId="1271"/>
    <cellStyle name="Normal 2 2 10 8 2 2" xfId="1662"/>
    <cellStyle name="Normal 2 2 10 8 2 2 2" xfId="3935"/>
    <cellStyle name="Normal 2 2 10 8 2 3" xfId="2087"/>
    <cellStyle name="Normal 2 2 10 8 2 3 2" xfId="4294"/>
    <cellStyle name="Normal 2 2 10 8 2 4" xfId="2666"/>
    <cellStyle name="Normal 2 2 10 8 2 5" xfId="3046"/>
    <cellStyle name="Normal 2 2 10 8 2 6" xfId="3480"/>
    <cellStyle name="Normal 2 2 10 8 3" xfId="1077"/>
    <cellStyle name="Normal 2 2 10 8 3 2" xfId="3680"/>
    <cellStyle name="Normal 2 2 10 8 4" xfId="1491"/>
    <cellStyle name="Normal 2 2 10 8 4 2" xfId="3764"/>
    <cellStyle name="Normal 2 2 10 8 5" xfId="1909"/>
    <cellStyle name="Normal 2 2 10 8 5 2" xfId="4123"/>
    <cellStyle name="Normal 2 2 10 8 6" xfId="2494"/>
    <cellStyle name="Normal 2 2 10 8 7" xfId="2854"/>
    <cellStyle name="Normal 2 2 10 8 8" xfId="3293"/>
    <cellStyle name="Normal 2 2 10 9" xfId="862"/>
    <cellStyle name="Normal 2 2 10 9 2" xfId="1304"/>
    <cellStyle name="Normal 2 2 10 9 2 2" xfId="1695"/>
    <cellStyle name="Normal 2 2 10 9 2 2 2" xfId="3968"/>
    <cellStyle name="Normal 2 2 10 9 2 3" xfId="2120"/>
    <cellStyle name="Normal 2 2 10 9 2 3 2" xfId="4327"/>
    <cellStyle name="Normal 2 2 10 9 2 4" xfId="2699"/>
    <cellStyle name="Normal 2 2 10 9 2 5" xfId="3079"/>
    <cellStyle name="Normal 2 2 10 9 2 6" xfId="3513"/>
    <cellStyle name="Normal 2 2 10 9 3" xfId="1110"/>
    <cellStyle name="Normal 2 2 10 9 3 2" xfId="3183"/>
    <cellStyle name="Normal 2 2 10 9 4" xfId="1524"/>
    <cellStyle name="Normal 2 2 10 9 4 2" xfId="3797"/>
    <cellStyle name="Normal 2 2 10 9 5" xfId="1942"/>
    <cellStyle name="Normal 2 2 10 9 5 2" xfId="4156"/>
    <cellStyle name="Normal 2 2 10 9 6" xfId="2527"/>
    <cellStyle name="Normal 2 2 10 9 7" xfId="2887"/>
    <cellStyle name="Normal 2 2 10 9 8" xfId="3329"/>
    <cellStyle name="Normal 2 2 11" xfId="767"/>
    <cellStyle name="Normal 2 2 11 2" xfId="1229"/>
    <cellStyle name="Normal 2 2 11 2 2" xfId="1620"/>
    <cellStyle name="Normal 2 2 11 2 2 2" xfId="3893"/>
    <cellStyle name="Normal 2 2 11 2 3" xfId="2045"/>
    <cellStyle name="Normal 2 2 11 2 3 2" xfId="4252"/>
    <cellStyle name="Normal 2 2 11 2 4" xfId="2624"/>
    <cellStyle name="Normal 2 2 11 2 5" xfId="3004"/>
    <cellStyle name="Normal 2 2 11 2 6" xfId="3438"/>
    <cellStyle name="Normal 2 2 11 3" xfId="1035"/>
    <cellStyle name="Normal 2 2 11 3 2" xfId="3193"/>
    <cellStyle name="Normal 2 2 11 4" xfId="1449"/>
    <cellStyle name="Normal 2 2 11 4 2" xfId="3722"/>
    <cellStyle name="Normal 2 2 11 5" xfId="1865"/>
    <cellStyle name="Normal 2 2 11 5 2" xfId="4081"/>
    <cellStyle name="Normal 2 2 11 6" xfId="2452"/>
    <cellStyle name="Normal 2 2 11 7" xfId="2812"/>
    <cellStyle name="Normal 2 2 11 8" xfId="3245"/>
    <cellStyle name="Normal 2 2 12" xfId="832"/>
    <cellStyle name="Normal 2 2 12 2" xfId="1281"/>
    <cellStyle name="Normal 2 2 12 2 2" xfId="1672"/>
    <cellStyle name="Normal 2 2 12 2 2 2" xfId="3945"/>
    <cellStyle name="Normal 2 2 12 2 3" xfId="2097"/>
    <cellStyle name="Normal 2 2 12 2 3 2" xfId="4304"/>
    <cellStyle name="Normal 2 2 12 2 4" xfId="2676"/>
    <cellStyle name="Normal 2 2 12 2 5" xfId="3056"/>
    <cellStyle name="Normal 2 2 12 2 6" xfId="3490"/>
    <cellStyle name="Normal 2 2 12 3" xfId="1087"/>
    <cellStyle name="Normal 2 2 12 3 2" xfId="3635"/>
    <cellStyle name="Normal 2 2 12 4" xfId="1501"/>
    <cellStyle name="Normal 2 2 12 4 2" xfId="3774"/>
    <cellStyle name="Normal 2 2 12 5" xfId="1919"/>
    <cellStyle name="Normal 2 2 12 5 2" xfId="4133"/>
    <cellStyle name="Normal 2 2 12 6" xfId="2504"/>
    <cellStyle name="Normal 2 2 12 7" xfId="2864"/>
    <cellStyle name="Normal 2 2 12 8" xfId="3303"/>
    <cellStyle name="Normal 2 2 13" xfId="895"/>
    <cellStyle name="Normal 2 2 13 2" xfId="1333"/>
    <cellStyle name="Normal 2 2 13 2 2" xfId="1724"/>
    <cellStyle name="Normal 2 2 13 2 2 2" xfId="3997"/>
    <cellStyle name="Normal 2 2 13 2 3" xfId="2149"/>
    <cellStyle name="Normal 2 2 13 2 3 2" xfId="4356"/>
    <cellStyle name="Normal 2 2 13 2 4" xfId="2728"/>
    <cellStyle name="Normal 2 2 13 2 5" xfId="3108"/>
    <cellStyle name="Normal 2 2 13 2 6" xfId="3542"/>
    <cellStyle name="Normal 2 2 13 3" xfId="1139"/>
    <cellStyle name="Normal 2 2 13 3 2" xfId="3182"/>
    <cellStyle name="Normal 2 2 13 4" xfId="1553"/>
    <cellStyle name="Normal 2 2 13 4 2" xfId="3826"/>
    <cellStyle name="Normal 2 2 13 5" xfId="1971"/>
    <cellStyle name="Normal 2 2 13 5 2" xfId="4185"/>
    <cellStyle name="Normal 2 2 13 6" xfId="2556"/>
    <cellStyle name="Normal 2 2 13 7" xfId="2916"/>
    <cellStyle name="Normal 2 2 13 8" xfId="3360"/>
    <cellStyle name="Normal 2 2 14" xfId="933"/>
    <cellStyle name="Normal 2 2 15" xfId="1197"/>
    <cellStyle name="Normal 2 2 15 2" xfId="1590"/>
    <cellStyle name="Normal 2 2 15 2 2" xfId="3863"/>
    <cellStyle name="Normal 2 2 15 3" xfId="2015"/>
    <cellStyle name="Normal 2 2 15 3 2" xfId="4222"/>
    <cellStyle name="Normal 2 2 15 4" xfId="2594"/>
    <cellStyle name="Normal 2 2 15 5" xfId="2974"/>
    <cellStyle name="Normal 2 2 15 6" xfId="3408"/>
    <cellStyle name="Normal 2 2 16" xfId="1381"/>
    <cellStyle name="Normal 2 2 17" xfId="1407"/>
    <cellStyle name="Normal 2 2 18" xfId="1005"/>
    <cellStyle name="Normal 2 2 18 2" xfId="3204"/>
    <cellStyle name="Normal 2 2 19" xfId="1419"/>
    <cellStyle name="Normal 2 2 19 2" xfId="3692"/>
    <cellStyle name="Normal 2 2 2" xfId="8"/>
    <cellStyle name="Normal 2 2 2 2" xfId="1395"/>
    <cellStyle name="Normal 2 2 20" xfId="1779"/>
    <cellStyle name="Normal 2 2 20 2" xfId="4051"/>
    <cellStyle name="Normal 2 2 21" xfId="2422"/>
    <cellStyle name="Normal 2 2 22" xfId="2782"/>
    <cellStyle name="Normal 2 2 23" xfId="3165"/>
    <cellStyle name="Normal 2 2 24" xfId="140"/>
    <cellStyle name="Normal 2 2 3" xfId="729"/>
    <cellStyle name="Normal 2 2 4" xfId="743"/>
    <cellStyle name="Normal 2 2 5" xfId="759"/>
    <cellStyle name="Normal 2 2 5 2" xfId="1221"/>
    <cellStyle name="Normal 2 2 5 2 2" xfId="1612"/>
    <cellStyle name="Normal 2 2 5 2 2 2" xfId="3885"/>
    <cellStyle name="Normal 2 2 5 2 3" xfId="2037"/>
    <cellStyle name="Normal 2 2 5 2 3 2" xfId="4244"/>
    <cellStyle name="Normal 2 2 5 2 4" xfId="2616"/>
    <cellStyle name="Normal 2 2 5 2 5" xfId="2996"/>
    <cellStyle name="Normal 2 2 5 2 6" xfId="3430"/>
    <cellStyle name="Normal 2 2 5 3" xfId="1027"/>
    <cellStyle name="Normal 2 2 5 3 2" xfId="3172"/>
    <cellStyle name="Normal 2 2 5 4" xfId="1441"/>
    <cellStyle name="Normal 2 2 5 4 2" xfId="3714"/>
    <cellStyle name="Normal 2 2 5 5" xfId="1857"/>
    <cellStyle name="Normal 2 2 5 5 2" xfId="4073"/>
    <cellStyle name="Normal 2 2 5 6" xfId="2444"/>
    <cellStyle name="Normal 2 2 5 7" xfId="2804"/>
    <cellStyle name="Normal 2 2 5 8" xfId="3237"/>
    <cellStyle name="Normal 2 2 6" xfId="800"/>
    <cellStyle name="Normal 2 2 6 2" xfId="1252"/>
    <cellStyle name="Normal 2 2 6 2 2" xfId="1643"/>
    <cellStyle name="Normal 2 2 6 2 2 2" xfId="3916"/>
    <cellStyle name="Normal 2 2 6 2 3" xfId="2068"/>
    <cellStyle name="Normal 2 2 6 2 3 2" xfId="4275"/>
    <cellStyle name="Normal 2 2 6 2 4" xfId="2647"/>
    <cellStyle name="Normal 2 2 6 2 5" xfId="3027"/>
    <cellStyle name="Normal 2 2 6 2 6" xfId="3461"/>
    <cellStyle name="Normal 2 2 6 3" xfId="1058"/>
    <cellStyle name="Normal 2 2 6 3 2" xfId="3677"/>
    <cellStyle name="Normal 2 2 6 4" xfId="1472"/>
    <cellStyle name="Normal 2 2 6 4 2" xfId="3745"/>
    <cellStyle name="Normal 2 2 6 5" xfId="1890"/>
    <cellStyle name="Normal 2 2 6 5 2" xfId="4104"/>
    <cellStyle name="Normal 2 2 6 6" xfId="2475"/>
    <cellStyle name="Normal 2 2 6 7" xfId="2835"/>
    <cellStyle name="Normal 2 2 6 8" xfId="3273"/>
    <cellStyle name="Normal 2 2 7" xfId="835"/>
    <cellStyle name="Normal 2 2 7 2" xfId="1284"/>
    <cellStyle name="Normal 2 2 7 2 2" xfId="1675"/>
    <cellStyle name="Normal 2 2 7 2 2 2" xfId="3948"/>
    <cellStyle name="Normal 2 2 7 2 3" xfId="2100"/>
    <cellStyle name="Normal 2 2 7 2 3 2" xfId="4307"/>
    <cellStyle name="Normal 2 2 7 2 4" xfId="2679"/>
    <cellStyle name="Normal 2 2 7 2 5" xfId="3059"/>
    <cellStyle name="Normal 2 2 7 2 6" xfId="3493"/>
    <cellStyle name="Normal 2 2 7 3" xfId="1090"/>
    <cellStyle name="Normal 2 2 7 3 2" xfId="3632"/>
    <cellStyle name="Normal 2 2 7 4" xfId="1504"/>
    <cellStyle name="Normal 2 2 7 4 2" xfId="3777"/>
    <cellStyle name="Normal 2 2 7 5" xfId="1922"/>
    <cellStyle name="Normal 2 2 7 5 2" xfId="4136"/>
    <cellStyle name="Normal 2 2 7 6" xfId="2507"/>
    <cellStyle name="Normal 2 2 7 7" xfId="2867"/>
    <cellStyle name="Normal 2 2 7 8" xfId="3306"/>
    <cellStyle name="Normal 2 2 8" xfId="810"/>
    <cellStyle name="Normal 2 2 8 2" xfId="1261"/>
    <cellStyle name="Normal 2 2 8 2 2" xfId="1652"/>
    <cellStyle name="Normal 2 2 8 2 2 2" xfId="3925"/>
    <cellStyle name="Normal 2 2 8 2 3" xfId="2077"/>
    <cellStyle name="Normal 2 2 8 2 3 2" xfId="4284"/>
    <cellStyle name="Normal 2 2 8 2 4" xfId="2656"/>
    <cellStyle name="Normal 2 2 8 2 5" xfId="3036"/>
    <cellStyle name="Normal 2 2 8 2 6" xfId="3470"/>
    <cellStyle name="Normal 2 2 8 3" xfId="1067"/>
    <cellStyle name="Normal 2 2 8 3 2" xfId="3681"/>
    <cellStyle name="Normal 2 2 8 4" xfId="1481"/>
    <cellStyle name="Normal 2 2 8 4 2" xfId="3754"/>
    <cellStyle name="Normal 2 2 8 5" xfId="1899"/>
    <cellStyle name="Normal 2 2 8 5 2" xfId="4113"/>
    <cellStyle name="Normal 2 2 8 6" xfId="2484"/>
    <cellStyle name="Normal 2 2 8 7" xfId="2844"/>
    <cellStyle name="Normal 2 2 8 8" xfId="3282"/>
    <cellStyle name="Normal 2 2 9" xfId="896"/>
    <cellStyle name="Normal 2 2 9 2" xfId="1334"/>
    <cellStyle name="Normal 2 2 9 2 2" xfId="1725"/>
    <cellStyle name="Normal 2 2 9 2 2 2" xfId="3998"/>
    <cellStyle name="Normal 2 2 9 2 3" xfId="2150"/>
    <cellStyle name="Normal 2 2 9 2 3 2" xfId="4357"/>
    <cellStyle name="Normal 2 2 9 2 4" xfId="2729"/>
    <cellStyle name="Normal 2 2 9 2 5" xfId="3109"/>
    <cellStyle name="Normal 2 2 9 2 6" xfId="3543"/>
    <cellStyle name="Normal 2 2 9 3" xfId="1140"/>
    <cellStyle name="Normal 2 2 9 3 2" xfId="3583"/>
    <cellStyle name="Normal 2 2 9 4" xfId="1554"/>
    <cellStyle name="Normal 2 2 9 4 2" xfId="3827"/>
    <cellStyle name="Normal 2 2 9 5" xfId="1972"/>
    <cellStyle name="Normal 2 2 9 5 2" xfId="4186"/>
    <cellStyle name="Normal 2 2 9 6" xfId="2557"/>
    <cellStyle name="Normal 2 2 9 7" xfId="2917"/>
    <cellStyle name="Normal 2 2 9 8" xfId="3361"/>
    <cellStyle name="Normal 2 20" xfId="314"/>
    <cellStyle name="Normal 2 21" xfId="315"/>
    <cellStyle name="Normal 2 22" xfId="217"/>
    <cellStyle name="Normal 2 23" xfId="725"/>
    <cellStyle name="Normal 2 23 10" xfId="1210"/>
    <cellStyle name="Normal 2 23 10 2" xfId="1602"/>
    <cellStyle name="Normal 2 23 10 2 2" xfId="3875"/>
    <cellStyle name="Normal 2 23 10 3" xfId="2027"/>
    <cellStyle name="Normal 2 23 10 3 2" xfId="4234"/>
    <cellStyle name="Normal 2 23 10 4" xfId="2606"/>
    <cellStyle name="Normal 2 23 10 5" xfId="2986"/>
    <cellStyle name="Normal 2 23 10 6" xfId="3420"/>
    <cellStyle name="Normal 2 23 11" xfId="1017"/>
    <cellStyle name="Normal 2 23 11 2" xfId="3341"/>
    <cellStyle name="Normal 2 23 12" xfId="1431"/>
    <cellStyle name="Normal 2 23 12 2" xfId="3704"/>
    <cellStyle name="Normal 2 23 13" xfId="1840"/>
    <cellStyle name="Normal 2 23 13 2" xfId="4063"/>
    <cellStyle name="Normal 2 23 14" xfId="2434"/>
    <cellStyle name="Normal 2 23 15" xfId="2794"/>
    <cellStyle name="Normal 2 23 16" xfId="3224"/>
    <cellStyle name="Normal 2 23 2" xfId="865"/>
    <cellStyle name="Normal 2 23 2 2" xfId="1307"/>
    <cellStyle name="Normal 2 23 2 2 2" xfId="1698"/>
    <cellStyle name="Normal 2 23 2 2 2 2" xfId="3971"/>
    <cellStyle name="Normal 2 23 2 2 3" xfId="2123"/>
    <cellStyle name="Normal 2 23 2 2 3 2" xfId="4330"/>
    <cellStyle name="Normal 2 23 2 2 4" xfId="2702"/>
    <cellStyle name="Normal 2 23 2 2 5" xfId="3082"/>
    <cellStyle name="Normal 2 23 2 2 6" xfId="3516"/>
    <cellStyle name="Normal 2 23 2 3" xfId="1113"/>
    <cellStyle name="Normal 2 23 2 3 2" xfId="3657"/>
    <cellStyle name="Normal 2 23 2 4" xfId="1527"/>
    <cellStyle name="Normal 2 23 2 4 2" xfId="3800"/>
    <cellStyle name="Normal 2 23 2 5" xfId="1945"/>
    <cellStyle name="Normal 2 23 2 5 2" xfId="4159"/>
    <cellStyle name="Normal 2 23 2 6" xfId="2530"/>
    <cellStyle name="Normal 2 23 2 7" xfId="2890"/>
    <cellStyle name="Normal 2 23 2 8" xfId="3332"/>
    <cellStyle name="Normal 2 23 3" xfId="771"/>
    <cellStyle name="Normal 2 23 3 2" xfId="1233"/>
    <cellStyle name="Normal 2 23 3 2 2" xfId="1624"/>
    <cellStyle name="Normal 2 23 3 2 2 2" xfId="3897"/>
    <cellStyle name="Normal 2 23 3 2 3" xfId="2049"/>
    <cellStyle name="Normal 2 23 3 2 3 2" xfId="4256"/>
    <cellStyle name="Normal 2 23 3 2 4" xfId="2628"/>
    <cellStyle name="Normal 2 23 3 2 5" xfId="3008"/>
    <cellStyle name="Normal 2 23 3 2 6" xfId="3442"/>
    <cellStyle name="Normal 2 23 3 3" xfId="1039"/>
    <cellStyle name="Normal 2 23 3 3 2" xfId="3202"/>
    <cellStyle name="Normal 2 23 3 4" xfId="1453"/>
    <cellStyle name="Normal 2 23 3 4 2" xfId="3726"/>
    <cellStyle name="Normal 2 23 3 5" xfId="1869"/>
    <cellStyle name="Normal 2 23 3 5 2" xfId="4085"/>
    <cellStyle name="Normal 2 23 3 6" xfId="2456"/>
    <cellStyle name="Normal 2 23 3 7" xfId="2816"/>
    <cellStyle name="Normal 2 23 3 8" xfId="3249"/>
    <cellStyle name="Normal 2 23 4" xfId="789"/>
    <cellStyle name="Normal 2 23 4 2" xfId="1244"/>
    <cellStyle name="Normal 2 23 4 2 2" xfId="1635"/>
    <cellStyle name="Normal 2 23 4 2 2 2" xfId="3908"/>
    <cellStyle name="Normal 2 23 4 2 3" xfId="2060"/>
    <cellStyle name="Normal 2 23 4 2 3 2" xfId="4267"/>
    <cellStyle name="Normal 2 23 4 2 4" xfId="2639"/>
    <cellStyle name="Normal 2 23 4 2 5" xfId="3019"/>
    <cellStyle name="Normal 2 23 4 2 6" xfId="3453"/>
    <cellStyle name="Normal 2 23 4 3" xfId="1050"/>
    <cellStyle name="Normal 2 23 4 3 2" xfId="3207"/>
    <cellStyle name="Normal 2 23 4 4" xfId="1464"/>
    <cellStyle name="Normal 2 23 4 4 2" xfId="3737"/>
    <cellStyle name="Normal 2 23 4 5" xfId="1881"/>
    <cellStyle name="Normal 2 23 4 5 2" xfId="4096"/>
    <cellStyle name="Normal 2 23 4 6" xfId="2467"/>
    <cellStyle name="Normal 2 23 4 7" xfId="2827"/>
    <cellStyle name="Normal 2 23 4 8" xfId="3264"/>
    <cellStyle name="Normal 2 23 5" xfId="844"/>
    <cellStyle name="Normal 2 23 5 2" xfId="1291"/>
    <cellStyle name="Normal 2 23 5 2 2" xfId="1682"/>
    <cellStyle name="Normal 2 23 5 2 2 2" xfId="3955"/>
    <cellStyle name="Normal 2 23 5 2 3" xfId="2107"/>
    <cellStyle name="Normal 2 23 5 2 3 2" xfId="4314"/>
    <cellStyle name="Normal 2 23 5 2 4" xfId="2686"/>
    <cellStyle name="Normal 2 23 5 2 5" xfId="3066"/>
    <cellStyle name="Normal 2 23 5 2 6" xfId="3500"/>
    <cellStyle name="Normal 2 23 5 3" xfId="1097"/>
    <cellStyle name="Normal 2 23 5 3 2" xfId="3668"/>
    <cellStyle name="Normal 2 23 5 4" xfId="1511"/>
    <cellStyle name="Normal 2 23 5 4 2" xfId="3784"/>
    <cellStyle name="Normal 2 23 5 5" xfId="1929"/>
    <cellStyle name="Normal 2 23 5 5 2" xfId="4143"/>
    <cellStyle name="Normal 2 23 5 6" xfId="2514"/>
    <cellStyle name="Normal 2 23 5 7" xfId="2874"/>
    <cellStyle name="Normal 2 23 5 8" xfId="3314"/>
    <cellStyle name="Normal 2 23 6" xfId="838"/>
    <cellStyle name="Normal 2 23 6 2" xfId="1286"/>
    <cellStyle name="Normal 2 23 6 2 2" xfId="1677"/>
    <cellStyle name="Normal 2 23 6 2 2 2" xfId="3950"/>
    <cellStyle name="Normal 2 23 6 2 3" xfId="2102"/>
    <cellStyle name="Normal 2 23 6 2 3 2" xfId="4309"/>
    <cellStyle name="Normal 2 23 6 2 4" xfId="2681"/>
    <cellStyle name="Normal 2 23 6 2 5" xfId="3061"/>
    <cellStyle name="Normal 2 23 6 2 6" xfId="3495"/>
    <cellStyle name="Normal 2 23 6 3" xfId="1092"/>
    <cellStyle name="Normal 2 23 6 3 2" xfId="3641"/>
    <cellStyle name="Normal 2 23 6 4" xfId="1506"/>
    <cellStyle name="Normal 2 23 6 4 2" xfId="3779"/>
    <cellStyle name="Normal 2 23 6 5" xfId="1924"/>
    <cellStyle name="Normal 2 23 6 5 2" xfId="4138"/>
    <cellStyle name="Normal 2 23 6 6" xfId="2509"/>
    <cellStyle name="Normal 2 23 6 7" xfId="2869"/>
    <cellStyle name="Normal 2 23 6 8" xfId="3308"/>
    <cellStyle name="Normal 2 23 7" xfId="834"/>
    <cellStyle name="Normal 2 23 7 2" xfId="1283"/>
    <cellStyle name="Normal 2 23 7 2 2" xfId="1674"/>
    <cellStyle name="Normal 2 23 7 2 2 2" xfId="3947"/>
    <cellStyle name="Normal 2 23 7 2 3" xfId="2099"/>
    <cellStyle name="Normal 2 23 7 2 3 2" xfId="4306"/>
    <cellStyle name="Normal 2 23 7 2 4" xfId="2678"/>
    <cellStyle name="Normal 2 23 7 2 5" xfId="3058"/>
    <cellStyle name="Normal 2 23 7 2 6" xfId="3492"/>
    <cellStyle name="Normal 2 23 7 3" xfId="1089"/>
    <cellStyle name="Normal 2 23 7 3 2" xfId="3633"/>
    <cellStyle name="Normal 2 23 7 4" xfId="1503"/>
    <cellStyle name="Normal 2 23 7 4 2" xfId="3776"/>
    <cellStyle name="Normal 2 23 7 5" xfId="1921"/>
    <cellStyle name="Normal 2 23 7 5 2" xfId="4135"/>
    <cellStyle name="Normal 2 23 7 6" xfId="2506"/>
    <cellStyle name="Normal 2 23 7 7" xfId="2866"/>
    <cellStyle name="Normal 2 23 7 8" xfId="3305"/>
    <cellStyle name="Normal 2 23 8" xfId="774"/>
    <cellStyle name="Normal 2 23 8 2" xfId="1235"/>
    <cellStyle name="Normal 2 23 8 2 2" xfId="1626"/>
    <cellStyle name="Normal 2 23 8 2 2 2" xfId="3899"/>
    <cellStyle name="Normal 2 23 8 2 3" xfId="2051"/>
    <cellStyle name="Normal 2 23 8 2 3 2" xfId="4258"/>
    <cellStyle name="Normal 2 23 8 2 4" xfId="2630"/>
    <cellStyle name="Normal 2 23 8 2 5" xfId="3010"/>
    <cellStyle name="Normal 2 23 8 2 6" xfId="3444"/>
    <cellStyle name="Normal 2 23 8 3" xfId="1041"/>
    <cellStyle name="Normal 2 23 8 3 2" xfId="3396"/>
    <cellStyle name="Normal 2 23 8 4" xfId="1455"/>
    <cellStyle name="Normal 2 23 8 4 2" xfId="3728"/>
    <cellStyle name="Normal 2 23 8 5" xfId="1871"/>
    <cellStyle name="Normal 2 23 8 5 2" xfId="4087"/>
    <cellStyle name="Normal 2 23 8 6" xfId="2458"/>
    <cellStyle name="Normal 2 23 8 7" xfId="2818"/>
    <cellStyle name="Normal 2 23 8 8" xfId="3251"/>
    <cellStyle name="Normal 2 23 9" xfId="806"/>
    <cellStyle name="Normal 2 23 9 2" xfId="1257"/>
    <cellStyle name="Normal 2 23 9 2 2" xfId="1648"/>
    <cellStyle name="Normal 2 23 9 2 2 2" xfId="3921"/>
    <cellStyle name="Normal 2 23 9 2 3" xfId="2073"/>
    <cellStyle name="Normal 2 23 9 2 3 2" xfId="4280"/>
    <cellStyle name="Normal 2 23 9 2 4" xfId="2652"/>
    <cellStyle name="Normal 2 23 9 2 5" xfId="3032"/>
    <cellStyle name="Normal 2 23 9 2 6" xfId="3466"/>
    <cellStyle name="Normal 2 23 9 3" xfId="1063"/>
    <cellStyle name="Normal 2 23 9 3 2" xfId="3232"/>
    <cellStyle name="Normal 2 23 9 4" xfId="1477"/>
    <cellStyle name="Normal 2 23 9 4 2" xfId="3750"/>
    <cellStyle name="Normal 2 23 9 5" xfId="1895"/>
    <cellStyle name="Normal 2 23 9 5 2" xfId="4109"/>
    <cellStyle name="Normal 2 23 9 6" xfId="2480"/>
    <cellStyle name="Normal 2 23 9 7" xfId="2840"/>
    <cellStyle name="Normal 2 23 9 8" xfId="3278"/>
    <cellStyle name="Normal 2 24" xfId="739"/>
    <cellStyle name="Normal 2 24 10" xfId="1213"/>
    <cellStyle name="Normal 2 24 10 2" xfId="1605"/>
    <cellStyle name="Normal 2 24 10 2 2" xfId="3878"/>
    <cellStyle name="Normal 2 24 10 3" xfId="2030"/>
    <cellStyle name="Normal 2 24 10 3 2" xfId="4237"/>
    <cellStyle name="Normal 2 24 10 4" xfId="2609"/>
    <cellStyle name="Normal 2 24 10 5" xfId="2989"/>
    <cellStyle name="Normal 2 24 10 6" xfId="3423"/>
    <cellStyle name="Normal 2 24 11" xfId="1020"/>
    <cellStyle name="Normal 2 24 11 2" xfId="3175"/>
    <cellStyle name="Normal 2 24 12" xfId="1434"/>
    <cellStyle name="Normal 2 24 12 2" xfId="3707"/>
    <cellStyle name="Normal 2 24 13" xfId="1847"/>
    <cellStyle name="Normal 2 24 13 2" xfId="4066"/>
    <cellStyle name="Normal 2 24 14" xfId="2437"/>
    <cellStyle name="Normal 2 24 15" xfId="2797"/>
    <cellStyle name="Normal 2 24 16" xfId="3228"/>
    <cellStyle name="Normal 2 24 2" xfId="871"/>
    <cellStyle name="Normal 2 24 2 2" xfId="1313"/>
    <cellStyle name="Normal 2 24 2 2 2" xfId="1704"/>
    <cellStyle name="Normal 2 24 2 2 2 2" xfId="3977"/>
    <cellStyle name="Normal 2 24 2 2 3" xfId="2129"/>
    <cellStyle name="Normal 2 24 2 2 3 2" xfId="4336"/>
    <cellStyle name="Normal 2 24 2 2 4" xfId="2708"/>
    <cellStyle name="Normal 2 24 2 2 5" xfId="3088"/>
    <cellStyle name="Normal 2 24 2 2 6" xfId="3522"/>
    <cellStyle name="Normal 2 24 2 3" xfId="1119"/>
    <cellStyle name="Normal 2 24 2 3 2" xfId="3652"/>
    <cellStyle name="Normal 2 24 2 4" xfId="1533"/>
    <cellStyle name="Normal 2 24 2 4 2" xfId="3806"/>
    <cellStyle name="Normal 2 24 2 5" xfId="1951"/>
    <cellStyle name="Normal 2 24 2 5 2" xfId="4165"/>
    <cellStyle name="Normal 2 24 2 6" xfId="2536"/>
    <cellStyle name="Normal 2 24 2 7" xfId="2896"/>
    <cellStyle name="Normal 2 24 2 8" xfId="3338"/>
    <cellStyle name="Normal 2 24 3" xfId="881"/>
    <cellStyle name="Normal 2 24 3 2" xfId="1322"/>
    <cellStyle name="Normal 2 24 3 2 2" xfId="1713"/>
    <cellStyle name="Normal 2 24 3 2 2 2" xfId="3986"/>
    <cellStyle name="Normal 2 24 3 2 3" xfId="2138"/>
    <cellStyle name="Normal 2 24 3 2 3 2" xfId="4345"/>
    <cellStyle name="Normal 2 24 3 2 4" xfId="2717"/>
    <cellStyle name="Normal 2 24 3 2 5" xfId="3097"/>
    <cellStyle name="Normal 2 24 3 2 6" xfId="3531"/>
    <cellStyle name="Normal 2 24 3 3" xfId="1128"/>
    <cellStyle name="Normal 2 24 3 3 2" xfId="3584"/>
    <cellStyle name="Normal 2 24 3 4" xfId="1542"/>
    <cellStyle name="Normal 2 24 3 4 2" xfId="3815"/>
    <cellStyle name="Normal 2 24 3 5" xfId="1960"/>
    <cellStyle name="Normal 2 24 3 5 2" xfId="4174"/>
    <cellStyle name="Normal 2 24 3 6" xfId="2545"/>
    <cellStyle name="Normal 2 24 3 7" xfId="2905"/>
    <cellStyle name="Normal 2 24 3 8" xfId="3348"/>
    <cellStyle name="Normal 2 24 4" xfId="888"/>
    <cellStyle name="Normal 2 24 4 2" xfId="1329"/>
    <cellStyle name="Normal 2 24 4 2 2" xfId="1720"/>
    <cellStyle name="Normal 2 24 4 2 2 2" xfId="3993"/>
    <cellStyle name="Normal 2 24 4 2 3" xfId="2145"/>
    <cellStyle name="Normal 2 24 4 2 3 2" xfId="4352"/>
    <cellStyle name="Normal 2 24 4 2 4" xfId="2724"/>
    <cellStyle name="Normal 2 24 4 2 5" xfId="3104"/>
    <cellStyle name="Normal 2 24 4 2 6" xfId="3538"/>
    <cellStyle name="Normal 2 24 4 3" xfId="1135"/>
    <cellStyle name="Normal 2 24 4 3 2" xfId="3653"/>
    <cellStyle name="Normal 2 24 4 4" xfId="1549"/>
    <cellStyle name="Normal 2 24 4 4 2" xfId="3822"/>
    <cellStyle name="Normal 2 24 4 5" xfId="1967"/>
    <cellStyle name="Normal 2 24 4 5 2" xfId="4181"/>
    <cellStyle name="Normal 2 24 4 6" xfId="2552"/>
    <cellStyle name="Normal 2 24 4 7" xfId="2912"/>
    <cellStyle name="Normal 2 24 4 8" xfId="3355"/>
    <cellStyle name="Normal 2 24 5" xfId="898"/>
    <cellStyle name="Normal 2 24 5 2" xfId="1336"/>
    <cellStyle name="Normal 2 24 5 2 2" xfId="1727"/>
    <cellStyle name="Normal 2 24 5 2 2 2" xfId="4000"/>
    <cellStyle name="Normal 2 24 5 2 3" xfId="2152"/>
    <cellStyle name="Normal 2 24 5 2 3 2" xfId="4359"/>
    <cellStyle name="Normal 2 24 5 2 4" xfId="2731"/>
    <cellStyle name="Normal 2 24 5 2 5" xfId="3111"/>
    <cellStyle name="Normal 2 24 5 2 6" xfId="3545"/>
    <cellStyle name="Normal 2 24 5 3" xfId="1142"/>
    <cellStyle name="Normal 2 24 5 3 2" xfId="3181"/>
    <cellStyle name="Normal 2 24 5 4" xfId="1556"/>
    <cellStyle name="Normal 2 24 5 4 2" xfId="3829"/>
    <cellStyle name="Normal 2 24 5 5" xfId="1974"/>
    <cellStyle name="Normal 2 24 5 5 2" xfId="4188"/>
    <cellStyle name="Normal 2 24 5 6" xfId="2559"/>
    <cellStyle name="Normal 2 24 5 7" xfId="2919"/>
    <cellStyle name="Normal 2 24 5 8" xfId="3363"/>
    <cellStyle name="Normal 2 24 6" xfId="906"/>
    <cellStyle name="Normal 2 24 6 2" xfId="1344"/>
    <cellStyle name="Normal 2 24 6 2 2" xfId="1735"/>
    <cellStyle name="Normal 2 24 6 2 2 2" xfId="4008"/>
    <cellStyle name="Normal 2 24 6 2 3" xfId="2160"/>
    <cellStyle name="Normal 2 24 6 2 3 2" xfId="4367"/>
    <cellStyle name="Normal 2 24 6 2 4" xfId="2739"/>
    <cellStyle name="Normal 2 24 6 2 5" xfId="3119"/>
    <cellStyle name="Normal 2 24 6 2 6" xfId="3553"/>
    <cellStyle name="Normal 2 24 6 3" xfId="1150"/>
    <cellStyle name="Normal 2 24 6 3 2" xfId="3197"/>
    <cellStyle name="Normal 2 24 6 4" xfId="1564"/>
    <cellStyle name="Normal 2 24 6 4 2" xfId="3837"/>
    <cellStyle name="Normal 2 24 6 5" xfId="1982"/>
    <cellStyle name="Normal 2 24 6 5 2" xfId="4196"/>
    <cellStyle name="Normal 2 24 6 6" xfId="2567"/>
    <cellStyle name="Normal 2 24 6 7" xfId="2927"/>
    <cellStyle name="Normal 2 24 6 8" xfId="3371"/>
    <cellStyle name="Normal 2 24 7" xfId="912"/>
    <cellStyle name="Normal 2 24 7 2" xfId="1349"/>
    <cellStyle name="Normal 2 24 7 2 2" xfId="1740"/>
    <cellStyle name="Normal 2 24 7 2 2 2" xfId="4013"/>
    <cellStyle name="Normal 2 24 7 2 3" xfId="2165"/>
    <cellStyle name="Normal 2 24 7 2 3 2" xfId="4372"/>
    <cellStyle name="Normal 2 24 7 2 4" xfId="2744"/>
    <cellStyle name="Normal 2 24 7 2 5" xfId="3124"/>
    <cellStyle name="Normal 2 24 7 2 6" xfId="3558"/>
    <cellStyle name="Normal 2 24 7 3" xfId="1155"/>
    <cellStyle name="Normal 2 24 7 3 2" xfId="3664"/>
    <cellStyle name="Normal 2 24 7 4" xfId="1569"/>
    <cellStyle name="Normal 2 24 7 4 2" xfId="3842"/>
    <cellStyle name="Normal 2 24 7 5" xfId="1987"/>
    <cellStyle name="Normal 2 24 7 5 2" xfId="4201"/>
    <cellStyle name="Normal 2 24 7 6" xfId="2572"/>
    <cellStyle name="Normal 2 24 7 7" xfId="2932"/>
    <cellStyle name="Normal 2 24 7 8" xfId="3376"/>
    <cellStyle name="Normal 2 24 8" xfId="918"/>
    <cellStyle name="Normal 2 24 8 2" xfId="1354"/>
    <cellStyle name="Normal 2 24 8 2 2" xfId="1745"/>
    <cellStyle name="Normal 2 24 8 2 2 2" xfId="4018"/>
    <cellStyle name="Normal 2 24 8 2 3" xfId="2170"/>
    <cellStyle name="Normal 2 24 8 2 3 2" xfId="4377"/>
    <cellStyle name="Normal 2 24 8 2 4" xfId="2749"/>
    <cellStyle name="Normal 2 24 8 2 5" xfId="3129"/>
    <cellStyle name="Normal 2 24 8 2 6" xfId="3563"/>
    <cellStyle name="Normal 2 24 8 3" xfId="1160"/>
    <cellStyle name="Normal 2 24 8 3 2" xfId="3623"/>
    <cellStyle name="Normal 2 24 8 4" xfId="1574"/>
    <cellStyle name="Normal 2 24 8 4 2" xfId="3847"/>
    <cellStyle name="Normal 2 24 8 5" xfId="1993"/>
    <cellStyle name="Normal 2 24 8 5 2" xfId="4206"/>
    <cellStyle name="Normal 2 24 8 6" xfId="2577"/>
    <cellStyle name="Normal 2 24 8 7" xfId="2937"/>
    <cellStyle name="Normal 2 24 8 8" xfId="3381"/>
    <cellStyle name="Normal 2 24 9" xfId="923"/>
    <cellStyle name="Normal 2 24 9 2" xfId="1358"/>
    <cellStyle name="Normal 2 24 9 2 2" xfId="1749"/>
    <cellStyle name="Normal 2 24 9 2 2 2" xfId="4022"/>
    <cellStyle name="Normal 2 24 9 2 3" xfId="2174"/>
    <cellStyle name="Normal 2 24 9 2 3 2" xfId="4381"/>
    <cellStyle name="Normal 2 24 9 2 4" xfId="2753"/>
    <cellStyle name="Normal 2 24 9 2 5" xfId="3133"/>
    <cellStyle name="Normal 2 24 9 2 6" xfId="3567"/>
    <cellStyle name="Normal 2 24 9 3" xfId="1164"/>
    <cellStyle name="Normal 2 24 9 3 2" xfId="3625"/>
    <cellStyle name="Normal 2 24 9 4" xfId="1578"/>
    <cellStyle name="Normal 2 24 9 4 2" xfId="3851"/>
    <cellStyle name="Normal 2 24 9 5" xfId="1998"/>
    <cellStyle name="Normal 2 24 9 5 2" xfId="4210"/>
    <cellStyle name="Normal 2 24 9 6" xfId="2581"/>
    <cellStyle name="Normal 2 24 9 7" xfId="2941"/>
    <cellStyle name="Normal 2 24 9 8" xfId="3385"/>
    <cellStyle name="Normal 2 25" xfId="977"/>
    <cellStyle name="Normal 2 26" xfId="2368"/>
    <cellStyle name="Normal 2 3" xfId="9"/>
    <cellStyle name="Normal 2 3 2" xfId="1408"/>
    <cellStyle name="Normal 2 3 3" xfId="2369"/>
    <cellStyle name="Normal 2 3 4" xfId="316"/>
    <cellStyle name="Normal 2 4" xfId="10"/>
    <cellStyle name="Normal 2 4 2" xfId="1409"/>
    <cellStyle name="Normal 2 4 3" xfId="317"/>
    <cellStyle name="Normal 2 5" xfId="11"/>
    <cellStyle name="Normal 2 5 2" xfId="934"/>
    <cellStyle name="Normal 2 5 3" xfId="1410"/>
    <cellStyle name="Normal 2 5 4" xfId="318"/>
    <cellStyle name="Normal 2 6" xfId="319"/>
    <cellStyle name="Normal 2 6 2" xfId="935"/>
    <cellStyle name="Normal 2 6 3" xfId="1411"/>
    <cellStyle name="Normal 2 7" xfId="320"/>
    <cellStyle name="Normal 2 7 2" xfId="1412"/>
    <cellStyle name="Normal 2 8" xfId="321"/>
    <cellStyle name="Normal 2 8 2" xfId="1413"/>
    <cellStyle name="Normal 2 9" xfId="322"/>
    <cellStyle name="Normal 20" xfId="12"/>
    <cellStyle name="Normal 20 10" xfId="323"/>
    <cellStyle name="Normal 20 11" xfId="324"/>
    <cellStyle name="Normal 20 12" xfId="325"/>
    <cellStyle name="Normal 20 13" xfId="326"/>
    <cellStyle name="Normal 20 14" xfId="327"/>
    <cellStyle name="Normal 20 15" xfId="328"/>
    <cellStyle name="Normal 20 16" xfId="329"/>
    <cellStyle name="Normal 20 17" xfId="330"/>
    <cellStyle name="Normal 20 18" xfId="331"/>
    <cellStyle name="Normal 20 19" xfId="332"/>
    <cellStyle name="Normal 20 2" xfId="333"/>
    <cellStyle name="Normal 20 2 2" xfId="334"/>
    <cellStyle name="Normal 20 2 2 2" xfId="335"/>
    <cellStyle name="Normal 20 2 3" xfId="336"/>
    <cellStyle name="Normal 20 2 4" xfId="337"/>
    <cellStyle name="Normal 20 20" xfId="338"/>
    <cellStyle name="Normal 20 21" xfId="339"/>
    <cellStyle name="Normal 20 22" xfId="340"/>
    <cellStyle name="Normal 20 23" xfId="341"/>
    <cellStyle name="Normal 20 24" xfId="724"/>
    <cellStyle name="Normal 20 3" xfId="342"/>
    <cellStyle name="Normal 20 4" xfId="343"/>
    <cellStyle name="Normal 20 5" xfId="344"/>
    <cellStyle name="Normal 20 6" xfId="345"/>
    <cellStyle name="Normal 20 7" xfId="346"/>
    <cellStyle name="Normal 20 8" xfId="347"/>
    <cellStyle name="Normal 20 9" xfId="348"/>
    <cellStyle name="Normal 21" xfId="13"/>
    <cellStyle name="Normal 21 10" xfId="350"/>
    <cellStyle name="Normal 21 11" xfId="351"/>
    <cellStyle name="Normal 21 11 2" xfId="352"/>
    <cellStyle name="Normal 21 12" xfId="353"/>
    <cellStyle name="Normal 21 13" xfId="349"/>
    <cellStyle name="Normal 21 14" xfId="1418"/>
    <cellStyle name="Normal 21 2" xfId="354"/>
    <cellStyle name="Normal 21 3" xfId="355"/>
    <cellStyle name="Normal 21 4" xfId="356"/>
    <cellStyle name="Normal 21 5" xfId="357"/>
    <cellStyle name="Normal 21 6" xfId="358"/>
    <cellStyle name="Normal 21 7" xfId="359"/>
    <cellStyle name="Normal 21 8" xfId="360"/>
    <cellStyle name="Normal 21 9" xfId="361"/>
    <cellStyle name="Normal 22" xfId="14"/>
    <cellStyle name="Normal 22 10" xfId="363"/>
    <cellStyle name="Normal 22 11" xfId="364"/>
    <cellStyle name="Normal 22 12" xfId="365"/>
    <cellStyle name="Normal 22 13" xfId="366"/>
    <cellStyle name="Normal 22 14" xfId="367"/>
    <cellStyle name="Normal 22 15" xfId="368"/>
    <cellStyle name="Normal 22 16" xfId="369"/>
    <cellStyle name="Normal 22 17" xfId="370"/>
    <cellStyle name="Normal 22 18" xfId="371"/>
    <cellStyle name="Normal 22 19" xfId="372"/>
    <cellStyle name="Normal 22 2" xfId="373"/>
    <cellStyle name="Normal 22 2 2" xfId="2371"/>
    <cellStyle name="Normal 22 20" xfId="374"/>
    <cellStyle name="Normal 22 21" xfId="375"/>
    <cellStyle name="Normal 22 22" xfId="2370"/>
    <cellStyle name="Normal 22 23" xfId="362"/>
    <cellStyle name="Normal 22 3" xfId="376"/>
    <cellStyle name="Normal 22 3 2" xfId="2372"/>
    <cellStyle name="Normal 22 4" xfId="377"/>
    <cellStyle name="Normal 22 5" xfId="378"/>
    <cellStyle name="Normal 22 6" xfId="379"/>
    <cellStyle name="Normal 22 7" xfId="380"/>
    <cellStyle name="Normal 22 8" xfId="381"/>
    <cellStyle name="Normal 22 9" xfId="382"/>
    <cellStyle name="Normal 23" xfId="383"/>
    <cellStyle name="Normal 23 10" xfId="384"/>
    <cellStyle name="Normal 23 11" xfId="385"/>
    <cellStyle name="Normal 23 11 2" xfId="386"/>
    <cellStyle name="Normal 23 12" xfId="387"/>
    <cellStyle name="Normal 23 2" xfId="388"/>
    <cellStyle name="Normal 23 3" xfId="389"/>
    <cellStyle name="Normal 23 4" xfId="390"/>
    <cellStyle name="Normal 23 5" xfId="391"/>
    <cellStyle name="Normal 23 6" xfId="392"/>
    <cellStyle name="Normal 23 7" xfId="393"/>
    <cellStyle name="Normal 23 8" xfId="394"/>
    <cellStyle name="Normal 23 9" xfId="395"/>
    <cellStyle name="Normal 24" xfId="15"/>
    <cellStyle name="Normal 24 10" xfId="396"/>
    <cellStyle name="Normal 24 11" xfId="397"/>
    <cellStyle name="Normal 24 11 2" xfId="398"/>
    <cellStyle name="Normal 24 12" xfId="399"/>
    <cellStyle name="Normal 24 2" xfId="400"/>
    <cellStyle name="Normal 24 3" xfId="401"/>
    <cellStyle name="Normal 24 4" xfId="402"/>
    <cellStyle name="Normal 24 5" xfId="403"/>
    <cellStyle name="Normal 24 6" xfId="404"/>
    <cellStyle name="Normal 24 7" xfId="405"/>
    <cellStyle name="Normal 24 8" xfId="406"/>
    <cellStyle name="Normal 24 9" xfId="407"/>
    <cellStyle name="Normal 25" xfId="16"/>
    <cellStyle name="Normal 25 10" xfId="408"/>
    <cellStyle name="Normal 25 11" xfId="409"/>
    <cellStyle name="Normal 25 11 2" xfId="410"/>
    <cellStyle name="Normal 25 12" xfId="411"/>
    <cellStyle name="Normal 25 2" xfId="412"/>
    <cellStyle name="Normal 25 3" xfId="413"/>
    <cellStyle name="Normal 25 4" xfId="414"/>
    <cellStyle name="Normal 25 5" xfId="415"/>
    <cellStyle name="Normal 25 6" xfId="416"/>
    <cellStyle name="Normal 25 7" xfId="417"/>
    <cellStyle name="Normal 25 8" xfId="418"/>
    <cellStyle name="Normal 25 9" xfId="419"/>
    <cellStyle name="Normal 26" xfId="17"/>
    <cellStyle name="Normal 26 10" xfId="421"/>
    <cellStyle name="Normal 26 11" xfId="2373"/>
    <cellStyle name="Normal 26 12" xfId="420"/>
    <cellStyle name="Normal 26 2" xfId="422"/>
    <cellStyle name="Normal 26 2 2" xfId="2374"/>
    <cellStyle name="Normal 26 3" xfId="423"/>
    <cellStyle name="Normal 26 3 2" xfId="2375"/>
    <cellStyle name="Normal 26 4" xfId="424"/>
    <cellStyle name="Normal 26 5" xfId="425"/>
    <cellStyle name="Normal 26 6" xfId="426"/>
    <cellStyle name="Normal 26 7" xfId="427"/>
    <cellStyle name="Normal 26 8" xfId="428"/>
    <cellStyle name="Normal 26 9" xfId="429"/>
    <cellStyle name="Normal 27" xfId="18"/>
    <cellStyle name="Normal 27 10" xfId="430"/>
    <cellStyle name="Normal 27 2" xfId="431"/>
    <cellStyle name="Normal 27 2 2" xfId="4458"/>
    <cellStyle name="Normal 27 3" xfId="432"/>
    <cellStyle name="Normal 27 4" xfId="433"/>
    <cellStyle name="Normal 27 5" xfId="434"/>
    <cellStyle name="Normal 27 6" xfId="435"/>
    <cellStyle name="Normal 27 7" xfId="436"/>
    <cellStyle name="Normal 27 8" xfId="437"/>
    <cellStyle name="Normal 27 9" xfId="438"/>
    <cellStyle name="Normal 28" xfId="439"/>
    <cellStyle name="Normal 28 10" xfId="440"/>
    <cellStyle name="Normal 28 11" xfId="441"/>
    <cellStyle name="Normal 28 12" xfId="442"/>
    <cellStyle name="Normal 28 13" xfId="443"/>
    <cellStyle name="Normal 28 14" xfId="444"/>
    <cellStyle name="Normal 28 15" xfId="445"/>
    <cellStyle name="Normal 28 16" xfId="446"/>
    <cellStyle name="Normal 28 17" xfId="447"/>
    <cellStyle name="Normal 28 18" xfId="448"/>
    <cellStyle name="Normal 28 18 2" xfId="449"/>
    <cellStyle name="Normal 28 19" xfId="450"/>
    <cellStyle name="Normal 28 2" xfId="451"/>
    <cellStyle name="Normal 28 2 2" xfId="452"/>
    <cellStyle name="Normal 28 2 2 2" xfId="453"/>
    <cellStyle name="Normal 28 2 3" xfId="454"/>
    <cellStyle name="Normal 28 2 4" xfId="455"/>
    <cellStyle name="Normal 28 3" xfId="456"/>
    <cellStyle name="Normal 28 4" xfId="457"/>
    <cellStyle name="Normal 28 5" xfId="458"/>
    <cellStyle name="Normal 28 6" xfId="459"/>
    <cellStyle name="Normal 28 7" xfId="460"/>
    <cellStyle name="Normal 28 8" xfId="461"/>
    <cellStyle name="Normal 28 9" xfId="462"/>
    <cellStyle name="Normal 29" xfId="463"/>
    <cellStyle name="Normal 29 10" xfId="464"/>
    <cellStyle name="Normal 29 11" xfId="465"/>
    <cellStyle name="Normal 29 11 2" xfId="466"/>
    <cellStyle name="Normal 29 12" xfId="467"/>
    <cellStyle name="Normal 29 2" xfId="468"/>
    <cellStyle name="Normal 29 3" xfId="469"/>
    <cellStyle name="Normal 29 4" xfId="470"/>
    <cellStyle name="Normal 29 5" xfId="471"/>
    <cellStyle name="Normal 29 6" xfId="472"/>
    <cellStyle name="Normal 29 7" xfId="473"/>
    <cellStyle name="Normal 29 8" xfId="474"/>
    <cellStyle name="Normal 29 9" xfId="475"/>
    <cellStyle name="Normal 3" xfId="19"/>
    <cellStyle name="Normal 3 10" xfId="477"/>
    <cellStyle name="Normal 3 11" xfId="478"/>
    <cellStyle name="Normal 3 12" xfId="479"/>
    <cellStyle name="Normal 3 13" xfId="113"/>
    <cellStyle name="Normal 3 13 10" xfId="118"/>
    <cellStyle name="Normal 3 13 2" xfId="975"/>
    <cellStyle name="Normal 3 13 3" xfId="2420"/>
    <cellStyle name="Normal 3 13 4" xfId="480"/>
    <cellStyle name="Normal 3 14" xfId="481"/>
    <cellStyle name="Normal 3 15" xfId="482"/>
    <cellStyle name="Normal 3 15 2" xfId="483"/>
    <cellStyle name="Normal 3 16" xfId="484"/>
    <cellStyle name="Normal 3 17" xfId="476"/>
    <cellStyle name="Normal 3 18" xfId="218"/>
    <cellStyle name="Normal 3 18 2" xfId="2421"/>
    <cellStyle name="Normal 3 18 3" xfId="2419"/>
    <cellStyle name="Normal 3 19" xfId="723"/>
    <cellStyle name="Normal 3 19 10" xfId="1209"/>
    <cellStyle name="Normal 3 19 10 2" xfId="1601"/>
    <cellStyle name="Normal 3 19 10 2 2" xfId="3874"/>
    <cellStyle name="Normal 3 19 10 3" xfId="2026"/>
    <cellStyle name="Normal 3 19 10 3 2" xfId="4233"/>
    <cellStyle name="Normal 3 19 10 4" xfId="2605"/>
    <cellStyle name="Normal 3 19 10 5" xfId="2985"/>
    <cellStyle name="Normal 3 19 10 6" xfId="3419"/>
    <cellStyle name="Normal 3 19 11" xfId="1016"/>
    <cellStyle name="Normal 3 19 11 2" xfId="3212"/>
    <cellStyle name="Normal 3 19 12" xfId="1430"/>
    <cellStyle name="Normal 3 19 12 2" xfId="3703"/>
    <cellStyle name="Normal 3 19 13" xfId="1839"/>
    <cellStyle name="Normal 3 19 13 2" xfId="4062"/>
    <cellStyle name="Normal 3 19 14" xfId="2433"/>
    <cellStyle name="Normal 3 19 15" xfId="2793"/>
    <cellStyle name="Normal 3 19 16" xfId="3223"/>
    <cellStyle name="Normal 3 19 2" xfId="864"/>
    <cellStyle name="Normal 3 19 2 2" xfId="1306"/>
    <cellStyle name="Normal 3 19 2 2 2" xfId="1697"/>
    <cellStyle name="Normal 3 19 2 2 2 2" xfId="3970"/>
    <cellStyle name="Normal 3 19 2 2 3" xfId="2122"/>
    <cellStyle name="Normal 3 19 2 2 3 2" xfId="4329"/>
    <cellStyle name="Normal 3 19 2 2 4" xfId="2701"/>
    <cellStyle name="Normal 3 19 2 2 5" xfId="3081"/>
    <cellStyle name="Normal 3 19 2 2 6" xfId="3515"/>
    <cellStyle name="Normal 3 19 2 3" xfId="1112"/>
    <cellStyle name="Normal 3 19 2 3 2" xfId="3603"/>
    <cellStyle name="Normal 3 19 2 4" xfId="1526"/>
    <cellStyle name="Normal 3 19 2 4 2" xfId="3799"/>
    <cellStyle name="Normal 3 19 2 5" xfId="1944"/>
    <cellStyle name="Normal 3 19 2 5 2" xfId="4158"/>
    <cellStyle name="Normal 3 19 2 6" xfId="2529"/>
    <cellStyle name="Normal 3 19 2 7" xfId="2889"/>
    <cellStyle name="Normal 3 19 2 8" xfId="3331"/>
    <cellStyle name="Normal 3 19 3" xfId="772"/>
    <cellStyle name="Normal 3 19 3 2" xfId="1234"/>
    <cellStyle name="Normal 3 19 3 2 2" xfId="1625"/>
    <cellStyle name="Normal 3 19 3 2 2 2" xfId="3898"/>
    <cellStyle name="Normal 3 19 3 2 3" xfId="2050"/>
    <cellStyle name="Normal 3 19 3 2 3 2" xfId="4257"/>
    <cellStyle name="Normal 3 19 3 2 4" xfId="2629"/>
    <cellStyle name="Normal 3 19 3 2 5" xfId="3009"/>
    <cellStyle name="Normal 3 19 3 2 6" xfId="3443"/>
    <cellStyle name="Normal 3 19 3 3" xfId="1040"/>
    <cellStyle name="Normal 3 19 3 3 2" xfId="3194"/>
    <cellStyle name="Normal 3 19 3 4" xfId="1454"/>
    <cellStyle name="Normal 3 19 3 4 2" xfId="3727"/>
    <cellStyle name="Normal 3 19 3 5" xfId="1870"/>
    <cellStyle name="Normal 3 19 3 5 2" xfId="4086"/>
    <cellStyle name="Normal 3 19 3 6" xfId="2457"/>
    <cellStyle name="Normal 3 19 3 7" xfId="2817"/>
    <cellStyle name="Normal 3 19 3 8" xfId="3250"/>
    <cellStyle name="Normal 3 19 4" xfId="788"/>
    <cellStyle name="Normal 3 19 4 2" xfId="1243"/>
    <cellStyle name="Normal 3 19 4 2 2" xfId="1634"/>
    <cellStyle name="Normal 3 19 4 2 2 2" xfId="3907"/>
    <cellStyle name="Normal 3 19 4 2 3" xfId="2059"/>
    <cellStyle name="Normal 3 19 4 2 3 2" xfId="4266"/>
    <cellStyle name="Normal 3 19 4 2 4" xfId="2638"/>
    <cellStyle name="Normal 3 19 4 2 5" xfId="3018"/>
    <cellStyle name="Normal 3 19 4 2 6" xfId="3452"/>
    <cellStyle name="Normal 3 19 4 3" xfId="1049"/>
    <cellStyle name="Normal 3 19 4 3 2" xfId="3214"/>
    <cellStyle name="Normal 3 19 4 4" xfId="1463"/>
    <cellStyle name="Normal 3 19 4 4 2" xfId="3736"/>
    <cellStyle name="Normal 3 19 4 5" xfId="1880"/>
    <cellStyle name="Normal 3 19 4 5 2" xfId="4095"/>
    <cellStyle name="Normal 3 19 4 6" xfId="2466"/>
    <cellStyle name="Normal 3 19 4 7" xfId="2826"/>
    <cellStyle name="Normal 3 19 4 8" xfId="3263"/>
    <cellStyle name="Normal 3 19 5" xfId="796"/>
    <cellStyle name="Normal 3 19 5 2" xfId="1249"/>
    <cellStyle name="Normal 3 19 5 2 2" xfId="1640"/>
    <cellStyle name="Normal 3 19 5 2 2 2" xfId="3913"/>
    <cellStyle name="Normal 3 19 5 2 3" xfId="2065"/>
    <cellStyle name="Normal 3 19 5 2 3 2" xfId="4272"/>
    <cellStyle name="Normal 3 19 5 2 4" xfId="2644"/>
    <cellStyle name="Normal 3 19 5 2 5" xfId="3024"/>
    <cellStyle name="Normal 3 19 5 2 6" xfId="3458"/>
    <cellStyle name="Normal 3 19 5 3" xfId="1055"/>
    <cellStyle name="Normal 3 19 5 3 2" xfId="3685"/>
    <cellStyle name="Normal 3 19 5 4" xfId="1469"/>
    <cellStyle name="Normal 3 19 5 4 2" xfId="3742"/>
    <cellStyle name="Normal 3 19 5 5" xfId="1886"/>
    <cellStyle name="Normal 3 19 5 5 2" xfId="4101"/>
    <cellStyle name="Normal 3 19 5 6" xfId="2472"/>
    <cellStyle name="Normal 3 19 5 7" xfId="2832"/>
    <cellStyle name="Normal 3 19 5 8" xfId="3270"/>
    <cellStyle name="Normal 3 19 6" xfId="776"/>
    <cellStyle name="Normal 3 19 6 2" xfId="1237"/>
    <cellStyle name="Normal 3 19 6 2 2" xfId="1628"/>
    <cellStyle name="Normal 3 19 6 2 2 2" xfId="3901"/>
    <cellStyle name="Normal 3 19 6 2 3" xfId="2053"/>
    <cellStyle name="Normal 3 19 6 2 3 2" xfId="4260"/>
    <cellStyle name="Normal 3 19 6 2 4" xfId="2632"/>
    <cellStyle name="Normal 3 19 6 2 5" xfId="3012"/>
    <cellStyle name="Normal 3 19 6 2 6" xfId="3446"/>
    <cellStyle name="Normal 3 19 6 3" xfId="1043"/>
    <cellStyle name="Normal 3 19 6 3 2" xfId="3195"/>
    <cellStyle name="Normal 3 19 6 4" xfId="1457"/>
    <cellStyle name="Normal 3 19 6 4 2" xfId="3730"/>
    <cellStyle name="Normal 3 19 6 5" xfId="1873"/>
    <cellStyle name="Normal 3 19 6 5 2" xfId="4089"/>
    <cellStyle name="Normal 3 19 6 6" xfId="2460"/>
    <cellStyle name="Normal 3 19 6 7" xfId="2820"/>
    <cellStyle name="Normal 3 19 6 8" xfId="3253"/>
    <cellStyle name="Normal 3 19 7" xfId="902"/>
    <cellStyle name="Normal 3 19 7 2" xfId="1340"/>
    <cellStyle name="Normal 3 19 7 2 2" xfId="1731"/>
    <cellStyle name="Normal 3 19 7 2 2 2" xfId="4004"/>
    <cellStyle name="Normal 3 19 7 2 3" xfId="2156"/>
    <cellStyle name="Normal 3 19 7 2 3 2" xfId="4363"/>
    <cellStyle name="Normal 3 19 7 2 4" xfId="2735"/>
    <cellStyle name="Normal 3 19 7 2 5" xfId="3115"/>
    <cellStyle name="Normal 3 19 7 2 6" xfId="3549"/>
    <cellStyle name="Normal 3 19 7 3" xfId="1146"/>
    <cellStyle name="Normal 3 19 7 3 2" xfId="3679"/>
    <cellStyle name="Normal 3 19 7 4" xfId="1560"/>
    <cellStyle name="Normal 3 19 7 4 2" xfId="3833"/>
    <cellStyle name="Normal 3 19 7 5" xfId="1978"/>
    <cellStyle name="Normal 3 19 7 5 2" xfId="4192"/>
    <cellStyle name="Normal 3 19 7 6" xfId="2563"/>
    <cellStyle name="Normal 3 19 7 7" xfId="2923"/>
    <cellStyle name="Normal 3 19 7 8" xfId="3367"/>
    <cellStyle name="Normal 3 19 8" xfId="903"/>
    <cellStyle name="Normal 3 19 8 2" xfId="1341"/>
    <cellStyle name="Normal 3 19 8 2 2" xfId="1732"/>
    <cellStyle name="Normal 3 19 8 2 2 2" xfId="4005"/>
    <cellStyle name="Normal 3 19 8 2 3" xfId="2157"/>
    <cellStyle name="Normal 3 19 8 2 3 2" xfId="4364"/>
    <cellStyle name="Normal 3 19 8 2 4" xfId="2736"/>
    <cellStyle name="Normal 3 19 8 2 5" xfId="3116"/>
    <cellStyle name="Normal 3 19 8 2 6" xfId="3550"/>
    <cellStyle name="Normal 3 19 8 3" xfId="1147"/>
    <cellStyle name="Normal 3 19 8 3 2" xfId="3642"/>
    <cellStyle name="Normal 3 19 8 4" xfId="1561"/>
    <cellStyle name="Normal 3 19 8 4 2" xfId="3834"/>
    <cellStyle name="Normal 3 19 8 5" xfId="1979"/>
    <cellStyle name="Normal 3 19 8 5 2" xfId="4193"/>
    <cellStyle name="Normal 3 19 8 6" xfId="2564"/>
    <cellStyle name="Normal 3 19 8 7" xfId="2924"/>
    <cellStyle name="Normal 3 19 8 8" xfId="3368"/>
    <cellStyle name="Normal 3 19 9" xfId="868"/>
    <cellStyle name="Normal 3 19 9 2" xfId="1310"/>
    <cellStyle name="Normal 3 19 9 2 2" xfId="1701"/>
    <cellStyle name="Normal 3 19 9 2 2 2" xfId="3974"/>
    <cellStyle name="Normal 3 19 9 2 3" xfId="2126"/>
    <cellStyle name="Normal 3 19 9 2 3 2" xfId="4333"/>
    <cellStyle name="Normal 3 19 9 2 4" xfId="2705"/>
    <cellStyle name="Normal 3 19 9 2 5" xfId="3085"/>
    <cellStyle name="Normal 3 19 9 2 6" xfId="3519"/>
    <cellStyle name="Normal 3 19 9 3" xfId="1116"/>
    <cellStyle name="Normal 3 19 9 3 2" xfId="3176"/>
    <cellStyle name="Normal 3 19 9 4" xfId="1530"/>
    <cellStyle name="Normal 3 19 9 4 2" xfId="3803"/>
    <cellStyle name="Normal 3 19 9 5" xfId="1948"/>
    <cellStyle name="Normal 3 19 9 5 2" xfId="4162"/>
    <cellStyle name="Normal 3 19 9 6" xfId="2533"/>
    <cellStyle name="Normal 3 19 9 7" xfId="2893"/>
    <cellStyle name="Normal 3 19 9 8" xfId="3335"/>
    <cellStyle name="Normal 3 2" xfId="20"/>
    <cellStyle name="Normal 3 2 10" xfId="909"/>
    <cellStyle name="Normal 3 2 10 2" xfId="1347"/>
    <cellStyle name="Normal 3 2 10 2 2" xfId="1738"/>
    <cellStyle name="Normal 3 2 10 2 2 2" xfId="4011"/>
    <cellStyle name="Normal 3 2 10 2 3" xfId="2163"/>
    <cellStyle name="Normal 3 2 10 2 3 2" xfId="4370"/>
    <cellStyle name="Normal 3 2 10 2 4" xfId="2742"/>
    <cellStyle name="Normal 3 2 10 2 5" xfId="3122"/>
    <cellStyle name="Normal 3 2 10 2 6" xfId="3556"/>
    <cellStyle name="Normal 3 2 10 3" xfId="1153"/>
    <cellStyle name="Normal 3 2 10 3 2" xfId="3654"/>
    <cellStyle name="Normal 3 2 10 4" xfId="1567"/>
    <cellStyle name="Normal 3 2 10 4 2" xfId="3840"/>
    <cellStyle name="Normal 3 2 10 5" xfId="1985"/>
    <cellStyle name="Normal 3 2 10 5 2" xfId="4199"/>
    <cellStyle name="Normal 3 2 10 6" xfId="2570"/>
    <cellStyle name="Normal 3 2 10 7" xfId="2930"/>
    <cellStyle name="Normal 3 2 10 8" xfId="3374"/>
    <cellStyle name="Normal 3 2 11" xfId="915"/>
    <cellStyle name="Normal 3 2 11 2" xfId="1352"/>
    <cellStyle name="Normal 3 2 11 2 2" xfId="1743"/>
    <cellStyle name="Normal 3 2 11 2 2 2" xfId="4016"/>
    <cellStyle name="Normal 3 2 11 2 3" xfId="2168"/>
    <cellStyle name="Normal 3 2 11 2 3 2" xfId="4375"/>
    <cellStyle name="Normal 3 2 11 2 4" xfId="2747"/>
    <cellStyle name="Normal 3 2 11 2 5" xfId="3127"/>
    <cellStyle name="Normal 3 2 11 2 6" xfId="3561"/>
    <cellStyle name="Normal 3 2 11 3" xfId="1158"/>
    <cellStyle name="Normal 3 2 11 3 2" xfId="3613"/>
    <cellStyle name="Normal 3 2 11 4" xfId="1572"/>
    <cellStyle name="Normal 3 2 11 4 2" xfId="3845"/>
    <cellStyle name="Normal 3 2 11 5" xfId="1990"/>
    <cellStyle name="Normal 3 2 11 5 2" xfId="4204"/>
    <cellStyle name="Normal 3 2 11 6" xfId="2575"/>
    <cellStyle name="Normal 3 2 11 7" xfId="2935"/>
    <cellStyle name="Normal 3 2 11 8" xfId="3379"/>
    <cellStyle name="Normal 3 2 12" xfId="921"/>
    <cellStyle name="Normal 3 2 12 2" xfId="1357"/>
    <cellStyle name="Normal 3 2 12 2 2" xfId="1748"/>
    <cellStyle name="Normal 3 2 12 2 2 2" xfId="4021"/>
    <cellStyle name="Normal 3 2 12 2 3" xfId="2173"/>
    <cellStyle name="Normal 3 2 12 2 3 2" xfId="4380"/>
    <cellStyle name="Normal 3 2 12 2 4" xfId="2752"/>
    <cellStyle name="Normal 3 2 12 2 5" xfId="3132"/>
    <cellStyle name="Normal 3 2 12 2 6" xfId="3566"/>
    <cellStyle name="Normal 3 2 12 3" xfId="1163"/>
    <cellStyle name="Normal 3 2 12 3 2" xfId="3631"/>
    <cellStyle name="Normal 3 2 12 4" xfId="1577"/>
    <cellStyle name="Normal 3 2 12 4 2" xfId="3850"/>
    <cellStyle name="Normal 3 2 12 5" xfId="1996"/>
    <cellStyle name="Normal 3 2 12 5 2" xfId="4209"/>
    <cellStyle name="Normal 3 2 12 6" xfId="2580"/>
    <cellStyle name="Normal 3 2 12 7" xfId="2940"/>
    <cellStyle name="Normal 3 2 12 8" xfId="3384"/>
    <cellStyle name="Normal 3 2 13" xfId="1201"/>
    <cellStyle name="Normal 3 2 13 2" xfId="1594"/>
    <cellStyle name="Normal 3 2 13 2 2" xfId="3867"/>
    <cellStyle name="Normal 3 2 13 3" xfId="2019"/>
    <cellStyle name="Normal 3 2 13 3 2" xfId="4226"/>
    <cellStyle name="Normal 3 2 13 4" xfId="2598"/>
    <cellStyle name="Normal 3 2 13 5" xfId="2978"/>
    <cellStyle name="Normal 3 2 13 6" xfId="3412"/>
    <cellStyle name="Normal 3 2 14" xfId="1009"/>
    <cellStyle name="Normal 3 2 14 2" xfId="3676"/>
    <cellStyle name="Normal 3 2 15" xfId="1423"/>
    <cellStyle name="Normal 3 2 15 2" xfId="3696"/>
    <cellStyle name="Normal 3 2 16" xfId="1785"/>
    <cellStyle name="Normal 3 2 16 2" xfId="4055"/>
    <cellStyle name="Normal 3 2 17" xfId="1798"/>
    <cellStyle name="Normal 3 2 18" xfId="2426"/>
    <cellStyle name="Normal 3 2 19" xfId="2786"/>
    <cellStyle name="Normal 3 2 2" xfId="219"/>
    <cellStyle name="Normal 3 2 2 2" xfId="485"/>
    <cellStyle name="Normal 3 2 2 3" xfId="736"/>
    <cellStyle name="Normal 3 2 2 4" xfId="750"/>
    <cellStyle name="Normal 3 2 20" xfId="3174"/>
    <cellStyle name="Normal 3 2 21" xfId="154"/>
    <cellStyle name="Normal 3 2 3" xfId="730"/>
    <cellStyle name="Normal 3 2 4" xfId="744"/>
    <cellStyle name="Normal 3 2 5" xfId="766"/>
    <cellStyle name="Normal 3 2 5 2" xfId="1228"/>
    <cellStyle name="Normal 3 2 5 2 2" xfId="1619"/>
    <cellStyle name="Normal 3 2 5 2 2 2" xfId="3892"/>
    <cellStyle name="Normal 3 2 5 2 3" xfId="2044"/>
    <cellStyle name="Normal 3 2 5 2 3 2" xfId="4251"/>
    <cellStyle name="Normal 3 2 5 2 4" xfId="2623"/>
    <cellStyle name="Normal 3 2 5 2 5" xfId="3003"/>
    <cellStyle name="Normal 3 2 5 2 6" xfId="3437"/>
    <cellStyle name="Normal 3 2 5 3" xfId="1034"/>
    <cellStyle name="Normal 3 2 5 3 2" xfId="3192"/>
    <cellStyle name="Normal 3 2 5 4" xfId="1448"/>
    <cellStyle name="Normal 3 2 5 4 2" xfId="3721"/>
    <cellStyle name="Normal 3 2 5 5" xfId="1864"/>
    <cellStyle name="Normal 3 2 5 5 2" xfId="4080"/>
    <cellStyle name="Normal 3 2 5 6" xfId="2451"/>
    <cellStyle name="Normal 3 2 5 7" xfId="2811"/>
    <cellStyle name="Normal 3 2 5 8" xfId="3244"/>
    <cellStyle name="Normal 3 2 6" xfId="875"/>
    <cellStyle name="Normal 3 2 6 2" xfId="1316"/>
    <cellStyle name="Normal 3 2 6 2 2" xfId="1707"/>
    <cellStyle name="Normal 3 2 6 2 2 2" xfId="3980"/>
    <cellStyle name="Normal 3 2 6 2 3" xfId="2132"/>
    <cellStyle name="Normal 3 2 6 2 3 2" xfId="4339"/>
    <cellStyle name="Normal 3 2 6 2 4" xfId="2711"/>
    <cellStyle name="Normal 3 2 6 2 5" xfId="3091"/>
    <cellStyle name="Normal 3 2 6 2 6" xfId="3525"/>
    <cellStyle name="Normal 3 2 6 3" xfId="1122"/>
    <cellStyle name="Normal 3 2 6 3 2" xfId="3199"/>
    <cellStyle name="Normal 3 2 6 4" xfId="1536"/>
    <cellStyle name="Normal 3 2 6 4 2" xfId="3809"/>
    <cellStyle name="Normal 3 2 6 5" xfId="1954"/>
    <cellStyle name="Normal 3 2 6 5 2" xfId="4168"/>
    <cellStyle name="Normal 3 2 6 6" xfId="2539"/>
    <cellStyle name="Normal 3 2 6 7" xfId="2899"/>
    <cellStyle name="Normal 3 2 6 8" xfId="3342"/>
    <cellStyle name="Normal 3 2 7" xfId="885"/>
    <cellStyle name="Normal 3 2 7 2" xfId="1326"/>
    <cellStyle name="Normal 3 2 7 2 2" xfId="1717"/>
    <cellStyle name="Normal 3 2 7 2 2 2" xfId="3990"/>
    <cellStyle name="Normal 3 2 7 2 3" xfId="2142"/>
    <cellStyle name="Normal 3 2 7 2 3 2" xfId="4349"/>
    <cellStyle name="Normal 3 2 7 2 4" xfId="2721"/>
    <cellStyle name="Normal 3 2 7 2 5" xfId="3101"/>
    <cellStyle name="Normal 3 2 7 2 6" xfId="3535"/>
    <cellStyle name="Normal 3 2 7 3" xfId="1132"/>
    <cellStyle name="Normal 3 2 7 3 2" xfId="3399"/>
    <cellStyle name="Normal 3 2 7 4" xfId="1546"/>
    <cellStyle name="Normal 3 2 7 4 2" xfId="3819"/>
    <cellStyle name="Normal 3 2 7 5" xfId="1964"/>
    <cellStyle name="Normal 3 2 7 5 2" xfId="4178"/>
    <cellStyle name="Normal 3 2 7 6" xfId="2549"/>
    <cellStyle name="Normal 3 2 7 7" xfId="2909"/>
    <cellStyle name="Normal 3 2 7 8" xfId="3352"/>
    <cellStyle name="Normal 3 2 8" xfId="893"/>
    <cellStyle name="Normal 3 2 8 2" xfId="1332"/>
    <cellStyle name="Normal 3 2 8 2 2" xfId="1723"/>
    <cellStyle name="Normal 3 2 8 2 2 2" xfId="3996"/>
    <cellStyle name="Normal 3 2 8 2 3" xfId="2148"/>
    <cellStyle name="Normal 3 2 8 2 3 2" xfId="4355"/>
    <cellStyle name="Normal 3 2 8 2 4" xfId="2727"/>
    <cellStyle name="Normal 3 2 8 2 5" xfId="3107"/>
    <cellStyle name="Normal 3 2 8 2 6" xfId="3541"/>
    <cellStyle name="Normal 3 2 8 3" xfId="1138"/>
    <cellStyle name="Normal 3 2 8 3 2" xfId="3179"/>
    <cellStyle name="Normal 3 2 8 4" xfId="1552"/>
    <cellStyle name="Normal 3 2 8 4 2" xfId="3825"/>
    <cellStyle name="Normal 3 2 8 5" xfId="1970"/>
    <cellStyle name="Normal 3 2 8 5 2" xfId="4184"/>
    <cellStyle name="Normal 3 2 8 6" xfId="2555"/>
    <cellStyle name="Normal 3 2 8 7" xfId="2915"/>
    <cellStyle name="Normal 3 2 8 8" xfId="3359"/>
    <cellStyle name="Normal 3 2 9" xfId="853"/>
    <cellStyle name="Normal 3 2 9 2" xfId="1296"/>
    <cellStyle name="Normal 3 2 9 2 2" xfId="1687"/>
    <cellStyle name="Normal 3 2 9 2 2 2" xfId="3960"/>
    <cellStyle name="Normal 3 2 9 2 3" xfId="2112"/>
    <cellStyle name="Normal 3 2 9 2 3 2" xfId="4319"/>
    <cellStyle name="Normal 3 2 9 2 4" xfId="2691"/>
    <cellStyle name="Normal 3 2 9 2 5" xfId="3071"/>
    <cellStyle name="Normal 3 2 9 2 6" xfId="3505"/>
    <cellStyle name="Normal 3 2 9 3" xfId="1102"/>
    <cellStyle name="Normal 3 2 9 3 2" xfId="3606"/>
    <cellStyle name="Normal 3 2 9 4" xfId="1516"/>
    <cellStyle name="Normal 3 2 9 4 2" xfId="3789"/>
    <cellStyle name="Normal 3 2 9 5" xfId="1934"/>
    <cellStyle name="Normal 3 2 9 5 2" xfId="4148"/>
    <cellStyle name="Normal 3 2 9 6" xfId="2519"/>
    <cellStyle name="Normal 3 2 9 7" xfId="2879"/>
    <cellStyle name="Normal 3 2 9 8" xfId="3321"/>
    <cellStyle name="Normal 3 20" xfId="727"/>
    <cellStyle name="Normal 3 20 10" xfId="1212"/>
    <cellStyle name="Normal 3 20 10 2" xfId="1604"/>
    <cellStyle name="Normal 3 20 10 2 2" xfId="3877"/>
    <cellStyle name="Normal 3 20 10 3" xfId="2029"/>
    <cellStyle name="Normal 3 20 10 3 2" xfId="4236"/>
    <cellStyle name="Normal 3 20 10 4" xfId="2608"/>
    <cellStyle name="Normal 3 20 10 5" xfId="2988"/>
    <cellStyle name="Normal 3 20 10 6" xfId="3422"/>
    <cellStyle name="Normal 3 20 11" xfId="1019"/>
    <cellStyle name="Normal 3 20 11 2" xfId="3163"/>
    <cellStyle name="Normal 3 20 12" xfId="1433"/>
    <cellStyle name="Normal 3 20 12 2" xfId="3706"/>
    <cellStyle name="Normal 3 20 13" xfId="1842"/>
    <cellStyle name="Normal 3 20 13 2" xfId="4065"/>
    <cellStyle name="Normal 3 20 14" xfId="2436"/>
    <cellStyle name="Normal 3 20 15" xfId="2796"/>
    <cellStyle name="Normal 3 20 16" xfId="3226"/>
    <cellStyle name="Normal 3 20 2" xfId="867"/>
    <cellStyle name="Normal 3 20 2 2" xfId="1309"/>
    <cellStyle name="Normal 3 20 2 2 2" xfId="1700"/>
    <cellStyle name="Normal 3 20 2 2 2 2" xfId="3973"/>
    <cellStyle name="Normal 3 20 2 2 3" xfId="2125"/>
    <cellStyle name="Normal 3 20 2 2 3 2" xfId="4332"/>
    <cellStyle name="Normal 3 20 2 2 4" xfId="2704"/>
    <cellStyle name="Normal 3 20 2 2 5" xfId="3084"/>
    <cellStyle name="Normal 3 20 2 2 6" xfId="3518"/>
    <cellStyle name="Normal 3 20 2 3" xfId="1115"/>
    <cellStyle name="Normal 3 20 2 3 2" xfId="3648"/>
    <cellStyle name="Normal 3 20 2 4" xfId="1529"/>
    <cellStyle name="Normal 3 20 2 4 2" xfId="3802"/>
    <cellStyle name="Normal 3 20 2 5" xfId="1947"/>
    <cellStyle name="Normal 3 20 2 5 2" xfId="4161"/>
    <cellStyle name="Normal 3 20 2 6" xfId="2532"/>
    <cellStyle name="Normal 3 20 2 7" xfId="2892"/>
    <cellStyle name="Normal 3 20 2 8" xfId="3334"/>
    <cellStyle name="Normal 3 20 3" xfId="769"/>
    <cellStyle name="Normal 3 20 3 2" xfId="1231"/>
    <cellStyle name="Normal 3 20 3 2 2" xfId="1622"/>
    <cellStyle name="Normal 3 20 3 2 2 2" xfId="3895"/>
    <cellStyle name="Normal 3 20 3 2 3" xfId="2047"/>
    <cellStyle name="Normal 3 20 3 2 3 2" xfId="4254"/>
    <cellStyle name="Normal 3 20 3 2 4" xfId="2626"/>
    <cellStyle name="Normal 3 20 3 2 5" xfId="3006"/>
    <cellStyle name="Normal 3 20 3 2 6" xfId="3440"/>
    <cellStyle name="Normal 3 20 3 3" xfId="1037"/>
    <cellStyle name="Normal 3 20 3 3 2" xfId="3180"/>
    <cellStyle name="Normal 3 20 3 4" xfId="1451"/>
    <cellStyle name="Normal 3 20 3 4 2" xfId="3724"/>
    <cellStyle name="Normal 3 20 3 5" xfId="1867"/>
    <cellStyle name="Normal 3 20 3 5 2" xfId="4083"/>
    <cellStyle name="Normal 3 20 3 6" xfId="2454"/>
    <cellStyle name="Normal 3 20 3 7" xfId="2814"/>
    <cellStyle name="Normal 3 20 3 8" xfId="3247"/>
    <cellStyle name="Normal 3 20 4" xfId="758"/>
    <cellStyle name="Normal 3 20 4 2" xfId="1220"/>
    <cellStyle name="Normal 3 20 4 2 2" xfId="1611"/>
    <cellStyle name="Normal 3 20 4 2 2 2" xfId="3884"/>
    <cellStyle name="Normal 3 20 4 2 3" xfId="2036"/>
    <cellStyle name="Normal 3 20 4 2 3 2" xfId="4243"/>
    <cellStyle name="Normal 3 20 4 2 4" xfId="2615"/>
    <cellStyle name="Normal 3 20 4 2 5" xfId="2995"/>
    <cellStyle name="Normal 3 20 4 2 6" xfId="3429"/>
    <cellStyle name="Normal 3 20 4 3" xfId="1026"/>
    <cellStyle name="Normal 3 20 4 3 2" xfId="3188"/>
    <cellStyle name="Normal 3 20 4 4" xfId="1440"/>
    <cellStyle name="Normal 3 20 4 4 2" xfId="3713"/>
    <cellStyle name="Normal 3 20 4 5" xfId="1856"/>
    <cellStyle name="Normal 3 20 4 5 2" xfId="4072"/>
    <cellStyle name="Normal 3 20 4 6" xfId="2443"/>
    <cellStyle name="Normal 3 20 4 7" xfId="2803"/>
    <cellStyle name="Normal 3 20 4 8" xfId="3236"/>
    <cellStyle name="Normal 3 20 5" xfId="843"/>
    <cellStyle name="Normal 3 20 5 2" xfId="1290"/>
    <cellStyle name="Normal 3 20 5 2 2" xfId="1681"/>
    <cellStyle name="Normal 3 20 5 2 2 2" xfId="3954"/>
    <cellStyle name="Normal 3 20 5 2 3" xfId="2106"/>
    <cellStyle name="Normal 3 20 5 2 3 2" xfId="4313"/>
    <cellStyle name="Normal 3 20 5 2 4" xfId="2685"/>
    <cellStyle name="Normal 3 20 5 2 5" xfId="3065"/>
    <cellStyle name="Normal 3 20 5 2 6" xfId="3499"/>
    <cellStyle name="Normal 3 20 5 3" xfId="1096"/>
    <cellStyle name="Normal 3 20 5 3 2" xfId="3609"/>
    <cellStyle name="Normal 3 20 5 4" xfId="1510"/>
    <cellStyle name="Normal 3 20 5 4 2" xfId="3783"/>
    <cellStyle name="Normal 3 20 5 5" xfId="1928"/>
    <cellStyle name="Normal 3 20 5 5 2" xfId="4142"/>
    <cellStyle name="Normal 3 20 5 6" xfId="2513"/>
    <cellStyle name="Normal 3 20 5 7" xfId="2873"/>
    <cellStyle name="Normal 3 20 5 8" xfId="3313"/>
    <cellStyle name="Normal 3 20 6" xfId="783"/>
    <cellStyle name="Normal 3 20 6 2" xfId="1242"/>
    <cellStyle name="Normal 3 20 6 2 2" xfId="1633"/>
    <cellStyle name="Normal 3 20 6 2 2 2" xfId="3906"/>
    <cellStyle name="Normal 3 20 6 2 3" xfId="2058"/>
    <cellStyle name="Normal 3 20 6 2 3 2" xfId="4265"/>
    <cellStyle name="Normal 3 20 6 2 4" xfId="2637"/>
    <cellStyle name="Normal 3 20 6 2 5" xfId="3017"/>
    <cellStyle name="Normal 3 20 6 2 6" xfId="3451"/>
    <cellStyle name="Normal 3 20 6 3" xfId="1048"/>
    <cellStyle name="Normal 3 20 6 3 2" xfId="3206"/>
    <cellStyle name="Normal 3 20 6 4" xfId="1462"/>
    <cellStyle name="Normal 3 20 6 4 2" xfId="3735"/>
    <cellStyle name="Normal 3 20 6 5" xfId="1878"/>
    <cellStyle name="Normal 3 20 6 5 2" xfId="4094"/>
    <cellStyle name="Normal 3 20 6 6" xfId="2465"/>
    <cellStyle name="Normal 3 20 6 7" xfId="2825"/>
    <cellStyle name="Normal 3 20 6 8" xfId="3259"/>
    <cellStyle name="Normal 3 20 7" xfId="880"/>
    <cellStyle name="Normal 3 20 7 2" xfId="1321"/>
    <cellStyle name="Normal 3 20 7 2 2" xfId="1712"/>
    <cellStyle name="Normal 3 20 7 2 2 2" xfId="3985"/>
    <cellStyle name="Normal 3 20 7 2 3" xfId="2137"/>
    <cellStyle name="Normal 3 20 7 2 3 2" xfId="4344"/>
    <cellStyle name="Normal 3 20 7 2 4" xfId="2716"/>
    <cellStyle name="Normal 3 20 7 2 5" xfId="3096"/>
    <cellStyle name="Normal 3 20 7 2 6" xfId="3530"/>
    <cellStyle name="Normal 3 20 7 3" xfId="1127"/>
    <cellStyle name="Normal 3 20 7 3 2" xfId="3644"/>
    <cellStyle name="Normal 3 20 7 4" xfId="1541"/>
    <cellStyle name="Normal 3 20 7 4 2" xfId="3814"/>
    <cellStyle name="Normal 3 20 7 5" xfId="1959"/>
    <cellStyle name="Normal 3 20 7 5 2" xfId="4173"/>
    <cellStyle name="Normal 3 20 7 6" xfId="2544"/>
    <cellStyle name="Normal 3 20 7 7" xfId="2904"/>
    <cellStyle name="Normal 3 20 7 8" xfId="3347"/>
    <cellStyle name="Normal 3 20 8" xfId="804"/>
    <cellStyle name="Normal 3 20 8 2" xfId="1256"/>
    <cellStyle name="Normal 3 20 8 2 2" xfId="1647"/>
    <cellStyle name="Normal 3 20 8 2 2 2" xfId="3920"/>
    <cellStyle name="Normal 3 20 8 2 3" xfId="2072"/>
    <cellStyle name="Normal 3 20 8 2 3 2" xfId="4279"/>
    <cellStyle name="Normal 3 20 8 2 4" xfId="2651"/>
    <cellStyle name="Normal 3 20 8 2 5" xfId="3031"/>
    <cellStyle name="Normal 3 20 8 2 6" xfId="3465"/>
    <cellStyle name="Normal 3 20 8 3" xfId="1062"/>
    <cellStyle name="Normal 3 20 8 3 2" xfId="3616"/>
    <cellStyle name="Normal 3 20 8 4" xfId="1476"/>
    <cellStyle name="Normal 3 20 8 4 2" xfId="3749"/>
    <cellStyle name="Normal 3 20 8 5" xfId="1894"/>
    <cellStyle name="Normal 3 20 8 5 2" xfId="4108"/>
    <cellStyle name="Normal 3 20 8 6" xfId="2479"/>
    <cellStyle name="Normal 3 20 8 7" xfId="2839"/>
    <cellStyle name="Normal 3 20 8 8" xfId="3277"/>
    <cellStyle name="Normal 3 20 9" xfId="845"/>
    <cellStyle name="Normal 3 20 9 2" xfId="1292"/>
    <cellStyle name="Normal 3 20 9 2 2" xfId="1683"/>
    <cellStyle name="Normal 3 20 9 2 2 2" xfId="3956"/>
    <cellStyle name="Normal 3 20 9 2 3" xfId="2108"/>
    <cellStyle name="Normal 3 20 9 2 3 2" xfId="4315"/>
    <cellStyle name="Normal 3 20 9 2 4" xfId="2687"/>
    <cellStyle name="Normal 3 20 9 2 5" xfId="3067"/>
    <cellStyle name="Normal 3 20 9 2 6" xfId="3501"/>
    <cellStyle name="Normal 3 20 9 3" xfId="1098"/>
    <cellStyle name="Normal 3 20 9 3 2" xfId="3608"/>
    <cellStyle name="Normal 3 20 9 4" xfId="1512"/>
    <cellStyle name="Normal 3 20 9 4 2" xfId="3785"/>
    <cellStyle name="Normal 3 20 9 5" xfId="1930"/>
    <cellStyle name="Normal 3 20 9 5 2" xfId="4144"/>
    <cellStyle name="Normal 3 20 9 6" xfId="2515"/>
    <cellStyle name="Normal 3 20 9 7" xfId="2875"/>
    <cellStyle name="Normal 3 20 9 8" xfId="3315"/>
    <cellStyle name="Normal 3 21" xfId="741"/>
    <cellStyle name="Normal 3 21 10" xfId="1215"/>
    <cellStyle name="Normal 3 21 10 2" xfId="1607"/>
    <cellStyle name="Normal 3 21 10 2 2" xfId="3880"/>
    <cellStyle name="Normal 3 21 10 3" xfId="2032"/>
    <cellStyle name="Normal 3 21 10 3 2" xfId="4239"/>
    <cellStyle name="Normal 3 21 10 4" xfId="2611"/>
    <cellStyle name="Normal 3 21 10 5" xfId="2991"/>
    <cellStyle name="Normal 3 21 10 6" xfId="3425"/>
    <cellStyle name="Normal 3 21 11" xfId="1022"/>
    <cellStyle name="Normal 3 21 11 2" xfId="3164"/>
    <cellStyle name="Normal 3 21 12" xfId="1436"/>
    <cellStyle name="Normal 3 21 12 2" xfId="3709"/>
    <cellStyle name="Normal 3 21 13" xfId="1849"/>
    <cellStyle name="Normal 3 21 13 2" xfId="4068"/>
    <cellStyle name="Normal 3 21 14" xfId="2439"/>
    <cellStyle name="Normal 3 21 15" xfId="2799"/>
    <cellStyle name="Normal 3 21 16" xfId="3230"/>
    <cellStyle name="Normal 3 21 2" xfId="873"/>
    <cellStyle name="Normal 3 21 2 2" xfId="1315"/>
    <cellStyle name="Normal 3 21 2 2 2" xfId="1706"/>
    <cellStyle name="Normal 3 21 2 2 2 2" xfId="3979"/>
    <cellStyle name="Normal 3 21 2 2 3" xfId="2131"/>
    <cellStyle name="Normal 3 21 2 2 3 2" xfId="4338"/>
    <cellStyle name="Normal 3 21 2 2 4" xfId="2710"/>
    <cellStyle name="Normal 3 21 2 2 5" xfId="3090"/>
    <cellStyle name="Normal 3 21 2 2 6" xfId="3524"/>
    <cellStyle name="Normal 3 21 2 3" xfId="1121"/>
    <cellStyle name="Normal 3 21 2 3 2" xfId="3649"/>
    <cellStyle name="Normal 3 21 2 4" xfId="1535"/>
    <cellStyle name="Normal 3 21 2 4 2" xfId="3808"/>
    <cellStyle name="Normal 3 21 2 5" xfId="1953"/>
    <cellStyle name="Normal 3 21 2 5 2" xfId="4167"/>
    <cellStyle name="Normal 3 21 2 6" xfId="2538"/>
    <cellStyle name="Normal 3 21 2 7" xfId="2898"/>
    <cellStyle name="Normal 3 21 2 8" xfId="3340"/>
    <cellStyle name="Normal 3 21 3" xfId="883"/>
    <cellStyle name="Normal 3 21 3 2" xfId="1324"/>
    <cellStyle name="Normal 3 21 3 2 2" xfId="1715"/>
    <cellStyle name="Normal 3 21 3 2 2 2" xfId="3988"/>
    <cellStyle name="Normal 3 21 3 2 3" xfId="2140"/>
    <cellStyle name="Normal 3 21 3 2 3 2" xfId="4347"/>
    <cellStyle name="Normal 3 21 3 2 4" xfId="2719"/>
    <cellStyle name="Normal 3 21 3 2 5" xfId="3099"/>
    <cellStyle name="Normal 3 21 3 2 6" xfId="3533"/>
    <cellStyle name="Normal 3 21 3 3" xfId="1130"/>
    <cellStyle name="Normal 3 21 3 3 2" xfId="3210"/>
    <cellStyle name="Normal 3 21 3 4" xfId="1544"/>
    <cellStyle name="Normal 3 21 3 4 2" xfId="3817"/>
    <cellStyle name="Normal 3 21 3 5" xfId="1962"/>
    <cellStyle name="Normal 3 21 3 5 2" xfId="4176"/>
    <cellStyle name="Normal 3 21 3 6" xfId="2547"/>
    <cellStyle name="Normal 3 21 3 7" xfId="2907"/>
    <cellStyle name="Normal 3 21 3 8" xfId="3350"/>
    <cellStyle name="Normal 3 21 4" xfId="890"/>
    <cellStyle name="Normal 3 21 4 2" xfId="1331"/>
    <cellStyle name="Normal 3 21 4 2 2" xfId="1722"/>
    <cellStyle name="Normal 3 21 4 2 2 2" xfId="3995"/>
    <cellStyle name="Normal 3 21 4 2 3" xfId="2147"/>
    <cellStyle name="Normal 3 21 4 2 3 2" xfId="4354"/>
    <cellStyle name="Normal 3 21 4 2 4" xfId="2726"/>
    <cellStyle name="Normal 3 21 4 2 5" xfId="3106"/>
    <cellStyle name="Normal 3 21 4 2 6" xfId="3540"/>
    <cellStyle name="Normal 3 21 4 3" xfId="1137"/>
    <cellStyle name="Normal 3 21 4 3 2" xfId="3647"/>
    <cellStyle name="Normal 3 21 4 4" xfId="1551"/>
    <cellStyle name="Normal 3 21 4 4 2" xfId="3824"/>
    <cellStyle name="Normal 3 21 4 5" xfId="1969"/>
    <cellStyle name="Normal 3 21 4 5 2" xfId="4183"/>
    <cellStyle name="Normal 3 21 4 6" xfId="2554"/>
    <cellStyle name="Normal 3 21 4 7" xfId="2914"/>
    <cellStyle name="Normal 3 21 4 8" xfId="3357"/>
    <cellStyle name="Normal 3 21 5" xfId="900"/>
    <cellStyle name="Normal 3 21 5 2" xfId="1338"/>
    <cellStyle name="Normal 3 21 5 2 2" xfId="1729"/>
    <cellStyle name="Normal 3 21 5 2 2 2" xfId="4002"/>
    <cellStyle name="Normal 3 21 5 2 3" xfId="2154"/>
    <cellStyle name="Normal 3 21 5 2 3 2" xfId="4361"/>
    <cellStyle name="Normal 3 21 5 2 4" xfId="2733"/>
    <cellStyle name="Normal 3 21 5 2 5" xfId="3113"/>
    <cellStyle name="Normal 3 21 5 2 6" xfId="3547"/>
    <cellStyle name="Normal 3 21 5 3" xfId="1144"/>
    <cellStyle name="Normal 3 21 5 3 2" xfId="3201"/>
    <cellStyle name="Normal 3 21 5 4" xfId="1558"/>
    <cellStyle name="Normal 3 21 5 4 2" xfId="3831"/>
    <cellStyle name="Normal 3 21 5 5" xfId="1976"/>
    <cellStyle name="Normal 3 21 5 5 2" xfId="4190"/>
    <cellStyle name="Normal 3 21 5 6" xfId="2561"/>
    <cellStyle name="Normal 3 21 5 7" xfId="2921"/>
    <cellStyle name="Normal 3 21 5 8" xfId="3365"/>
    <cellStyle name="Normal 3 21 6" xfId="908"/>
    <cellStyle name="Normal 3 21 6 2" xfId="1346"/>
    <cellStyle name="Normal 3 21 6 2 2" xfId="1737"/>
    <cellStyle name="Normal 3 21 6 2 2 2" xfId="4010"/>
    <cellStyle name="Normal 3 21 6 2 3" xfId="2162"/>
    <cellStyle name="Normal 3 21 6 2 3 2" xfId="4369"/>
    <cellStyle name="Normal 3 21 6 2 4" xfId="2741"/>
    <cellStyle name="Normal 3 21 6 2 5" xfId="3121"/>
    <cellStyle name="Normal 3 21 6 2 6" xfId="3555"/>
    <cellStyle name="Normal 3 21 6 3" xfId="1152"/>
    <cellStyle name="Normal 3 21 6 3 2" xfId="3403"/>
    <cellStyle name="Normal 3 21 6 4" xfId="1566"/>
    <cellStyle name="Normal 3 21 6 4 2" xfId="3839"/>
    <cellStyle name="Normal 3 21 6 5" xfId="1984"/>
    <cellStyle name="Normal 3 21 6 5 2" xfId="4198"/>
    <cellStyle name="Normal 3 21 6 6" xfId="2569"/>
    <cellStyle name="Normal 3 21 6 7" xfId="2929"/>
    <cellStyle name="Normal 3 21 6 8" xfId="3373"/>
    <cellStyle name="Normal 3 21 7" xfId="914"/>
    <cellStyle name="Normal 3 21 7 2" xfId="1351"/>
    <cellStyle name="Normal 3 21 7 2 2" xfId="1742"/>
    <cellStyle name="Normal 3 21 7 2 2 2" xfId="4015"/>
    <cellStyle name="Normal 3 21 7 2 3" xfId="2167"/>
    <cellStyle name="Normal 3 21 7 2 3 2" xfId="4374"/>
    <cellStyle name="Normal 3 21 7 2 4" xfId="2746"/>
    <cellStyle name="Normal 3 21 7 2 5" xfId="3126"/>
    <cellStyle name="Normal 3 21 7 2 6" xfId="3560"/>
    <cellStyle name="Normal 3 21 7 3" xfId="1157"/>
    <cellStyle name="Normal 3 21 7 3 2" xfId="3221"/>
    <cellStyle name="Normal 3 21 7 4" xfId="1571"/>
    <cellStyle name="Normal 3 21 7 4 2" xfId="3844"/>
    <cellStyle name="Normal 3 21 7 5" xfId="1989"/>
    <cellStyle name="Normal 3 21 7 5 2" xfId="4203"/>
    <cellStyle name="Normal 3 21 7 6" xfId="2574"/>
    <cellStyle name="Normal 3 21 7 7" xfId="2934"/>
    <cellStyle name="Normal 3 21 7 8" xfId="3378"/>
    <cellStyle name="Normal 3 21 8" xfId="920"/>
    <cellStyle name="Normal 3 21 8 2" xfId="1356"/>
    <cellStyle name="Normal 3 21 8 2 2" xfId="1747"/>
    <cellStyle name="Normal 3 21 8 2 2 2" xfId="4020"/>
    <cellStyle name="Normal 3 21 8 2 3" xfId="2172"/>
    <cellStyle name="Normal 3 21 8 2 3 2" xfId="4379"/>
    <cellStyle name="Normal 3 21 8 2 4" xfId="2751"/>
    <cellStyle name="Normal 3 21 8 2 5" xfId="3131"/>
    <cellStyle name="Normal 3 21 8 2 6" xfId="3565"/>
    <cellStyle name="Normal 3 21 8 3" xfId="1162"/>
    <cellStyle name="Normal 3 21 8 3 2" xfId="3624"/>
    <cellStyle name="Normal 3 21 8 4" xfId="1576"/>
    <cellStyle name="Normal 3 21 8 4 2" xfId="3849"/>
    <cellStyle name="Normal 3 21 8 5" xfId="1995"/>
    <cellStyle name="Normal 3 21 8 5 2" xfId="4208"/>
    <cellStyle name="Normal 3 21 8 6" xfId="2579"/>
    <cellStyle name="Normal 3 21 8 7" xfId="2939"/>
    <cellStyle name="Normal 3 21 8 8" xfId="3383"/>
    <cellStyle name="Normal 3 21 9" xfId="925"/>
    <cellStyle name="Normal 3 21 9 2" xfId="1360"/>
    <cellStyle name="Normal 3 21 9 2 2" xfId="1751"/>
    <cellStyle name="Normal 3 21 9 2 2 2" xfId="4024"/>
    <cellStyle name="Normal 3 21 9 2 3" xfId="2176"/>
    <cellStyle name="Normal 3 21 9 2 3 2" xfId="4383"/>
    <cellStyle name="Normal 3 21 9 2 4" xfId="2755"/>
    <cellStyle name="Normal 3 21 9 2 5" xfId="3135"/>
    <cellStyle name="Normal 3 21 9 2 6" xfId="3569"/>
    <cellStyle name="Normal 3 21 9 3" xfId="1166"/>
    <cellStyle name="Normal 3 21 9 3 2" xfId="3627"/>
    <cellStyle name="Normal 3 21 9 4" xfId="1580"/>
    <cellStyle name="Normal 3 21 9 4 2" xfId="3853"/>
    <cellStyle name="Normal 3 21 9 5" xfId="2000"/>
    <cellStyle name="Normal 3 21 9 5 2" xfId="4212"/>
    <cellStyle name="Normal 3 21 9 6" xfId="2583"/>
    <cellStyle name="Normal 3 21 9 7" xfId="2943"/>
    <cellStyle name="Normal 3 21 9 8" xfId="3387"/>
    <cellStyle name="Normal 3 22" xfId="131"/>
    <cellStyle name="Normal 3 23" xfId="125"/>
    <cellStyle name="Normal 3 3" xfId="103"/>
    <cellStyle name="Normal 3 3 2" xfId="2376"/>
    <cellStyle name="Normal 3 3 3" xfId="486"/>
    <cellStyle name="Normal 3 4" xfId="487"/>
    <cellStyle name="Normal 3 5" xfId="488"/>
    <cellStyle name="Normal 3 5 2" xfId="936"/>
    <cellStyle name="Normal 3 5 2 2" xfId="1364"/>
    <cellStyle name="Normal 3 5 2 2 2" xfId="1755"/>
    <cellStyle name="Normal 3 5 2 2 2 2" xfId="4028"/>
    <cellStyle name="Normal 3 5 2 2 3" xfId="2180"/>
    <cellStyle name="Normal 3 5 2 2 3 2" xfId="4387"/>
    <cellStyle name="Normal 3 5 2 2 4" xfId="2759"/>
    <cellStyle name="Normal 3 5 2 2 5" xfId="3139"/>
    <cellStyle name="Normal 3 5 2 2 6" xfId="3573"/>
    <cellStyle name="Normal 3 5 2 3" xfId="1170"/>
    <cellStyle name="Normal 3 5 2 3 2" xfId="3231"/>
    <cellStyle name="Normal 3 5 2 4" xfId="1584"/>
    <cellStyle name="Normal 3 5 2 4 2" xfId="3857"/>
    <cellStyle name="Normal 3 5 2 5" xfId="2005"/>
    <cellStyle name="Normal 3 5 2 5 2" xfId="4216"/>
    <cellStyle name="Normal 3 5 2 6" xfId="2587"/>
    <cellStyle name="Normal 3 5 2 7" xfId="2947"/>
    <cellStyle name="Normal 3 5 2 8" xfId="3391"/>
    <cellStyle name="Normal 3 6" xfId="489"/>
    <cellStyle name="Normal 3 7" xfId="490"/>
    <cellStyle name="Normal 3 8" xfId="491"/>
    <cellStyle name="Normal 3 9" xfId="492"/>
    <cellStyle name="Normal 30" xfId="493"/>
    <cellStyle name="Normal 30 10" xfId="494"/>
    <cellStyle name="Normal 30 11" xfId="495"/>
    <cellStyle name="Normal 30 11 2" xfId="496"/>
    <cellStyle name="Normal 30 12" xfId="497"/>
    <cellStyle name="Normal 30 13" xfId="2377"/>
    <cellStyle name="Normal 30 14" xfId="4456"/>
    <cellStyle name="Normal 30 2" xfId="498"/>
    <cellStyle name="Normal 30 3" xfId="499"/>
    <cellStyle name="Normal 30 4" xfId="500"/>
    <cellStyle name="Normal 30 5" xfId="501"/>
    <cellStyle name="Normal 30 6" xfId="502"/>
    <cellStyle name="Normal 30 7" xfId="503"/>
    <cellStyle name="Normal 30 8" xfId="504"/>
    <cellStyle name="Normal 30 9" xfId="505"/>
    <cellStyle name="Normal 31" xfId="60"/>
    <cellStyle name="Normal 31 10" xfId="507"/>
    <cellStyle name="Normal 31 11" xfId="508"/>
    <cellStyle name="Normal 31 11 2" xfId="509"/>
    <cellStyle name="Normal 31 12" xfId="510"/>
    <cellStyle name="Normal 31 13" xfId="506"/>
    <cellStyle name="Normal 31 2" xfId="511"/>
    <cellStyle name="Normal 31 3" xfId="512"/>
    <cellStyle name="Normal 31 4" xfId="513"/>
    <cellStyle name="Normal 31 5" xfId="514"/>
    <cellStyle name="Normal 31 6" xfId="515"/>
    <cellStyle name="Normal 31 7" xfId="516"/>
    <cellStyle name="Normal 31 8" xfId="517"/>
    <cellStyle name="Normal 31 9" xfId="518"/>
    <cellStyle name="Normal 32" xfId="63"/>
    <cellStyle name="Normal 32 10" xfId="520"/>
    <cellStyle name="Normal 32 11" xfId="521"/>
    <cellStyle name="Normal 32 12" xfId="522"/>
    <cellStyle name="Normal 32 13" xfId="523"/>
    <cellStyle name="Normal 32 14" xfId="524"/>
    <cellStyle name="Normal 32 15" xfId="525"/>
    <cellStyle name="Normal 32 16" xfId="526"/>
    <cellStyle name="Normal 32 17" xfId="527"/>
    <cellStyle name="Normal 32 18" xfId="528"/>
    <cellStyle name="Normal 32 18 2" xfId="529"/>
    <cellStyle name="Normal 32 19" xfId="530"/>
    <cellStyle name="Normal 32 2" xfId="531"/>
    <cellStyle name="Normal 32 2 2" xfId="532"/>
    <cellStyle name="Normal 32 2 2 2" xfId="533"/>
    <cellStyle name="Normal 32 2 3" xfId="534"/>
    <cellStyle name="Normal 32 2 4" xfId="535"/>
    <cellStyle name="Normal 32 20" xfId="519"/>
    <cellStyle name="Normal 32 3" xfId="536"/>
    <cellStyle name="Normal 32 4" xfId="537"/>
    <cellStyle name="Normal 32 5" xfId="538"/>
    <cellStyle name="Normal 32 6" xfId="539"/>
    <cellStyle name="Normal 32 7" xfId="540"/>
    <cellStyle name="Normal 32 8" xfId="541"/>
    <cellStyle name="Normal 32 9" xfId="542"/>
    <cellStyle name="Normal 33" xfId="543"/>
    <cellStyle name="Normal 33 10" xfId="544"/>
    <cellStyle name="Normal 33 11" xfId="545"/>
    <cellStyle name="Normal 33 11 2" xfId="546"/>
    <cellStyle name="Normal 33 12" xfId="547"/>
    <cellStyle name="Normal 33 2" xfId="548"/>
    <cellStyle name="Normal 33 3" xfId="549"/>
    <cellStyle name="Normal 33 4" xfId="550"/>
    <cellStyle name="Normal 33 5" xfId="551"/>
    <cellStyle name="Normal 33 6" xfId="552"/>
    <cellStyle name="Normal 33 7" xfId="553"/>
    <cellStyle name="Normal 33 8" xfId="554"/>
    <cellStyle name="Normal 33 9" xfId="555"/>
    <cellStyle name="Normal 34" xfId="556"/>
    <cellStyle name="Normal 34 10" xfId="557"/>
    <cellStyle name="Normal 34 11" xfId="558"/>
    <cellStyle name="Normal 34 11 2" xfId="559"/>
    <cellStyle name="Normal 34 12" xfId="560"/>
    <cellStyle name="Normal 34 2" xfId="561"/>
    <cellStyle name="Normal 34 3" xfId="562"/>
    <cellStyle name="Normal 34 4" xfId="563"/>
    <cellStyle name="Normal 34 5" xfId="564"/>
    <cellStyle name="Normal 34 6" xfId="565"/>
    <cellStyle name="Normal 34 7" xfId="566"/>
    <cellStyle name="Normal 34 8" xfId="567"/>
    <cellStyle name="Normal 34 9" xfId="568"/>
    <cellStyle name="Normal 35" xfId="64"/>
    <cellStyle name="Normal 35 10" xfId="570"/>
    <cellStyle name="Normal 35 11" xfId="571"/>
    <cellStyle name="Normal 35 11 2" xfId="572"/>
    <cellStyle name="Normal 35 12" xfId="573"/>
    <cellStyle name="Normal 35 13" xfId="569"/>
    <cellStyle name="Normal 35 2" xfId="574"/>
    <cellStyle name="Normal 35 3" xfId="575"/>
    <cellStyle name="Normal 35 4" xfId="576"/>
    <cellStyle name="Normal 35 5" xfId="577"/>
    <cellStyle name="Normal 35 6" xfId="578"/>
    <cellStyle name="Normal 35 7" xfId="579"/>
    <cellStyle name="Normal 35 8" xfId="580"/>
    <cellStyle name="Normal 35 9" xfId="581"/>
    <cellStyle name="Normal 36" xfId="65"/>
    <cellStyle name="Normal 36 10" xfId="583"/>
    <cellStyle name="Normal 36 11" xfId="584"/>
    <cellStyle name="Normal 36 11 2" xfId="585"/>
    <cellStyle name="Normal 36 12" xfId="586"/>
    <cellStyle name="Normal 36 13" xfId="582"/>
    <cellStyle name="Normal 36 2" xfId="587"/>
    <cellStyle name="Normal 36 3" xfId="588"/>
    <cellStyle name="Normal 36 4" xfId="589"/>
    <cellStyle name="Normal 36 5" xfId="590"/>
    <cellStyle name="Normal 36 6" xfId="591"/>
    <cellStyle name="Normal 36 7" xfId="592"/>
    <cellStyle name="Normal 36 8" xfId="593"/>
    <cellStyle name="Normal 36 9" xfId="594"/>
    <cellStyle name="Normal 37" xfId="595"/>
    <cellStyle name="Normal 37 10" xfId="596"/>
    <cellStyle name="Normal 37 11" xfId="597"/>
    <cellStyle name="Normal 37 11 2" xfId="598"/>
    <cellStyle name="Normal 37 12" xfId="599"/>
    <cellStyle name="Normal 37 2" xfId="600"/>
    <cellStyle name="Normal 37 3" xfId="601"/>
    <cellStyle name="Normal 37 4" xfId="602"/>
    <cellStyle name="Normal 37 5" xfId="603"/>
    <cellStyle name="Normal 37 6" xfId="604"/>
    <cellStyle name="Normal 37 7" xfId="605"/>
    <cellStyle name="Normal 37 8" xfId="606"/>
    <cellStyle name="Normal 37 9" xfId="607"/>
    <cellStyle name="Normal 38" xfId="608"/>
    <cellStyle name="Normal 38 10" xfId="609"/>
    <cellStyle name="Normal 38 11" xfId="610"/>
    <cellStyle name="Normal 38 11 2" xfId="611"/>
    <cellStyle name="Normal 38 12" xfId="612"/>
    <cellStyle name="Normal 38 2" xfId="613"/>
    <cellStyle name="Normal 38 3" xfId="614"/>
    <cellStyle name="Normal 38 4" xfId="615"/>
    <cellStyle name="Normal 38 5" xfId="616"/>
    <cellStyle name="Normal 38 6" xfId="617"/>
    <cellStyle name="Normal 38 7" xfId="618"/>
    <cellStyle name="Normal 38 8" xfId="619"/>
    <cellStyle name="Normal 38 9" xfId="620"/>
    <cellStyle name="Normal 39" xfId="621"/>
    <cellStyle name="Normal 39 10" xfId="622"/>
    <cellStyle name="Normal 39 11" xfId="623"/>
    <cellStyle name="Normal 39 11 2" xfId="624"/>
    <cellStyle name="Normal 39 12" xfId="625"/>
    <cellStyle name="Normal 39 2" xfId="626"/>
    <cellStyle name="Normal 39 3" xfId="627"/>
    <cellStyle name="Normal 39 4" xfId="628"/>
    <cellStyle name="Normal 39 5" xfId="629"/>
    <cellStyle name="Normal 39 6" xfId="630"/>
    <cellStyle name="Normal 39 7" xfId="631"/>
    <cellStyle name="Normal 39 8" xfId="632"/>
    <cellStyle name="Normal 39 9" xfId="633"/>
    <cellStyle name="Normal 4" xfId="21"/>
    <cellStyle name="Normal 4 10" xfId="1385"/>
    <cellStyle name="Normal 4 2" xfId="635"/>
    <cellStyle name="Normal 4 2 2" xfId="4452"/>
    <cellStyle name="Normal 4 3" xfId="634"/>
    <cellStyle name="Normal 4 4" xfId="979"/>
    <cellStyle name="Normal 4 5" xfId="1414"/>
    <cellStyle name="Normal 4 6" xfId="937"/>
    <cellStyle name="Normal 4 7" xfId="938"/>
    <cellStyle name="Normal 4 7 2" xfId="1365"/>
    <cellStyle name="Normal 4 7 2 2" xfId="1756"/>
    <cellStyle name="Normal 4 7 2 2 2" xfId="4029"/>
    <cellStyle name="Normal 4 7 2 3" xfId="2181"/>
    <cellStyle name="Normal 4 7 2 3 2" xfId="4388"/>
    <cellStyle name="Normal 4 7 2 4" xfId="2760"/>
    <cellStyle name="Normal 4 7 2 5" xfId="3140"/>
    <cellStyle name="Normal 4 7 2 6" xfId="3574"/>
    <cellStyle name="Normal 4 7 3" xfId="1171"/>
    <cellStyle name="Normal 4 7 3 2" xfId="3268"/>
    <cellStyle name="Normal 4 7 4" xfId="1585"/>
    <cellStyle name="Normal 4 7 4 2" xfId="3858"/>
    <cellStyle name="Normal 4 7 5" xfId="2006"/>
    <cellStyle name="Normal 4 7 5 2" xfId="4217"/>
    <cellStyle name="Normal 4 7 6" xfId="2588"/>
    <cellStyle name="Normal 4 7 7" xfId="2948"/>
    <cellStyle name="Normal 4 7 8" xfId="3392"/>
    <cellStyle name="Normal 4 8" xfId="1797"/>
    <cellStyle name="Normal 4 9" xfId="130"/>
    <cellStyle name="Normal 40" xfId="636"/>
    <cellStyle name="Normal 41" xfId="637"/>
    <cellStyle name="Normal 42" xfId="638"/>
    <cellStyle name="Normal 43" xfId="639"/>
    <cellStyle name="Normal 44" xfId="640"/>
    <cellStyle name="Normal 45" xfId="641"/>
    <cellStyle name="Normal 46" xfId="927"/>
    <cellStyle name="Normal 47" xfId="642"/>
    <cellStyle name="Normal 48" xfId="643"/>
    <cellStyle name="Normal 49" xfId="644"/>
    <cellStyle name="Normal 5" xfId="22"/>
    <cellStyle name="Normal 5 2" xfId="645"/>
    <cellStyle name="Normal 5 3" xfId="939"/>
    <cellStyle name="Normal 5 3 2" xfId="1366"/>
    <cellStyle name="Normal 5 3 2 2" xfId="1757"/>
    <cellStyle name="Normal 5 3 2 2 2" xfId="4030"/>
    <cellStyle name="Normal 5 3 2 3" xfId="2182"/>
    <cellStyle name="Normal 5 3 2 3 2" xfId="4389"/>
    <cellStyle name="Normal 5 3 2 4" xfId="2761"/>
    <cellStyle name="Normal 5 3 2 5" xfId="3141"/>
    <cellStyle name="Normal 5 3 2 6" xfId="3575"/>
    <cellStyle name="Normal 5 3 3" xfId="1172"/>
    <cellStyle name="Normal 5 3 3 2" xfId="3615"/>
    <cellStyle name="Normal 5 3 4" xfId="1586"/>
    <cellStyle name="Normal 5 3 4 2" xfId="3859"/>
    <cellStyle name="Normal 5 3 5" xfId="2007"/>
    <cellStyle name="Normal 5 3 5 2" xfId="4218"/>
    <cellStyle name="Normal 5 3 6" xfId="2589"/>
    <cellStyle name="Normal 5 3 7" xfId="2949"/>
    <cellStyle name="Normal 5 3 8" xfId="3393"/>
    <cellStyle name="Normal 5 4" xfId="2418"/>
    <cellStyle name="Normal 5 5" xfId="220"/>
    <cellStyle name="Normal 50" xfId="646"/>
    <cellStyle name="Normal 51" xfId="647"/>
    <cellStyle name="Normal 52" xfId="648"/>
    <cellStyle name="Normal 53" xfId="649"/>
    <cellStyle name="Normal 54" xfId="650"/>
    <cellStyle name="Normal 55" xfId="651"/>
    <cellStyle name="Normal 56" xfId="652"/>
    <cellStyle name="Normal 57" xfId="653"/>
    <cellStyle name="Normal 57 2" xfId="2379"/>
    <cellStyle name="Normal 57 3" xfId="2380"/>
    <cellStyle name="Normal 57 4" xfId="2381"/>
    <cellStyle name="Normal 57 5" xfId="2378"/>
    <cellStyle name="Normal 58" xfId="654"/>
    <cellStyle name="Normal 59" xfId="982"/>
    <cellStyle name="Normal 59 2" xfId="1176"/>
    <cellStyle name="Normal 59 3" xfId="2953"/>
    <cellStyle name="Normal 6" xfId="133"/>
    <cellStyle name="Normal 6 2" xfId="655"/>
    <cellStyle name="Normal 6 2 2" xfId="656"/>
    <cellStyle name="Normal 6 3" xfId="23"/>
    <cellStyle name="Normal 6 3 2" xfId="940"/>
    <cellStyle name="Normal 6 4" xfId="657"/>
    <cellStyle name="Normal 6 4 2" xfId="941"/>
    <cellStyle name="Normal 6 4 2 2" xfId="1367"/>
    <cellStyle name="Normal 6 4 2 2 2" xfId="1758"/>
    <cellStyle name="Normal 6 4 2 2 2 2" xfId="4031"/>
    <cellStyle name="Normal 6 4 2 2 3" xfId="2183"/>
    <cellStyle name="Normal 6 4 2 2 3 2" xfId="4390"/>
    <cellStyle name="Normal 6 4 2 2 4" xfId="2762"/>
    <cellStyle name="Normal 6 4 2 2 5" xfId="3142"/>
    <cellStyle name="Normal 6 4 2 2 6" xfId="3576"/>
    <cellStyle name="Normal 6 4 2 3" xfId="1173"/>
    <cellStyle name="Normal 6 4 2 3 2" xfId="3311"/>
    <cellStyle name="Normal 6 4 2 4" xfId="1587"/>
    <cellStyle name="Normal 6 4 2 4 2" xfId="3860"/>
    <cellStyle name="Normal 6 4 2 5" xfId="2008"/>
    <cellStyle name="Normal 6 4 2 5 2" xfId="4219"/>
    <cellStyle name="Normal 6 4 2 6" xfId="2590"/>
    <cellStyle name="Normal 6 4 2 7" xfId="2950"/>
    <cellStyle name="Normal 6 4 2 8" xfId="3394"/>
    <cellStyle name="Normal 6 5" xfId="737"/>
    <cellStyle name="Normal 6 6" xfId="751"/>
    <cellStyle name="Normal 60" xfId="1370"/>
    <cellStyle name="Normal 60 2" xfId="1761"/>
    <cellStyle name="Normal 60 2 2" xfId="4034"/>
    <cellStyle name="Normal 60 3" xfId="2186"/>
    <cellStyle name="Normal 60 3 2" xfId="4393"/>
    <cellStyle name="Normal 60 4" xfId="2765"/>
    <cellStyle name="Normal 60 5" xfId="3145"/>
    <cellStyle name="Normal 60 6" xfId="3579"/>
    <cellStyle name="Normal 61" xfId="1371"/>
    <cellStyle name="Normal 61 2" xfId="1762"/>
    <cellStyle name="Normal 61 2 2" xfId="4035"/>
    <cellStyle name="Normal 61 3" xfId="2187"/>
    <cellStyle name="Normal 61 3 2" xfId="4394"/>
    <cellStyle name="Normal 61 4" xfId="2766"/>
    <cellStyle name="Normal 61 5" xfId="3146"/>
    <cellStyle name="Normal 61 6" xfId="3580"/>
    <cellStyle name="Normal 62" xfId="110"/>
    <cellStyle name="Normal 62 2" xfId="1767"/>
    <cellStyle name="Normal 62 2 2" xfId="4040"/>
    <cellStyle name="Normal 62 3" xfId="2195"/>
    <cellStyle name="Normal 62 3 2" xfId="4399"/>
    <cellStyle name="Normal 62 4" xfId="2771"/>
    <cellStyle name="Normal 62 5" xfId="3151"/>
    <cellStyle name="Normal 62 6" xfId="3589"/>
    <cellStyle name="Normal 62 7" xfId="1397"/>
    <cellStyle name="Normal 63" xfId="1401"/>
    <cellStyle name="Normal 63 2" xfId="1771"/>
    <cellStyle name="Normal 63 2 2" xfId="4044"/>
    <cellStyle name="Normal 63 3" xfId="2199"/>
    <cellStyle name="Normal 63 3 2" xfId="4403"/>
    <cellStyle name="Normal 63 4" xfId="2775"/>
    <cellStyle name="Normal 63 5" xfId="3155"/>
    <cellStyle name="Normal 63 6" xfId="3593"/>
    <cellStyle name="Normal 64" xfId="1405"/>
    <cellStyle name="Normal 64 2" xfId="1775"/>
    <cellStyle name="Normal 64 2 2" xfId="4048"/>
    <cellStyle name="Normal 64 3" xfId="2204"/>
    <cellStyle name="Normal 64 3 2" xfId="4407"/>
    <cellStyle name="Normal 64 4" xfId="2779"/>
    <cellStyle name="Normal 64 5" xfId="3159"/>
    <cellStyle name="Normal 64 6" xfId="3597"/>
    <cellStyle name="Normal 65" xfId="658"/>
    <cellStyle name="Normal 65 2" xfId="2383"/>
    <cellStyle name="Normal 65 3" xfId="2384"/>
    <cellStyle name="Normal 65 4" xfId="2382"/>
    <cellStyle name="Normal 66" xfId="2209"/>
    <cellStyle name="Normal 67" xfId="2593"/>
    <cellStyle name="Normal 68" xfId="659"/>
    <cellStyle name="Normal 69" xfId="129"/>
    <cellStyle name="Normal 7" xfId="109"/>
    <cellStyle name="Normal 7 10" xfId="660"/>
    <cellStyle name="Normal 7 11" xfId="661"/>
    <cellStyle name="Normal 7 12" xfId="662"/>
    <cellStyle name="Normal 7 13" xfId="663"/>
    <cellStyle name="Normal 7 14" xfId="664"/>
    <cellStyle name="Normal 7 15" xfId="665"/>
    <cellStyle name="Normal 7 16" xfId="666"/>
    <cellStyle name="Normal 7 17" xfId="667"/>
    <cellStyle name="Normal 7 18" xfId="668"/>
    <cellStyle name="Normal 7 19" xfId="669"/>
    <cellStyle name="Normal 7 2" xfId="670"/>
    <cellStyle name="Normal 7 2 2" xfId="942"/>
    <cellStyle name="Normal 7 2 2 2" xfId="1368"/>
    <cellStyle name="Normal 7 2 2 2 2" xfId="1759"/>
    <cellStyle name="Normal 7 2 2 2 2 2" xfId="4032"/>
    <cellStyle name="Normal 7 2 2 2 3" xfId="2184"/>
    <cellStyle name="Normal 7 2 2 2 3 2" xfId="4391"/>
    <cellStyle name="Normal 7 2 2 2 4" xfId="2763"/>
    <cellStyle name="Normal 7 2 2 2 5" xfId="3143"/>
    <cellStyle name="Normal 7 2 2 2 6" xfId="3577"/>
    <cellStyle name="Normal 7 2 2 3" xfId="1174"/>
    <cellStyle name="Normal 7 2 2 3 2" xfId="3614"/>
    <cellStyle name="Normal 7 2 2 4" xfId="1588"/>
    <cellStyle name="Normal 7 2 2 4 2" xfId="3861"/>
    <cellStyle name="Normal 7 2 2 5" xfId="2009"/>
    <cellStyle name="Normal 7 2 2 5 2" xfId="4220"/>
    <cellStyle name="Normal 7 2 2 6" xfId="2591"/>
    <cellStyle name="Normal 7 2 2 7" xfId="2951"/>
    <cellStyle name="Normal 7 2 2 8" xfId="3395"/>
    <cellStyle name="Normal 7 20" xfId="978"/>
    <cellStyle name="Normal 7 21" xfId="134"/>
    <cellStyle name="Normal 7 3" xfId="671"/>
    <cellStyle name="Normal 7 4" xfId="672"/>
    <cellStyle name="Normal 7 5" xfId="673"/>
    <cellStyle name="Normal 7 6" xfId="674"/>
    <cellStyle name="Normal 7 7" xfId="675"/>
    <cellStyle name="Normal 7 8" xfId="676"/>
    <cellStyle name="Normal 7 9" xfId="677"/>
    <cellStyle name="Normal 70" xfId="678"/>
    <cellStyle name="Normal 71" xfId="4453"/>
    <cellStyle name="Normal 72" xfId="679"/>
    <cellStyle name="Normal 73" xfId="680"/>
    <cellStyle name="Normal 74" xfId="4454"/>
    <cellStyle name="Normal 75" xfId="681"/>
    <cellStyle name="Normal 76" xfId="682"/>
    <cellStyle name="Normal 8" xfId="267"/>
    <cellStyle name="Normal 8 2" xfId="683"/>
    <cellStyle name="Normal 8 2 2" xfId="944"/>
    <cellStyle name="Normal 8 2 2 2" xfId="1369"/>
    <cellStyle name="Normal 8 2 2 2 2" xfId="1760"/>
    <cellStyle name="Normal 8 2 2 2 2 2" xfId="4033"/>
    <cellStyle name="Normal 8 2 2 2 3" xfId="2185"/>
    <cellStyle name="Normal 8 2 2 2 3 2" xfId="4392"/>
    <cellStyle name="Normal 8 2 2 2 4" xfId="2764"/>
    <cellStyle name="Normal 8 2 2 2 5" xfId="3144"/>
    <cellStyle name="Normal 8 2 2 2 6" xfId="3578"/>
    <cellStyle name="Normal 8 2 2 3" xfId="1175"/>
    <cellStyle name="Normal 8 2 2 3 2" xfId="3260"/>
    <cellStyle name="Normal 8 2 2 4" xfId="1589"/>
    <cellStyle name="Normal 8 2 2 4 2" xfId="3862"/>
    <cellStyle name="Normal 8 2 2 5" xfId="2010"/>
    <cellStyle name="Normal 8 2 2 5 2" xfId="4221"/>
    <cellStyle name="Normal 8 2 2 6" xfId="2592"/>
    <cellStyle name="Normal 8 2 2 7" xfId="2952"/>
    <cellStyle name="Normal 8 2 2 8" xfId="3397"/>
    <cellStyle name="Normal 8 3" xfId="24"/>
    <cellStyle name="Normal 8 3 2" xfId="943"/>
    <cellStyle name="Normal 81" xfId="684"/>
    <cellStyle name="Normal 83" xfId="685"/>
    <cellStyle name="Normal 89" xfId="686"/>
    <cellStyle name="Normal 9" xfId="687"/>
    <cellStyle name="Normal 9 10" xfId="688"/>
    <cellStyle name="Normal 9 11" xfId="689"/>
    <cellStyle name="Normal 9 12" xfId="690"/>
    <cellStyle name="Normal 9 13" xfId="691"/>
    <cellStyle name="Normal 9 14" xfId="692"/>
    <cellStyle name="Normal 9 15" xfId="693"/>
    <cellStyle name="Normal 9 15 2" xfId="694"/>
    <cellStyle name="Normal 9 15 2 10" xfId="1205"/>
    <cellStyle name="Normal 9 15 2 10 2" xfId="1597"/>
    <cellStyle name="Normal 9 15 2 10 2 2" xfId="3870"/>
    <cellStyle name="Normal 9 15 2 10 3" xfId="2022"/>
    <cellStyle name="Normal 9 15 2 10 3 2" xfId="4229"/>
    <cellStyle name="Normal 9 15 2 10 4" xfId="2601"/>
    <cellStyle name="Normal 9 15 2 10 5" xfId="2981"/>
    <cellStyle name="Normal 9 15 2 10 6" xfId="3415"/>
    <cellStyle name="Normal 9 15 2 11" xfId="1012"/>
    <cellStyle name="Normal 9 15 2 11 2" xfId="3673"/>
    <cellStyle name="Normal 9 15 2 12" xfId="1426"/>
    <cellStyle name="Normal 9 15 2 12 2" xfId="3699"/>
    <cellStyle name="Normal 9 15 2 13" xfId="1826"/>
    <cellStyle name="Normal 9 15 2 13 2" xfId="4058"/>
    <cellStyle name="Normal 9 15 2 14" xfId="2429"/>
    <cellStyle name="Normal 9 15 2 15" xfId="2789"/>
    <cellStyle name="Normal 9 15 2 16" xfId="3215"/>
    <cellStyle name="Normal 9 15 2 2" xfId="854"/>
    <cellStyle name="Normal 9 15 2 2 2" xfId="1297"/>
    <cellStyle name="Normal 9 15 2 2 2 2" xfId="1688"/>
    <cellStyle name="Normal 9 15 2 2 2 2 2" xfId="3961"/>
    <cellStyle name="Normal 9 15 2 2 2 3" xfId="2113"/>
    <cellStyle name="Normal 9 15 2 2 2 3 2" xfId="4320"/>
    <cellStyle name="Normal 9 15 2 2 2 4" xfId="2692"/>
    <cellStyle name="Normal 9 15 2 2 2 5" xfId="3072"/>
    <cellStyle name="Normal 9 15 2 2 2 6" xfId="3506"/>
    <cellStyle name="Normal 9 15 2 2 3" xfId="1103"/>
    <cellStyle name="Normal 9 15 2 2 3 2" xfId="3665"/>
    <cellStyle name="Normal 9 15 2 2 4" xfId="1517"/>
    <cellStyle name="Normal 9 15 2 2 4 2" xfId="3790"/>
    <cellStyle name="Normal 9 15 2 2 5" xfId="1935"/>
    <cellStyle name="Normal 9 15 2 2 5 2" xfId="4149"/>
    <cellStyle name="Normal 9 15 2 2 6" xfId="2520"/>
    <cellStyle name="Normal 9 15 2 2 7" xfId="2880"/>
    <cellStyle name="Normal 9 15 2 2 8" xfId="3322"/>
    <cellStyle name="Normal 9 15 2 3" xfId="808"/>
    <cellStyle name="Normal 9 15 2 3 2" xfId="1259"/>
    <cellStyle name="Normal 9 15 2 3 2 2" xfId="1650"/>
    <cellStyle name="Normal 9 15 2 3 2 2 2" xfId="3923"/>
    <cellStyle name="Normal 9 15 2 3 2 3" xfId="2075"/>
    <cellStyle name="Normal 9 15 2 3 2 3 2" xfId="4282"/>
    <cellStyle name="Normal 9 15 2 3 2 4" xfId="2654"/>
    <cellStyle name="Normal 9 15 2 3 2 5" xfId="3034"/>
    <cellStyle name="Normal 9 15 2 3 2 6" xfId="3468"/>
    <cellStyle name="Normal 9 15 2 3 3" xfId="1065"/>
    <cellStyle name="Normal 9 15 2 3 3 2" xfId="3684"/>
    <cellStyle name="Normal 9 15 2 3 4" xfId="1479"/>
    <cellStyle name="Normal 9 15 2 3 4 2" xfId="3752"/>
    <cellStyle name="Normal 9 15 2 3 5" xfId="1897"/>
    <cellStyle name="Normal 9 15 2 3 5 2" xfId="4111"/>
    <cellStyle name="Normal 9 15 2 3 6" xfId="2482"/>
    <cellStyle name="Normal 9 15 2 3 7" xfId="2842"/>
    <cellStyle name="Normal 9 15 2 3 8" xfId="3280"/>
    <cellStyle name="Normal 9 15 2 4" xfId="826"/>
    <cellStyle name="Normal 9 15 2 4 2" xfId="1275"/>
    <cellStyle name="Normal 9 15 2 4 2 2" xfId="1666"/>
    <cellStyle name="Normal 9 15 2 4 2 2 2" xfId="3939"/>
    <cellStyle name="Normal 9 15 2 4 2 3" xfId="2091"/>
    <cellStyle name="Normal 9 15 2 4 2 3 2" xfId="4298"/>
    <cellStyle name="Normal 9 15 2 4 2 4" xfId="2670"/>
    <cellStyle name="Normal 9 15 2 4 2 5" xfId="3050"/>
    <cellStyle name="Normal 9 15 2 4 2 6" xfId="3484"/>
    <cellStyle name="Normal 9 15 2 4 3" xfId="1081"/>
    <cellStyle name="Normal 9 15 2 4 3 2" xfId="3198"/>
    <cellStyle name="Normal 9 15 2 4 4" xfId="1495"/>
    <cellStyle name="Normal 9 15 2 4 4 2" xfId="3768"/>
    <cellStyle name="Normal 9 15 2 4 5" xfId="1913"/>
    <cellStyle name="Normal 9 15 2 4 5 2" xfId="4127"/>
    <cellStyle name="Normal 9 15 2 4 6" xfId="2498"/>
    <cellStyle name="Normal 9 15 2 4 7" xfId="2858"/>
    <cellStyle name="Normal 9 15 2 4 8" xfId="3297"/>
    <cellStyle name="Normal 9 15 2 5" xfId="860"/>
    <cellStyle name="Normal 9 15 2 5 2" xfId="1302"/>
    <cellStyle name="Normal 9 15 2 5 2 2" xfId="1693"/>
    <cellStyle name="Normal 9 15 2 5 2 2 2" xfId="3966"/>
    <cellStyle name="Normal 9 15 2 5 2 3" xfId="2118"/>
    <cellStyle name="Normal 9 15 2 5 2 3 2" xfId="4325"/>
    <cellStyle name="Normal 9 15 2 5 2 4" xfId="2697"/>
    <cellStyle name="Normal 9 15 2 5 2 5" xfId="3077"/>
    <cellStyle name="Normal 9 15 2 5 2 6" xfId="3511"/>
    <cellStyle name="Normal 9 15 2 5 3" xfId="1108"/>
    <cellStyle name="Normal 9 15 2 5 3 2" xfId="3177"/>
    <cellStyle name="Normal 9 15 2 5 4" xfId="1522"/>
    <cellStyle name="Normal 9 15 2 5 4 2" xfId="3795"/>
    <cellStyle name="Normal 9 15 2 5 5" xfId="1940"/>
    <cellStyle name="Normal 9 15 2 5 5 2" xfId="4154"/>
    <cellStyle name="Normal 9 15 2 5 6" xfId="2525"/>
    <cellStyle name="Normal 9 15 2 5 7" xfId="2885"/>
    <cellStyle name="Normal 9 15 2 5 8" xfId="3327"/>
    <cellStyle name="Normal 9 15 2 6" xfId="901"/>
    <cellStyle name="Normal 9 15 2 6 2" xfId="1339"/>
    <cellStyle name="Normal 9 15 2 6 2 2" xfId="1730"/>
    <cellStyle name="Normal 9 15 2 6 2 2 2" xfId="4003"/>
    <cellStyle name="Normal 9 15 2 6 2 3" xfId="2155"/>
    <cellStyle name="Normal 9 15 2 6 2 3 2" xfId="4362"/>
    <cellStyle name="Normal 9 15 2 6 2 4" xfId="2734"/>
    <cellStyle name="Normal 9 15 2 6 2 5" xfId="3114"/>
    <cellStyle name="Normal 9 15 2 6 2 6" xfId="3548"/>
    <cellStyle name="Normal 9 15 2 6 3" xfId="1145"/>
    <cellStyle name="Normal 9 15 2 6 3 2" xfId="3262"/>
    <cellStyle name="Normal 9 15 2 6 4" xfId="1559"/>
    <cellStyle name="Normal 9 15 2 6 4 2" xfId="3832"/>
    <cellStyle name="Normal 9 15 2 6 5" xfId="1977"/>
    <cellStyle name="Normal 9 15 2 6 5 2" xfId="4191"/>
    <cellStyle name="Normal 9 15 2 6 6" xfId="2562"/>
    <cellStyle name="Normal 9 15 2 6 7" xfId="2922"/>
    <cellStyle name="Normal 9 15 2 6 8" xfId="3366"/>
    <cellStyle name="Normal 9 15 2 7" xfId="792"/>
    <cellStyle name="Normal 9 15 2 7 2" xfId="1247"/>
    <cellStyle name="Normal 9 15 2 7 2 2" xfId="1638"/>
    <cellStyle name="Normal 9 15 2 7 2 2 2" xfId="3911"/>
    <cellStyle name="Normal 9 15 2 7 2 3" xfId="2063"/>
    <cellStyle name="Normal 9 15 2 7 2 3 2" xfId="4270"/>
    <cellStyle name="Normal 9 15 2 7 2 4" xfId="2642"/>
    <cellStyle name="Normal 9 15 2 7 2 5" xfId="3022"/>
    <cellStyle name="Normal 9 15 2 7 2 6" xfId="3456"/>
    <cellStyle name="Normal 9 15 2 7 3" xfId="1053"/>
    <cellStyle name="Normal 9 15 2 7 3 2" xfId="3688"/>
    <cellStyle name="Normal 9 15 2 7 4" xfId="1467"/>
    <cellStyle name="Normal 9 15 2 7 4 2" xfId="3740"/>
    <cellStyle name="Normal 9 15 2 7 5" xfId="1884"/>
    <cellStyle name="Normal 9 15 2 7 5 2" xfId="4099"/>
    <cellStyle name="Normal 9 15 2 7 6" xfId="2470"/>
    <cellStyle name="Normal 9 15 2 7 7" xfId="2830"/>
    <cellStyle name="Normal 9 15 2 7 8" xfId="3267"/>
    <cellStyle name="Normal 9 15 2 8" xfId="863"/>
    <cellStyle name="Normal 9 15 2 8 2" xfId="1305"/>
    <cellStyle name="Normal 9 15 2 8 2 2" xfId="1696"/>
    <cellStyle name="Normal 9 15 2 8 2 2 2" xfId="3969"/>
    <cellStyle name="Normal 9 15 2 8 2 3" xfId="2121"/>
    <cellStyle name="Normal 9 15 2 8 2 3 2" xfId="4328"/>
    <cellStyle name="Normal 9 15 2 8 2 4" xfId="2700"/>
    <cellStyle name="Normal 9 15 2 8 2 5" xfId="3080"/>
    <cellStyle name="Normal 9 15 2 8 2 6" xfId="3514"/>
    <cellStyle name="Normal 9 15 2 8 3" xfId="1111"/>
    <cellStyle name="Normal 9 15 2 8 3 2" xfId="3663"/>
    <cellStyle name="Normal 9 15 2 8 4" xfId="1525"/>
    <cellStyle name="Normal 9 15 2 8 4 2" xfId="3798"/>
    <cellStyle name="Normal 9 15 2 8 5" xfId="1943"/>
    <cellStyle name="Normal 9 15 2 8 5 2" xfId="4157"/>
    <cellStyle name="Normal 9 15 2 8 6" xfId="2528"/>
    <cellStyle name="Normal 9 15 2 8 7" xfId="2888"/>
    <cellStyle name="Normal 9 15 2 8 8" xfId="3330"/>
    <cellStyle name="Normal 9 15 2 9" xfId="905"/>
    <cellStyle name="Normal 9 15 2 9 2" xfId="1343"/>
    <cellStyle name="Normal 9 15 2 9 2 2" xfId="1734"/>
    <cellStyle name="Normal 9 15 2 9 2 2 2" xfId="4007"/>
    <cellStyle name="Normal 9 15 2 9 2 3" xfId="2159"/>
    <cellStyle name="Normal 9 15 2 9 2 3 2" xfId="4366"/>
    <cellStyle name="Normal 9 15 2 9 2 4" xfId="2738"/>
    <cellStyle name="Normal 9 15 2 9 2 5" xfId="3118"/>
    <cellStyle name="Normal 9 15 2 9 2 6" xfId="3552"/>
    <cellStyle name="Normal 9 15 2 9 3" xfId="1149"/>
    <cellStyle name="Normal 9 15 2 9 3 2" xfId="3650"/>
    <cellStyle name="Normal 9 15 2 9 4" xfId="1563"/>
    <cellStyle name="Normal 9 15 2 9 4 2" xfId="3836"/>
    <cellStyle name="Normal 9 15 2 9 5" xfId="1981"/>
    <cellStyle name="Normal 9 15 2 9 5 2" xfId="4195"/>
    <cellStyle name="Normal 9 15 2 9 6" xfId="2566"/>
    <cellStyle name="Normal 9 15 2 9 7" xfId="2926"/>
    <cellStyle name="Normal 9 15 2 9 8" xfId="3370"/>
    <cellStyle name="Normal 9 16" xfId="695"/>
    <cellStyle name="Normal 9 16 10" xfId="1206"/>
    <cellStyle name="Normal 9 16 10 2" xfId="1598"/>
    <cellStyle name="Normal 9 16 10 2 2" xfId="3871"/>
    <cellStyle name="Normal 9 16 10 3" xfId="2023"/>
    <cellStyle name="Normal 9 16 10 3 2" xfId="4230"/>
    <cellStyle name="Normal 9 16 10 4" xfId="2602"/>
    <cellStyle name="Normal 9 16 10 5" xfId="2982"/>
    <cellStyle name="Normal 9 16 10 6" xfId="3416"/>
    <cellStyle name="Normal 9 16 11" xfId="1013"/>
    <cellStyle name="Normal 9 16 11 2" xfId="3222"/>
    <cellStyle name="Normal 9 16 12" xfId="1427"/>
    <cellStyle name="Normal 9 16 12 2" xfId="3700"/>
    <cellStyle name="Normal 9 16 13" xfId="1827"/>
    <cellStyle name="Normal 9 16 13 2" xfId="4059"/>
    <cellStyle name="Normal 9 16 14" xfId="2430"/>
    <cellStyle name="Normal 9 16 15" xfId="2790"/>
    <cellStyle name="Normal 9 16 16" xfId="3216"/>
    <cellStyle name="Normal 9 16 2" xfId="855"/>
    <cellStyle name="Normal 9 16 2 2" xfId="1298"/>
    <cellStyle name="Normal 9 16 2 2 2" xfId="1689"/>
    <cellStyle name="Normal 9 16 2 2 2 2" xfId="3962"/>
    <cellStyle name="Normal 9 16 2 2 3" xfId="2114"/>
    <cellStyle name="Normal 9 16 2 2 3 2" xfId="4321"/>
    <cellStyle name="Normal 9 16 2 2 4" xfId="2693"/>
    <cellStyle name="Normal 9 16 2 2 5" xfId="3073"/>
    <cellStyle name="Normal 9 16 2 2 6" xfId="3507"/>
    <cellStyle name="Normal 9 16 2 3" xfId="1104"/>
    <cellStyle name="Normal 9 16 2 3 2" xfId="3605"/>
    <cellStyle name="Normal 9 16 2 4" xfId="1518"/>
    <cellStyle name="Normal 9 16 2 4 2" xfId="3791"/>
    <cellStyle name="Normal 9 16 2 5" xfId="1936"/>
    <cellStyle name="Normal 9 16 2 5 2" xfId="4150"/>
    <cellStyle name="Normal 9 16 2 6" xfId="2521"/>
    <cellStyle name="Normal 9 16 2 7" xfId="2881"/>
    <cellStyle name="Normal 9 16 2 8" xfId="3323"/>
    <cellStyle name="Normal 9 16 3" xfId="781"/>
    <cellStyle name="Normal 9 16 3 2" xfId="1241"/>
    <cellStyle name="Normal 9 16 3 2 2" xfId="1632"/>
    <cellStyle name="Normal 9 16 3 2 2 2" xfId="3905"/>
    <cellStyle name="Normal 9 16 3 2 3" xfId="2057"/>
    <cellStyle name="Normal 9 16 3 2 3 2" xfId="4264"/>
    <cellStyle name="Normal 9 16 3 2 4" xfId="2636"/>
    <cellStyle name="Normal 9 16 3 2 5" xfId="3016"/>
    <cellStyle name="Normal 9 16 3 2 6" xfId="3450"/>
    <cellStyle name="Normal 9 16 3 3" xfId="1047"/>
    <cellStyle name="Normal 9 16 3 3 2" xfId="3318"/>
    <cellStyle name="Normal 9 16 3 4" xfId="1461"/>
    <cellStyle name="Normal 9 16 3 4 2" xfId="3734"/>
    <cellStyle name="Normal 9 16 3 5" xfId="1877"/>
    <cellStyle name="Normal 9 16 3 5 2" xfId="4093"/>
    <cellStyle name="Normal 9 16 3 6" xfId="2464"/>
    <cellStyle name="Normal 9 16 3 7" xfId="2824"/>
    <cellStyle name="Normal 9 16 3 8" xfId="3258"/>
    <cellStyle name="Normal 9 16 4" xfId="877"/>
    <cellStyle name="Normal 9 16 4 2" xfId="1318"/>
    <cellStyle name="Normal 9 16 4 2 2" xfId="1709"/>
    <cellStyle name="Normal 9 16 4 2 2 2" xfId="3982"/>
    <cellStyle name="Normal 9 16 4 2 3" xfId="2134"/>
    <cellStyle name="Normal 9 16 4 2 3 2" xfId="4341"/>
    <cellStyle name="Normal 9 16 4 2 4" xfId="2713"/>
    <cellStyle name="Normal 9 16 4 2 5" xfId="3093"/>
    <cellStyle name="Normal 9 16 4 2 6" xfId="3527"/>
    <cellStyle name="Normal 9 16 4 3" xfId="1124"/>
    <cellStyle name="Normal 9 16 4 3 2" xfId="3586"/>
    <cellStyle name="Normal 9 16 4 4" xfId="1538"/>
    <cellStyle name="Normal 9 16 4 4 2" xfId="3811"/>
    <cellStyle name="Normal 9 16 4 5" xfId="1956"/>
    <cellStyle name="Normal 9 16 4 5 2" xfId="4170"/>
    <cellStyle name="Normal 9 16 4 6" xfId="2541"/>
    <cellStyle name="Normal 9 16 4 7" xfId="2901"/>
    <cellStyle name="Normal 9 16 4 8" xfId="3344"/>
    <cellStyle name="Normal 9 16 5" xfId="839"/>
    <cellStyle name="Normal 9 16 5 2" xfId="1287"/>
    <cellStyle name="Normal 9 16 5 2 2" xfId="1678"/>
    <cellStyle name="Normal 9 16 5 2 2 2" xfId="3951"/>
    <cellStyle name="Normal 9 16 5 2 3" xfId="2103"/>
    <cellStyle name="Normal 9 16 5 2 3 2" xfId="4310"/>
    <cellStyle name="Normal 9 16 5 2 4" xfId="2682"/>
    <cellStyle name="Normal 9 16 5 2 5" xfId="3062"/>
    <cellStyle name="Normal 9 16 5 2 6" xfId="3496"/>
    <cellStyle name="Normal 9 16 5 3" xfId="1093"/>
    <cellStyle name="Normal 9 16 5 3 2" xfId="3670"/>
    <cellStyle name="Normal 9 16 5 4" xfId="1507"/>
    <cellStyle name="Normal 9 16 5 4 2" xfId="3780"/>
    <cellStyle name="Normal 9 16 5 5" xfId="1925"/>
    <cellStyle name="Normal 9 16 5 5 2" xfId="4139"/>
    <cellStyle name="Normal 9 16 5 6" xfId="2510"/>
    <cellStyle name="Normal 9 16 5 7" xfId="2870"/>
    <cellStyle name="Normal 9 16 5 8" xfId="3309"/>
    <cellStyle name="Normal 9 16 6" xfId="842"/>
    <cellStyle name="Normal 9 16 6 2" xfId="1289"/>
    <cellStyle name="Normal 9 16 6 2 2" xfId="1680"/>
    <cellStyle name="Normal 9 16 6 2 2 2" xfId="3953"/>
    <cellStyle name="Normal 9 16 6 2 3" xfId="2105"/>
    <cellStyle name="Normal 9 16 6 2 3 2" xfId="4312"/>
    <cellStyle name="Normal 9 16 6 2 4" xfId="2684"/>
    <cellStyle name="Normal 9 16 6 2 5" xfId="3064"/>
    <cellStyle name="Normal 9 16 6 2 6" xfId="3498"/>
    <cellStyle name="Normal 9 16 6 3" xfId="1095"/>
    <cellStyle name="Normal 9 16 6 3 2" xfId="3669"/>
    <cellStyle name="Normal 9 16 6 4" xfId="1509"/>
    <cellStyle name="Normal 9 16 6 4 2" xfId="3782"/>
    <cellStyle name="Normal 9 16 6 5" xfId="1927"/>
    <cellStyle name="Normal 9 16 6 5 2" xfId="4141"/>
    <cellStyle name="Normal 9 16 6 6" xfId="2512"/>
    <cellStyle name="Normal 9 16 6 7" xfId="2872"/>
    <cellStyle name="Normal 9 16 6 8" xfId="3312"/>
    <cellStyle name="Normal 9 16 7" xfId="840"/>
    <cellStyle name="Normal 9 16 7 2" xfId="1288"/>
    <cellStyle name="Normal 9 16 7 2 2" xfId="1679"/>
    <cellStyle name="Normal 9 16 7 2 2 2" xfId="3952"/>
    <cellStyle name="Normal 9 16 7 2 3" xfId="2104"/>
    <cellStyle name="Normal 9 16 7 2 3 2" xfId="4311"/>
    <cellStyle name="Normal 9 16 7 2 4" xfId="2683"/>
    <cellStyle name="Normal 9 16 7 2 5" xfId="3063"/>
    <cellStyle name="Normal 9 16 7 2 6" xfId="3497"/>
    <cellStyle name="Normal 9 16 7 3" xfId="1094"/>
    <cellStyle name="Normal 9 16 7 3 2" xfId="3610"/>
    <cellStyle name="Normal 9 16 7 4" xfId="1508"/>
    <cellStyle name="Normal 9 16 7 4 2" xfId="3781"/>
    <cellStyle name="Normal 9 16 7 5" xfId="1926"/>
    <cellStyle name="Normal 9 16 7 5 2" xfId="4140"/>
    <cellStyle name="Normal 9 16 7 6" xfId="2511"/>
    <cellStyle name="Normal 9 16 7 7" xfId="2871"/>
    <cellStyle name="Normal 9 16 7 8" xfId="3310"/>
    <cellStyle name="Normal 9 16 8" xfId="775"/>
    <cellStyle name="Normal 9 16 8 2" xfId="1236"/>
    <cellStyle name="Normal 9 16 8 2 2" xfId="1627"/>
    <cellStyle name="Normal 9 16 8 2 2 2" xfId="3900"/>
    <cellStyle name="Normal 9 16 8 2 3" xfId="2052"/>
    <cellStyle name="Normal 9 16 8 2 3 2" xfId="4259"/>
    <cellStyle name="Normal 9 16 8 2 4" xfId="2631"/>
    <cellStyle name="Normal 9 16 8 2 5" xfId="3011"/>
    <cellStyle name="Normal 9 16 8 2 6" xfId="3445"/>
    <cellStyle name="Normal 9 16 8 3" xfId="1042"/>
    <cellStyle name="Normal 9 16 8 3 2" xfId="3213"/>
    <cellStyle name="Normal 9 16 8 4" xfId="1456"/>
    <cellStyle name="Normal 9 16 8 4 2" xfId="3729"/>
    <cellStyle name="Normal 9 16 8 5" xfId="1872"/>
    <cellStyle name="Normal 9 16 8 5 2" xfId="4088"/>
    <cellStyle name="Normal 9 16 8 6" xfId="2459"/>
    <cellStyle name="Normal 9 16 8 7" xfId="2819"/>
    <cellStyle name="Normal 9 16 8 8" xfId="3252"/>
    <cellStyle name="Normal 9 16 9" xfId="876"/>
    <cellStyle name="Normal 9 16 9 2" xfId="1317"/>
    <cellStyle name="Normal 9 16 9 2 2" xfId="1708"/>
    <cellStyle name="Normal 9 16 9 2 2 2" xfId="3981"/>
    <cellStyle name="Normal 9 16 9 2 3" xfId="2133"/>
    <cellStyle name="Normal 9 16 9 2 3 2" xfId="4340"/>
    <cellStyle name="Normal 9 16 9 2 4" xfId="2712"/>
    <cellStyle name="Normal 9 16 9 2 5" xfId="3092"/>
    <cellStyle name="Normal 9 16 9 2 6" xfId="3526"/>
    <cellStyle name="Normal 9 16 9 3" xfId="1123"/>
    <cellStyle name="Normal 9 16 9 3 2" xfId="3651"/>
    <cellStyle name="Normal 9 16 9 4" xfId="1537"/>
    <cellStyle name="Normal 9 16 9 4 2" xfId="3810"/>
    <cellStyle name="Normal 9 16 9 5" xfId="1955"/>
    <cellStyle name="Normal 9 16 9 5 2" xfId="4169"/>
    <cellStyle name="Normal 9 16 9 6" xfId="2540"/>
    <cellStyle name="Normal 9 16 9 7" xfId="2900"/>
    <cellStyle name="Normal 9 16 9 8" xfId="3343"/>
    <cellStyle name="Normal 9 17" xfId="850"/>
    <cellStyle name="Normal 9 17 2" xfId="1294"/>
    <cellStyle name="Normal 9 17 2 2" xfId="1685"/>
    <cellStyle name="Normal 9 17 2 2 2" xfId="3958"/>
    <cellStyle name="Normal 9 17 2 3" xfId="2110"/>
    <cellStyle name="Normal 9 17 2 3 2" xfId="4317"/>
    <cellStyle name="Normal 9 17 2 4" xfId="2689"/>
    <cellStyle name="Normal 9 17 2 5" xfId="3069"/>
    <cellStyle name="Normal 9 17 2 6" xfId="3503"/>
    <cellStyle name="Normal 9 17 3" xfId="1100"/>
    <cellStyle name="Normal 9 17 3 2" xfId="3607"/>
    <cellStyle name="Normal 9 17 4" xfId="1514"/>
    <cellStyle name="Normal 9 17 4 2" xfId="3787"/>
    <cellStyle name="Normal 9 17 5" xfId="1932"/>
    <cellStyle name="Normal 9 17 5 2" xfId="4146"/>
    <cellStyle name="Normal 9 17 6" xfId="2517"/>
    <cellStyle name="Normal 9 17 7" xfId="2877"/>
    <cellStyle name="Normal 9 17 8" xfId="3319"/>
    <cellStyle name="Normal 9 18" xfId="801"/>
    <cellStyle name="Normal 9 18 2" xfId="1253"/>
    <cellStyle name="Normal 9 18 2 2" xfId="1644"/>
    <cellStyle name="Normal 9 18 2 2 2" xfId="3917"/>
    <cellStyle name="Normal 9 18 2 3" xfId="2069"/>
    <cellStyle name="Normal 9 18 2 3 2" xfId="4276"/>
    <cellStyle name="Normal 9 18 2 4" xfId="2648"/>
    <cellStyle name="Normal 9 18 2 5" xfId="3028"/>
    <cellStyle name="Normal 9 18 2 6" xfId="3462"/>
    <cellStyle name="Normal 9 18 3" xfId="1059"/>
    <cellStyle name="Normal 9 18 3 2" xfId="3208"/>
    <cellStyle name="Normal 9 18 4" xfId="1473"/>
    <cellStyle name="Normal 9 18 4 2" xfId="3746"/>
    <cellStyle name="Normal 9 18 5" xfId="1891"/>
    <cellStyle name="Normal 9 18 5 2" xfId="4105"/>
    <cellStyle name="Normal 9 18 6" xfId="2476"/>
    <cellStyle name="Normal 9 18 7" xfId="2836"/>
    <cellStyle name="Normal 9 18 8" xfId="3274"/>
    <cellStyle name="Normal 9 19" xfId="831"/>
    <cellStyle name="Normal 9 19 2" xfId="1280"/>
    <cellStyle name="Normal 9 19 2 2" xfId="1671"/>
    <cellStyle name="Normal 9 19 2 2 2" xfId="3944"/>
    <cellStyle name="Normal 9 19 2 3" xfId="2096"/>
    <cellStyle name="Normal 9 19 2 3 2" xfId="4303"/>
    <cellStyle name="Normal 9 19 2 4" xfId="2675"/>
    <cellStyle name="Normal 9 19 2 5" xfId="3055"/>
    <cellStyle name="Normal 9 19 2 6" xfId="3489"/>
    <cellStyle name="Normal 9 19 3" xfId="1086"/>
    <cellStyle name="Normal 9 19 3 2" xfId="3636"/>
    <cellStyle name="Normal 9 19 4" xfId="1500"/>
    <cellStyle name="Normal 9 19 4 2" xfId="3773"/>
    <cellStyle name="Normal 9 19 5" xfId="1918"/>
    <cellStyle name="Normal 9 19 5 2" xfId="4132"/>
    <cellStyle name="Normal 9 19 6" xfId="2503"/>
    <cellStyle name="Normal 9 19 7" xfId="2863"/>
    <cellStyle name="Normal 9 19 8" xfId="3302"/>
    <cellStyle name="Normal 9 2" xfId="696"/>
    <cellStyle name="Normal 9 2 2" xfId="697"/>
    <cellStyle name="Normal 9 2 2 10" xfId="756"/>
    <cellStyle name="Normal 9 2 2 10 2" xfId="1218"/>
    <cellStyle name="Normal 9 2 2 10 2 2" xfId="1609"/>
    <cellStyle name="Normal 9 2 2 10 2 2 2" xfId="3882"/>
    <cellStyle name="Normal 9 2 2 10 2 3" xfId="2034"/>
    <cellStyle name="Normal 9 2 2 10 2 3 2" xfId="4241"/>
    <cellStyle name="Normal 9 2 2 10 2 4" xfId="2613"/>
    <cellStyle name="Normal 9 2 2 10 2 5" xfId="2993"/>
    <cellStyle name="Normal 9 2 2 10 2 6" xfId="3427"/>
    <cellStyle name="Normal 9 2 2 10 3" xfId="1024"/>
    <cellStyle name="Normal 9 2 2 10 3 2" xfId="3171"/>
    <cellStyle name="Normal 9 2 2 10 4" xfId="1438"/>
    <cellStyle name="Normal 9 2 2 10 4 2" xfId="3711"/>
    <cellStyle name="Normal 9 2 2 10 5" xfId="1854"/>
    <cellStyle name="Normal 9 2 2 10 5 2" xfId="4070"/>
    <cellStyle name="Normal 9 2 2 10 6" xfId="2441"/>
    <cellStyle name="Normal 9 2 2 10 7" xfId="2801"/>
    <cellStyle name="Normal 9 2 2 10 8" xfId="3234"/>
    <cellStyle name="Normal 9 2 2 11" xfId="1207"/>
    <cellStyle name="Normal 9 2 2 11 2" xfId="1599"/>
    <cellStyle name="Normal 9 2 2 11 2 2" xfId="3872"/>
    <cellStyle name="Normal 9 2 2 11 3" xfId="2024"/>
    <cellStyle name="Normal 9 2 2 11 3 2" xfId="4231"/>
    <cellStyle name="Normal 9 2 2 11 4" xfId="2603"/>
    <cellStyle name="Normal 9 2 2 11 5" xfId="2983"/>
    <cellStyle name="Normal 9 2 2 11 6" xfId="3417"/>
    <cellStyle name="Normal 9 2 2 12" xfId="1014"/>
    <cellStyle name="Normal 9 2 2 12 2" xfId="3168"/>
    <cellStyle name="Normal 9 2 2 13" xfId="1428"/>
    <cellStyle name="Normal 9 2 2 13 2" xfId="3701"/>
    <cellStyle name="Normal 9 2 2 14" xfId="1828"/>
    <cellStyle name="Normal 9 2 2 14 2" xfId="4060"/>
    <cellStyle name="Normal 9 2 2 15" xfId="2431"/>
    <cellStyle name="Normal 9 2 2 16" xfId="2791"/>
    <cellStyle name="Normal 9 2 2 17" xfId="3218"/>
    <cellStyle name="Normal 9 2 2 2" xfId="698"/>
    <cellStyle name="Normal 9 2 2 3" xfId="856"/>
    <cellStyle name="Normal 9 2 2 3 2" xfId="1299"/>
    <cellStyle name="Normal 9 2 2 3 2 2" xfId="1690"/>
    <cellStyle name="Normal 9 2 2 3 2 2 2" xfId="3963"/>
    <cellStyle name="Normal 9 2 2 3 2 3" xfId="2115"/>
    <cellStyle name="Normal 9 2 2 3 2 3 2" xfId="4322"/>
    <cellStyle name="Normal 9 2 2 3 2 4" xfId="2694"/>
    <cellStyle name="Normal 9 2 2 3 2 5" xfId="3074"/>
    <cellStyle name="Normal 9 2 2 3 2 6" xfId="3508"/>
    <cellStyle name="Normal 9 2 2 3 3" xfId="1105"/>
    <cellStyle name="Normal 9 2 2 3 3 2" xfId="3662"/>
    <cellStyle name="Normal 9 2 2 3 4" xfId="1519"/>
    <cellStyle name="Normal 9 2 2 3 4 2" xfId="3792"/>
    <cellStyle name="Normal 9 2 2 3 5" xfId="1937"/>
    <cellStyle name="Normal 9 2 2 3 5 2" xfId="4151"/>
    <cellStyle name="Normal 9 2 2 3 6" xfId="2522"/>
    <cellStyle name="Normal 9 2 2 3 7" xfId="2882"/>
    <cellStyle name="Normal 9 2 2 3 8" xfId="3324"/>
    <cellStyle name="Normal 9 2 2 4" xfId="780"/>
    <cellStyle name="Normal 9 2 2 4 2" xfId="1240"/>
    <cellStyle name="Normal 9 2 2 4 2 2" xfId="1631"/>
    <cellStyle name="Normal 9 2 2 4 2 2 2" xfId="3904"/>
    <cellStyle name="Normal 9 2 2 4 2 3" xfId="2056"/>
    <cellStyle name="Normal 9 2 2 4 2 3 2" xfId="4263"/>
    <cellStyle name="Normal 9 2 2 4 2 4" xfId="2635"/>
    <cellStyle name="Normal 9 2 2 4 2 5" xfId="3015"/>
    <cellStyle name="Normal 9 2 2 4 2 6" xfId="3449"/>
    <cellStyle name="Normal 9 2 2 4 3" xfId="1046"/>
    <cellStyle name="Normal 9 2 2 4 3 2" xfId="3261"/>
    <cellStyle name="Normal 9 2 2 4 4" xfId="1460"/>
    <cellStyle name="Normal 9 2 2 4 4 2" xfId="3733"/>
    <cellStyle name="Normal 9 2 2 4 5" xfId="1876"/>
    <cellStyle name="Normal 9 2 2 4 5 2" xfId="4092"/>
    <cellStyle name="Normal 9 2 2 4 6" xfId="2463"/>
    <cellStyle name="Normal 9 2 2 4 7" xfId="2823"/>
    <cellStyle name="Normal 9 2 2 4 8" xfId="3257"/>
    <cellStyle name="Normal 9 2 2 5" xfId="755"/>
    <cellStyle name="Normal 9 2 2 5 2" xfId="1217"/>
    <cellStyle name="Normal 9 2 2 5 2 2" xfId="1608"/>
    <cellStyle name="Normal 9 2 2 5 2 2 2" xfId="3881"/>
    <cellStyle name="Normal 9 2 2 5 2 3" xfId="2033"/>
    <cellStyle name="Normal 9 2 2 5 2 3 2" xfId="4240"/>
    <cellStyle name="Normal 9 2 2 5 2 4" xfId="2612"/>
    <cellStyle name="Normal 9 2 2 5 2 5" xfId="2992"/>
    <cellStyle name="Normal 9 2 2 5 2 6" xfId="3426"/>
    <cellStyle name="Normal 9 2 2 5 3" xfId="1023"/>
    <cellStyle name="Normal 9 2 2 5 3 2" xfId="3187"/>
    <cellStyle name="Normal 9 2 2 5 4" xfId="1437"/>
    <cellStyle name="Normal 9 2 2 5 4 2" xfId="3710"/>
    <cellStyle name="Normal 9 2 2 5 5" xfId="1853"/>
    <cellStyle name="Normal 9 2 2 5 5 2" xfId="4069"/>
    <cellStyle name="Normal 9 2 2 5 6" xfId="2440"/>
    <cellStyle name="Normal 9 2 2 5 7" xfId="2800"/>
    <cellStyle name="Normal 9 2 2 5 8" xfId="3233"/>
    <cellStyle name="Normal 9 2 2 6" xfId="811"/>
    <cellStyle name="Normal 9 2 2 6 2" xfId="1262"/>
    <cellStyle name="Normal 9 2 2 6 2 2" xfId="1653"/>
    <cellStyle name="Normal 9 2 2 6 2 2 2" xfId="3926"/>
    <cellStyle name="Normal 9 2 2 6 2 3" xfId="2078"/>
    <cellStyle name="Normal 9 2 2 6 2 3 2" xfId="4285"/>
    <cellStyle name="Normal 9 2 2 6 2 4" xfId="2657"/>
    <cellStyle name="Normal 9 2 2 6 2 5" xfId="3037"/>
    <cellStyle name="Normal 9 2 2 6 2 6" xfId="3471"/>
    <cellStyle name="Normal 9 2 2 6 3" xfId="1068"/>
    <cellStyle name="Normal 9 2 2 6 3 2" xfId="3683"/>
    <cellStyle name="Normal 9 2 2 6 4" xfId="1482"/>
    <cellStyle name="Normal 9 2 2 6 4 2" xfId="3755"/>
    <cellStyle name="Normal 9 2 2 6 5" xfId="1900"/>
    <cellStyle name="Normal 9 2 2 6 5 2" xfId="4114"/>
    <cellStyle name="Normal 9 2 2 6 6" xfId="2485"/>
    <cellStyle name="Normal 9 2 2 6 7" xfId="2845"/>
    <cellStyle name="Normal 9 2 2 6 8" xfId="3283"/>
    <cellStyle name="Normal 9 2 2 7" xfId="904"/>
    <cellStyle name="Normal 9 2 2 7 2" xfId="1342"/>
    <cellStyle name="Normal 9 2 2 7 2 2" xfId="1733"/>
    <cellStyle name="Normal 9 2 2 7 2 2 2" xfId="4006"/>
    <cellStyle name="Normal 9 2 2 7 2 3" xfId="2158"/>
    <cellStyle name="Normal 9 2 2 7 2 3 2" xfId="4365"/>
    <cellStyle name="Normal 9 2 2 7 2 4" xfId="2737"/>
    <cellStyle name="Normal 9 2 2 7 2 5" xfId="3117"/>
    <cellStyle name="Normal 9 2 2 7 2 6" xfId="3551"/>
    <cellStyle name="Normal 9 2 2 7 3" xfId="1148"/>
    <cellStyle name="Normal 9 2 2 7 3 2" xfId="3611"/>
    <cellStyle name="Normal 9 2 2 7 4" xfId="1562"/>
    <cellStyle name="Normal 9 2 2 7 4 2" xfId="3835"/>
    <cellStyle name="Normal 9 2 2 7 5" xfId="1980"/>
    <cellStyle name="Normal 9 2 2 7 5 2" xfId="4194"/>
    <cellStyle name="Normal 9 2 2 7 6" xfId="2565"/>
    <cellStyle name="Normal 9 2 2 7 7" xfId="2925"/>
    <cellStyle name="Normal 9 2 2 7 8" xfId="3369"/>
    <cellStyle name="Normal 9 2 2 8" xfId="852"/>
    <cellStyle name="Normal 9 2 2 8 2" xfId="1295"/>
    <cellStyle name="Normal 9 2 2 8 2 2" xfId="1686"/>
    <cellStyle name="Normal 9 2 2 8 2 2 2" xfId="3959"/>
    <cellStyle name="Normal 9 2 2 8 2 3" xfId="2111"/>
    <cellStyle name="Normal 9 2 2 8 2 3 2" xfId="4318"/>
    <cellStyle name="Normal 9 2 2 8 2 4" xfId="2690"/>
    <cellStyle name="Normal 9 2 2 8 2 5" xfId="3070"/>
    <cellStyle name="Normal 9 2 2 8 2 6" xfId="3504"/>
    <cellStyle name="Normal 9 2 2 8 3" xfId="1101"/>
    <cellStyle name="Normal 9 2 2 8 3 2" xfId="3666"/>
    <cellStyle name="Normal 9 2 2 8 4" xfId="1515"/>
    <cellStyle name="Normal 9 2 2 8 4 2" xfId="3788"/>
    <cellStyle name="Normal 9 2 2 8 5" xfId="1933"/>
    <cellStyle name="Normal 9 2 2 8 5 2" xfId="4147"/>
    <cellStyle name="Normal 9 2 2 8 6" xfId="2518"/>
    <cellStyle name="Normal 9 2 2 8 7" xfId="2878"/>
    <cellStyle name="Normal 9 2 2 8 8" xfId="3320"/>
    <cellStyle name="Normal 9 2 2 9" xfId="897"/>
    <cellStyle name="Normal 9 2 2 9 2" xfId="1335"/>
    <cellStyle name="Normal 9 2 2 9 2 2" xfId="1726"/>
    <cellStyle name="Normal 9 2 2 9 2 2 2" xfId="3999"/>
    <cellStyle name="Normal 9 2 2 9 2 3" xfId="2151"/>
    <cellStyle name="Normal 9 2 2 9 2 3 2" xfId="4358"/>
    <cellStyle name="Normal 9 2 2 9 2 4" xfId="2730"/>
    <cellStyle name="Normal 9 2 2 9 2 5" xfId="3110"/>
    <cellStyle name="Normal 9 2 2 9 2 6" xfId="3544"/>
    <cellStyle name="Normal 9 2 2 9 3" xfId="1141"/>
    <cellStyle name="Normal 9 2 2 9 3 2" xfId="3196"/>
    <cellStyle name="Normal 9 2 2 9 4" xfId="1555"/>
    <cellStyle name="Normal 9 2 2 9 4 2" xfId="3828"/>
    <cellStyle name="Normal 9 2 2 9 5" xfId="1973"/>
    <cellStyle name="Normal 9 2 2 9 5 2" xfId="4187"/>
    <cellStyle name="Normal 9 2 2 9 6" xfId="2558"/>
    <cellStyle name="Normal 9 2 2 9 7" xfId="2918"/>
    <cellStyle name="Normal 9 2 2 9 8" xfId="3362"/>
    <cellStyle name="Normal 9 2 3" xfId="699"/>
    <cellStyle name="Normal 9 2 4" xfId="700"/>
    <cellStyle name="Normal 9 20" xfId="812"/>
    <cellStyle name="Normal 9 20 2" xfId="1263"/>
    <cellStyle name="Normal 9 20 2 2" xfId="1654"/>
    <cellStyle name="Normal 9 20 2 2 2" xfId="3927"/>
    <cellStyle name="Normal 9 20 2 3" xfId="2079"/>
    <cellStyle name="Normal 9 20 2 3 2" xfId="4286"/>
    <cellStyle name="Normal 9 20 2 4" xfId="2658"/>
    <cellStyle name="Normal 9 20 2 5" xfId="3038"/>
    <cellStyle name="Normal 9 20 2 6" xfId="3472"/>
    <cellStyle name="Normal 9 20 3" xfId="1069"/>
    <cellStyle name="Normal 9 20 3 2" xfId="3205"/>
    <cellStyle name="Normal 9 20 4" xfId="1483"/>
    <cellStyle name="Normal 9 20 4 2" xfId="3756"/>
    <cellStyle name="Normal 9 20 5" xfId="1901"/>
    <cellStyle name="Normal 9 20 5 2" xfId="4115"/>
    <cellStyle name="Normal 9 20 6" xfId="2486"/>
    <cellStyle name="Normal 9 20 7" xfId="2846"/>
    <cellStyle name="Normal 9 20 8" xfId="3284"/>
    <cellStyle name="Normal 9 21" xfId="824"/>
    <cellStyle name="Normal 9 21 2" xfId="1274"/>
    <cellStyle name="Normal 9 21 2 2" xfId="1665"/>
    <cellStyle name="Normal 9 21 2 2 2" xfId="3938"/>
    <cellStyle name="Normal 9 21 2 3" xfId="2090"/>
    <cellStyle name="Normal 9 21 2 3 2" xfId="4297"/>
    <cellStyle name="Normal 9 21 2 4" xfId="2669"/>
    <cellStyle name="Normal 9 21 2 5" xfId="3049"/>
    <cellStyle name="Normal 9 21 2 6" xfId="3483"/>
    <cellStyle name="Normal 9 21 3" xfId="1080"/>
    <cellStyle name="Normal 9 21 3 2" xfId="3601"/>
    <cellStyle name="Normal 9 21 4" xfId="1494"/>
    <cellStyle name="Normal 9 21 4 2" xfId="3767"/>
    <cellStyle name="Normal 9 21 5" xfId="1912"/>
    <cellStyle name="Normal 9 21 5 2" xfId="4126"/>
    <cellStyle name="Normal 9 21 6" xfId="2497"/>
    <cellStyle name="Normal 9 21 7" xfId="2857"/>
    <cellStyle name="Normal 9 21 8" xfId="3296"/>
    <cellStyle name="Normal 9 22" xfId="815"/>
    <cellStyle name="Normal 9 22 2" xfId="1265"/>
    <cellStyle name="Normal 9 22 2 2" xfId="1656"/>
    <cellStyle name="Normal 9 22 2 2 2" xfId="3929"/>
    <cellStyle name="Normal 9 22 2 3" xfId="2081"/>
    <cellStyle name="Normal 9 22 2 3 2" xfId="4288"/>
    <cellStyle name="Normal 9 22 2 4" xfId="2660"/>
    <cellStyle name="Normal 9 22 2 5" xfId="3040"/>
    <cellStyle name="Normal 9 22 2 6" xfId="3474"/>
    <cellStyle name="Normal 9 22 3" xfId="1071"/>
    <cellStyle name="Normal 9 22 3 2" xfId="3689"/>
    <cellStyle name="Normal 9 22 4" xfId="1485"/>
    <cellStyle name="Normal 9 22 4 2" xfId="3758"/>
    <cellStyle name="Normal 9 22 5" xfId="1903"/>
    <cellStyle name="Normal 9 22 5 2" xfId="4117"/>
    <cellStyle name="Normal 9 22 6" xfId="2488"/>
    <cellStyle name="Normal 9 22 7" xfId="2848"/>
    <cellStyle name="Normal 9 22 8" xfId="3287"/>
    <cellStyle name="Normal 9 23" xfId="790"/>
    <cellStyle name="Normal 9 23 2" xfId="1245"/>
    <cellStyle name="Normal 9 23 2 2" xfId="1636"/>
    <cellStyle name="Normal 9 23 2 2 2" xfId="3909"/>
    <cellStyle name="Normal 9 23 2 3" xfId="2061"/>
    <cellStyle name="Normal 9 23 2 3 2" xfId="4268"/>
    <cellStyle name="Normal 9 23 2 4" xfId="2640"/>
    <cellStyle name="Normal 9 23 2 5" xfId="3020"/>
    <cellStyle name="Normal 9 23 2 6" xfId="3454"/>
    <cellStyle name="Normal 9 23 3" xfId="1051"/>
    <cellStyle name="Normal 9 23 3 2" xfId="3217"/>
    <cellStyle name="Normal 9 23 4" xfId="1465"/>
    <cellStyle name="Normal 9 23 4 2" xfId="3738"/>
    <cellStyle name="Normal 9 23 5" xfId="1882"/>
    <cellStyle name="Normal 9 23 5 2" xfId="4097"/>
    <cellStyle name="Normal 9 23 6" xfId="2468"/>
    <cellStyle name="Normal 9 23 7" xfId="2828"/>
    <cellStyle name="Normal 9 23 8" xfId="3265"/>
    <cellStyle name="Normal 9 24" xfId="817"/>
    <cellStyle name="Normal 9 24 2" xfId="1267"/>
    <cellStyle name="Normal 9 24 2 2" xfId="1658"/>
    <cellStyle name="Normal 9 24 2 2 2" xfId="3931"/>
    <cellStyle name="Normal 9 24 2 3" xfId="2083"/>
    <cellStyle name="Normal 9 24 2 3 2" xfId="4290"/>
    <cellStyle name="Normal 9 24 2 4" xfId="2662"/>
    <cellStyle name="Normal 9 24 2 5" xfId="3042"/>
    <cellStyle name="Normal 9 24 2 6" xfId="3476"/>
    <cellStyle name="Normal 9 24 3" xfId="1073"/>
    <cellStyle name="Normal 9 24 3 2" xfId="3686"/>
    <cellStyle name="Normal 9 24 4" xfId="1487"/>
    <cellStyle name="Normal 9 24 4 2" xfId="3760"/>
    <cellStyle name="Normal 9 24 5" xfId="1905"/>
    <cellStyle name="Normal 9 24 5 2" xfId="4119"/>
    <cellStyle name="Normal 9 24 6" xfId="2490"/>
    <cellStyle name="Normal 9 24 7" xfId="2850"/>
    <cellStyle name="Normal 9 24 8" xfId="3289"/>
    <cellStyle name="Normal 9 25" xfId="1204"/>
    <cellStyle name="Normal 9 25 2" xfId="1596"/>
    <cellStyle name="Normal 9 25 2 2" xfId="3869"/>
    <cellStyle name="Normal 9 25 3" xfId="2021"/>
    <cellStyle name="Normal 9 25 3 2" xfId="4228"/>
    <cellStyle name="Normal 9 25 4" xfId="2600"/>
    <cellStyle name="Normal 9 25 5" xfId="2980"/>
    <cellStyle name="Normal 9 25 6" xfId="3414"/>
    <cellStyle name="Normal 9 26" xfId="1011"/>
    <cellStyle name="Normal 9 26 2" xfId="3674"/>
    <cellStyle name="Normal 9 27" xfId="1425"/>
    <cellStyle name="Normal 9 27 2" xfId="3698"/>
    <cellStyle name="Normal 9 28" xfId="1825"/>
    <cellStyle name="Normal 9 28 2" xfId="4057"/>
    <cellStyle name="Normal 9 29" xfId="2428"/>
    <cellStyle name="Normal 9 3" xfId="25"/>
    <cellStyle name="Normal 9 30" xfId="2788"/>
    <cellStyle name="Normal 9 31" xfId="3209"/>
    <cellStyle name="Normal 9 4" xfId="701"/>
    <cellStyle name="Normal 9 5" xfId="702"/>
    <cellStyle name="Normal 9 6" xfId="703"/>
    <cellStyle name="Normal 9 7" xfId="704"/>
    <cellStyle name="Normal 9 8" xfId="705"/>
    <cellStyle name="Normal 9 9" xfId="706"/>
    <cellStyle name="Normal 96" xfId="707"/>
    <cellStyle name="Normal 97" xfId="708"/>
    <cellStyle name="Normal 97 10" xfId="1208"/>
    <cellStyle name="Normal 97 10 2" xfId="1600"/>
    <cellStyle name="Normal 97 10 2 2" xfId="3873"/>
    <cellStyle name="Normal 97 10 3" xfId="2025"/>
    <cellStyle name="Normal 97 10 3 2" xfId="4232"/>
    <cellStyle name="Normal 97 10 4" xfId="2604"/>
    <cellStyle name="Normal 97 10 5" xfId="2984"/>
    <cellStyle name="Normal 97 10 6" xfId="3418"/>
    <cellStyle name="Normal 97 11" xfId="1015"/>
    <cellStyle name="Normal 97 11 2" xfId="3211"/>
    <cellStyle name="Normal 97 12" xfId="1429"/>
    <cellStyle name="Normal 97 12 2" xfId="3702"/>
    <cellStyle name="Normal 97 13" xfId="1829"/>
    <cellStyle name="Normal 97 13 2" xfId="4061"/>
    <cellStyle name="Normal 97 14" xfId="2432"/>
    <cellStyle name="Normal 97 15" xfId="2792"/>
    <cellStyle name="Normal 97 16" xfId="3220"/>
    <cellStyle name="Normal 97 2" xfId="859"/>
    <cellStyle name="Normal 97 2 2" xfId="1301"/>
    <cellStyle name="Normal 97 2 2 2" xfId="1692"/>
    <cellStyle name="Normal 97 2 2 2 2" xfId="3965"/>
    <cellStyle name="Normal 97 2 2 3" xfId="2117"/>
    <cellStyle name="Normal 97 2 2 3 2" xfId="4324"/>
    <cellStyle name="Normal 97 2 2 4" xfId="2696"/>
    <cellStyle name="Normal 97 2 2 5" xfId="3076"/>
    <cellStyle name="Normal 97 2 2 6" xfId="3510"/>
    <cellStyle name="Normal 97 2 3" xfId="1107"/>
    <cellStyle name="Normal 97 2 3 2" xfId="3660"/>
    <cellStyle name="Normal 97 2 4" xfId="1521"/>
    <cellStyle name="Normal 97 2 4 2" xfId="3794"/>
    <cellStyle name="Normal 97 2 5" xfId="1939"/>
    <cellStyle name="Normal 97 2 5 2" xfId="4153"/>
    <cellStyle name="Normal 97 2 6" xfId="2524"/>
    <cellStyle name="Normal 97 2 7" xfId="2884"/>
    <cellStyle name="Normal 97 2 8" xfId="3326"/>
    <cellStyle name="Normal 97 3" xfId="779"/>
    <cellStyle name="Normal 97 3 2" xfId="1239"/>
    <cellStyle name="Normal 97 3 2 2" xfId="1630"/>
    <cellStyle name="Normal 97 3 2 2 2" xfId="3903"/>
    <cellStyle name="Normal 97 3 2 3" xfId="2055"/>
    <cellStyle name="Normal 97 3 2 3 2" xfId="4262"/>
    <cellStyle name="Normal 97 3 2 4" xfId="2634"/>
    <cellStyle name="Normal 97 3 2 5" xfId="3014"/>
    <cellStyle name="Normal 97 3 2 6" xfId="3448"/>
    <cellStyle name="Normal 97 3 3" xfId="1045"/>
    <cellStyle name="Normal 97 3 3 2" xfId="3404"/>
    <cellStyle name="Normal 97 3 4" xfId="1459"/>
    <cellStyle name="Normal 97 3 4 2" xfId="3732"/>
    <cellStyle name="Normal 97 3 5" xfId="1875"/>
    <cellStyle name="Normal 97 3 5 2" xfId="4091"/>
    <cellStyle name="Normal 97 3 6" xfId="2462"/>
    <cellStyle name="Normal 97 3 7" xfId="2822"/>
    <cellStyle name="Normal 97 3 8" xfId="3256"/>
    <cellStyle name="Normal 97 4" xfId="878"/>
    <cellStyle name="Normal 97 4 2" xfId="1319"/>
    <cellStyle name="Normal 97 4 2 2" xfId="1710"/>
    <cellStyle name="Normal 97 4 2 2 2" xfId="3983"/>
    <cellStyle name="Normal 97 4 2 3" xfId="2135"/>
    <cellStyle name="Normal 97 4 2 3 2" xfId="4342"/>
    <cellStyle name="Normal 97 4 2 4" xfId="2714"/>
    <cellStyle name="Normal 97 4 2 5" xfId="3094"/>
    <cellStyle name="Normal 97 4 2 6" xfId="3528"/>
    <cellStyle name="Normal 97 4 3" xfId="1125"/>
    <cellStyle name="Normal 97 4 3 2" xfId="3658"/>
    <cellStyle name="Normal 97 4 4" xfId="1539"/>
    <cellStyle name="Normal 97 4 4 2" xfId="3812"/>
    <cellStyle name="Normal 97 4 5" xfId="1957"/>
    <cellStyle name="Normal 97 4 5 2" xfId="4171"/>
    <cellStyle name="Normal 97 4 6" xfId="2542"/>
    <cellStyle name="Normal 97 4 7" xfId="2902"/>
    <cellStyle name="Normal 97 4 8" xfId="3345"/>
    <cellStyle name="Normal 97 5" xfId="847"/>
    <cellStyle name="Normal 97 5 2" xfId="1293"/>
    <cellStyle name="Normal 97 5 2 2" xfId="1684"/>
    <cellStyle name="Normal 97 5 2 2 2" xfId="3957"/>
    <cellStyle name="Normal 97 5 2 3" xfId="2109"/>
    <cellStyle name="Normal 97 5 2 3 2" xfId="4316"/>
    <cellStyle name="Normal 97 5 2 4" xfId="2688"/>
    <cellStyle name="Normal 97 5 2 5" xfId="3068"/>
    <cellStyle name="Normal 97 5 2 6" xfId="3502"/>
    <cellStyle name="Normal 97 5 3" xfId="1099"/>
    <cellStyle name="Normal 97 5 3 2" xfId="3667"/>
    <cellStyle name="Normal 97 5 4" xfId="1513"/>
    <cellStyle name="Normal 97 5 4 2" xfId="3786"/>
    <cellStyle name="Normal 97 5 5" xfId="1931"/>
    <cellStyle name="Normal 97 5 5 2" xfId="4145"/>
    <cellStyle name="Normal 97 5 6" xfId="2516"/>
    <cellStyle name="Normal 97 5 7" xfId="2876"/>
    <cellStyle name="Normal 97 5 8" xfId="3316"/>
    <cellStyle name="Normal 97 6" xfId="870"/>
    <cellStyle name="Normal 97 6 2" xfId="1312"/>
    <cellStyle name="Normal 97 6 2 2" xfId="1703"/>
    <cellStyle name="Normal 97 6 2 2 2" xfId="3976"/>
    <cellStyle name="Normal 97 6 2 3" xfId="2128"/>
    <cellStyle name="Normal 97 6 2 3 2" xfId="4335"/>
    <cellStyle name="Normal 97 6 2 4" xfId="2707"/>
    <cellStyle name="Normal 97 6 2 5" xfId="3087"/>
    <cellStyle name="Normal 97 6 2 6" xfId="3521"/>
    <cellStyle name="Normal 97 6 3" xfId="1118"/>
    <cellStyle name="Normal 97 6 3 2" xfId="3400"/>
    <cellStyle name="Normal 97 6 4" xfId="1532"/>
    <cellStyle name="Normal 97 6 4 2" xfId="3805"/>
    <cellStyle name="Normal 97 6 5" xfId="1950"/>
    <cellStyle name="Normal 97 6 5 2" xfId="4164"/>
    <cellStyle name="Normal 97 6 6" xfId="2535"/>
    <cellStyle name="Normal 97 6 7" xfId="2895"/>
    <cellStyle name="Normal 97 6 8" xfId="3337"/>
    <cellStyle name="Normal 97 7" xfId="761"/>
    <cellStyle name="Normal 97 7 2" xfId="1223"/>
    <cellStyle name="Normal 97 7 2 2" xfId="1614"/>
    <cellStyle name="Normal 97 7 2 2 2" xfId="3887"/>
    <cellStyle name="Normal 97 7 2 3" xfId="2039"/>
    <cellStyle name="Normal 97 7 2 3 2" xfId="4246"/>
    <cellStyle name="Normal 97 7 2 4" xfId="2618"/>
    <cellStyle name="Normal 97 7 2 5" xfId="2998"/>
    <cellStyle name="Normal 97 7 2 6" xfId="3432"/>
    <cellStyle name="Normal 97 7 3" xfId="1029"/>
    <cellStyle name="Normal 97 7 3 2" xfId="3587"/>
    <cellStyle name="Normal 97 7 4" xfId="1443"/>
    <cellStyle name="Normal 97 7 4 2" xfId="3716"/>
    <cellStyle name="Normal 97 7 5" xfId="1859"/>
    <cellStyle name="Normal 97 7 5 2" xfId="4075"/>
    <cellStyle name="Normal 97 7 6" xfId="2446"/>
    <cellStyle name="Normal 97 7 7" xfId="2806"/>
    <cellStyle name="Normal 97 7 8" xfId="3239"/>
    <cellStyle name="Normal 97 8" xfId="911"/>
    <cellStyle name="Normal 97 8 2" xfId="1348"/>
    <cellStyle name="Normal 97 8 2 2" xfId="1739"/>
    <cellStyle name="Normal 97 8 2 2 2" xfId="4012"/>
    <cellStyle name="Normal 97 8 2 3" xfId="2164"/>
    <cellStyle name="Normal 97 8 2 3 2" xfId="4371"/>
    <cellStyle name="Normal 97 8 2 4" xfId="2743"/>
    <cellStyle name="Normal 97 8 2 5" xfId="3123"/>
    <cellStyle name="Normal 97 8 2 6" xfId="3557"/>
    <cellStyle name="Normal 97 8 3" xfId="1154"/>
    <cellStyle name="Normal 97 8 3 2" xfId="3200"/>
    <cellStyle name="Normal 97 8 4" xfId="1568"/>
    <cellStyle name="Normal 97 8 4 2" xfId="3841"/>
    <cellStyle name="Normal 97 8 5" xfId="1986"/>
    <cellStyle name="Normal 97 8 5 2" xfId="4200"/>
    <cellStyle name="Normal 97 8 6" xfId="2571"/>
    <cellStyle name="Normal 97 8 7" xfId="2931"/>
    <cellStyle name="Normal 97 8 8" xfId="3375"/>
    <cellStyle name="Normal 97 9" xfId="917"/>
    <cellStyle name="Normal 97 9 2" xfId="1353"/>
    <cellStyle name="Normal 97 9 2 2" xfId="1744"/>
    <cellStyle name="Normal 97 9 2 2 2" xfId="4017"/>
    <cellStyle name="Normal 97 9 2 3" xfId="2169"/>
    <cellStyle name="Normal 97 9 2 3 2" xfId="4376"/>
    <cellStyle name="Normal 97 9 2 4" xfId="2748"/>
    <cellStyle name="Normal 97 9 2 5" xfId="3128"/>
    <cellStyle name="Normal 97 9 2 6" xfId="3562"/>
    <cellStyle name="Normal 97 9 3" xfId="1159"/>
    <cellStyle name="Normal 97 9 3 2" xfId="3629"/>
    <cellStyle name="Normal 97 9 4" xfId="1573"/>
    <cellStyle name="Normal 97 9 4 2" xfId="3846"/>
    <cellStyle name="Normal 97 9 5" xfId="1992"/>
    <cellStyle name="Normal 97 9 5 2" xfId="4205"/>
    <cellStyle name="Normal 97 9 6" xfId="2576"/>
    <cellStyle name="Normal 97 9 7" xfId="2936"/>
    <cellStyle name="Normal 97 9 8" xfId="3380"/>
    <cellStyle name="Normal1" xfId="2385"/>
    <cellStyle name="Normal2" xfId="2386"/>
    <cellStyle name="Normal3" xfId="2387"/>
    <cellStyle name="Normale_Foglio1" xfId="159"/>
    <cellStyle name="normální_rabatove_kategorie" xfId="2388"/>
    <cellStyle name="Normalno" xfId="0" builtinId="0"/>
    <cellStyle name="Normalno 2" xfId="26"/>
    <cellStyle name="Normalno 2 2" xfId="27"/>
    <cellStyle name="Normalno 2 2 2 3" xfId="62"/>
    <cellStyle name="Normalno 2 2 2 3 2" xfId="124"/>
    <cellStyle name="Normalno 2 3" xfId="121"/>
    <cellStyle name="Normalno 2 3 2" xfId="59"/>
    <cellStyle name="Normalno 2 3 2 2" xfId="123"/>
    <cellStyle name="Normalno 2 3 3" xfId="1003"/>
    <cellStyle name="Normalno 2 4" xfId="1888"/>
    <cellStyle name="Normalno 2 5" xfId="221"/>
    <cellStyle name="Normalno 3" xfId="28"/>
    <cellStyle name="Normalno 3 2" xfId="1394"/>
    <cellStyle name="Normalno 3 3" xfId="1415"/>
    <cellStyle name="Normalno 3 3 2" xfId="1776"/>
    <cellStyle name="Normalno 3 3 2 2" xfId="4049"/>
    <cellStyle name="Normalno 3 3 3" xfId="2205"/>
    <cellStyle name="Normalno 3 3 3 2" xfId="4408"/>
    <cellStyle name="Normalno 3 3 4" xfId="2780"/>
    <cellStyle name="Normalno 3 3 5" xfId="3160"/>
    <cellStyle name="Normalno 3 3 6" xfId="3598"/>
    <cellStyle name="Normalno 3 4" xfId="222"/>
    <cellStyle name="Normalno 3 5" xfId="128"/>
    <cellStyle name="Normalno 4" xfId="29"/>
    <cellStyle name="Normalno 4 10" xfId="30"/>
    <cellStyle name="Normalno 4 11" xfId="31"/>
    <cellStyle name="Normalno 4 12" xfId="122"/>
    <cellStyle name="Normalno 4 13" xfId="223"/>
    <cellStyle name="Normalno 4 14" xfId="120"/>
    <cellStyle name="Normalno 4 2" xfId="32"/>
    <cellStyle name="Normalno 4 2 2" xfId="33"/>
    <cellStyle name="Normalno 4 2 2 3" xfId="34"/>
    <cellStyle name="Normalno 4 2 3" xfId="1"/>
    <cellStyle name="Normalno 4 2 3 2" xfId="35"/>
    <cellStyle name="Normalno 4 2 3 3" xfId="36"/>
    <cellStyle name="Normalno 4 2 3 4" xfId="37"/>
    <cellStyle name="Normalno 4 2 4" xfId="38"/>
    <cellStyle name="Normalno 4 2 5" xfId="1997"/>
    <cellStyle name="Normalno 4 3" xfId="39"/>
    <cellStyle name="Normalno 4 4" xfId="40"/>
    <cellStyle name="Normalno 4 4 2" xfId="41"/>
    <cellStyle name="Normalno 4 5" xfId="42"/>
    <cellStyle name="Normalno 4 6" xfId="43"/>
    <cellStyle name="Normalno 4 6 2" xfId="44"/>
    <cellStyle name="Normalno 4 7" xfId="45"/>
    <cellStyle name="Normalno 4 8" xfId="46"/>
    <cellStyle name="Normalno 4 9" xfId="47"/>
    <cellStyle name="Normalno 5" xfId="48"/>
    <cellStyle name="Normalno 5 2" xfId="224"/>
    <cellStyle name="Normalno 6" xfId="247"/>
    <cellStyle name="Normalno 7" xfId="719"/>
    <cellStyle name="Normalno 8" xfId="4443"/>
    <cellStyle name="Normalny_Arkusz1_LATO99" xfId="2389"/>
    <cellStyle name="Note 1" xfId="225"/>
    <cellStyle name="Note 1 1" xfId="2391"/>
    <cellStyle name="Note 1 10" xfId="891"/>
    <cellStyle name="Note 1 11" xfId="773"/>
    <cellStyle name="Note 1 12" xfId="2390"/>
    <cellStyle name="Note 1 2" xfId="731"/>
    <cellStyle name="Note 1 3" xfId="745"/>
    <cellStyle name="Note 1 4" xfId="787"/>
    <cellStyle name="Note 1 5" xfId="846"/>
    <cellStyle name="Note 1 6" xfId="782"/>
    <cellStyle name="Note 1 7" xfId="857"/>
    <cellStyle name="Note 1 8" xfId="894"/>
    <cellStyle name="Note 1 9" xfId="825"/>
    <cellStyle name="Note 2" xfId="104"/>
    <cellStyle name="Note 2 2" xfId="2392"/>
    <cellStyle name="Note 2 3" xfId="2393"/>
    <cellStyle name="Note 3" xfId="2394"/>
    <cellStyle name="Note 4" xfId="2395"/>
    <cellStyle name="Obično 10" xfId="111"/>
    <cellStyle name="Obično 10 2" xfId="144"/>
    <cellStyle name="Obično 11" xfId="892"/>
    <cellStyle name="Obično 11 12" xfId="145"/>
    <cellStyle name="Obično 12" xfId="874"/>
    <cellStyle name="Obično 15" xfId="1991"/>
    <cellStyle name="Obično 16" xfId="1793"/>
    <cellStyle name="Obično 16 2" xfId="1792"/>
    <cellStyle name="Obično 17" xfId="1778"/>
    <cellStyle name="Obično 2" xfId="49"/>
    <cellStyle name="Obično 2 18" xfId="50"/>
    <cellStyle name="Obično 2 2" xfId="138"/>
    <cellStyle name="Obično 2 2 22" xfId="57"/>
    <cellStyle name="Obično 2 3" xfId="226"/>
    <cellStyle name="Obično 2 4" xfId="152"/>
    <cellStyle name="Obično 20" xfId="147"/>
    <cellStyle name="Obično 20 10" xfId="1200"/>
    <cellStyle name="Obično 20 10 2" xfId="1593"/>
    <cellStyle name="Obično 20 10 2 2" xfId="3866"/>
    <cellStyle name="Obično 20 10 3" xfId="2018"/>
    <cellStyle name="Obično 20 10 3 2" xfId="4225"/>
    <cellStyle name="Obično 20 10 4" xfId="2597"/>
    <cellStyle name="Obično 20 10 5" xfId="2977"/>
    <cellStyle name="Obično 20 10 6" xfId="3411"/>
    <cellStyle name="Obično 20 11" xfId="1008"/>
    <cellStyle name="Obično 20 11 2" xfId="3358"/>
    <cellStyle name="Obično 20 12" xfId="1422"/>
    <cellStyle name="Obično 20 12 2" xfId="3695"/>
    <cellStyle name="Obično 20 13" xfId="1783"/>
    <cellStyle name="Obično 20 13 2" xfId="4054"/>
    <cellStyle name="Obično 20 14" xfId="2425"/>
    <cellStyle name="Obično 20 15" xfId="2785"/>
    <cellStyle name="Obično 20 16" xfId="3169"/>
    <cellStyle name="Obično 20 2" xfId="763"/>
    <cellStyle name="Obično 20 2 2" xfId="1225"/>
    <cellStyle name="Obično 20 2 2 2" xfId="1616"/>
    <cellStyle name="Obično 20 2 2 2 2" xfId="3889"/>
    <cellStyle name="Obično 20 2 2 3" xfId="2041"/>
    <cellStyle name="Obično 20 2 2 3 2" xfId="4248"/>
    <cellStyle name="Obično 20 2 2 4" xfId="2620"/>
    <cellStyle name="Obično 20 2 2 5" xfId="3000"/>
    <cellStyle name="Obično 20 2 2 6" xfId="3434"/>
    <cellStyle name="Obično 20 2 3" xfId="1031"/>
    <cellStyle name="Obično 20 2 3 2" xfId="3190"/>
    <cellStyle name="Obično 20 2 4" xfId="1445"/>
    <cellStyle name="Obično 20 2 4 2" xfId="3718"/>
    <cellStyle name="Obično 20 2 5" xfId="1861"/>
    <cellStyle name="Obično 20 2 5 2" xfId="4077"/>
    <cellStyle name="Obično 20 2 6" xfId="2448"/>
    <cellStyle name="Obično 20 2 7" xfId="2808"/>
    <cellStyle name="Obično 20 2 8" xfId="3241"/>
    <cellStyle name="Obično 20 3" xfId="797"/>
    <cellStyle name="Obično 20 3 2" xfId="1250"/>
    <cellStyle name="Obično 20 3 2 2" xfId="1641"/>
    <cellStyle name="Obično 20 3 2 2 2" xfId="3914"/>
    <cellStyle name="Obično 20 3 2 3" xfId="2066"/>
    <cellStyle name="Obično 20 3 2 3 2" xfId="4273"/>
    <cellStyle name="Obično 20 3 2 4" xfId="2645"/>
    <cellStyle name="Obično 20 3 2 5" xfId="3025"/>
    <cellStyle name="Obično 20 3 2 6" xfId="3459"/>
    <cellStyle name="Obično 20 3 3" xfId="1056"/>
    <cellStyle name="Obično 20 3 3 2" xfId="3682"/>
    <cellStyle name="Obično 20 3 4" xfId="1470"/>
    <cellStyle name="Obično 20 3 4 2" xfId="3743"/>
    <cellStyle name="Obično 20 3 5" xfId="1887"/>
    <cellStyle name="Obično 20 3 5 2" xfId="4102"/>
    <cellStyle name="Obično 20 3 6" xfId="2473"/>
    <cellStyle name="Obično 20 3 7" xfId="2833"/>
    <cellStyle name="Obično 20 3 8" xfId="3271"/>
    <cellStyle name="Obično 20 4" xfId="837"/>
    <cellStyle name="Obično 20 4 2" xfId="1285"/>
    <cellStyle name="Obično 20 4 2 2" xfId="1676"/>
    <cellStyle name="Obično 20 4 2 2 2" xfId="3949"/>
    <cellStyle name="Obično 20 4 2 3" xfId="2101"/>
    <cellStyle name="Obično 20 4 2 3 2" xfId="4308"/>
    <cellStyle name="Obično 20 4 2 4" xfId="2680"/>
    <cellStyle name="Obično 20 4 2 5" xfId="3060"/>
    <cellStyle name="Obično 20 4 2 6" xfId="3494"/>
    <cellStyle name="Obično 20 4 3" xfId="1091"/>
    <cellStyle name="Obično 20 4 3 2" xfId="3626"/>
    <cellStyle name="Obično 20 4 4" xfId="1505"/>
    <cellStyle name="Obično 20 4 4 2" xfId="3778"/>
    <cellStyle name="Obično 20 4 5" xfId="1923"/>
    <cellStyle name="Obično 20 4 5 2" xfId="4137"/>
    <cellStyle name="Obično 20 4 6" xfId="2508"/>
    <cellStyle name="Obično 20 4 7" xfId="2868"/>
    <cellStyle name="Obično 20 4 8" xfId="3307"/>
    <cellStyle name="Obično 20 5" xfId="861"/>
    <cellStyle name="Obično 20 5 2" xfId="1303"/>
    <cellStyle name="Obično 20 5 2 2" xfId="1694"/>
    <cellStyle name="Obično 20 5 2 2 2" xfId="3967"/>
    <cellStyle name="Obično 20 5 2 3" xfId="2119"/>
    <cellStyle name="Obično 20 5 2 3 2" xfId="4326"/>
    <cellStyle name="Obično 20 5 2 4" xfId="2698"/>
    <cellStyle name="Obično 20 5 2 5" xfId="3078"/>
    <cellStyle name="Obično 20 5 2 6" xfId="3512"/>
    <cellStyle name="Obično 20 5 3" xfId="1109"/>
    <cellStyle name="Obično 20 5 3 2" xfId="3645"/>
    <cellStyle name="Obično 20 5 4" xfId="1523"/>
    <cellStyle name="Obično 20 5 4 2" xfId="3796"/>
    <cellStyle name="Obično 20 5 5" xfId="1941"/>
    <cellStyle name="Obično 20 5 5 2" xfId="4155"/>
    <cellStyle name="Obično 20 5 6" xfId="2526"/>
    <cellStyle name="Obično 20 5 7" xfId="2886"/>
    <cellStyle name="Obično 20 5 8" xfId="3328"/>
    <cellStyle name="Obično 20 6" xfId="777"/>
    <cellStyle name="Obično 20 6 2" xfId="1238"/>
    <cellStyle name="Obično 20 6 2 2" xfId="1629"/>
    <cellStyle name="Obično 20 6 2 2 2" xfId="3902"/>
    <cellStyle name="Obično 20 6 2 3" xfId="2054"/>
    <cellStyle name="Obično 20 6 2 3 2" xfId="4261"/>
    <cellStyle name="Obično 20 6 2 4" xfId="2633"/>
    <cellStyle name="Obično 20 6 2 5" xfId="3013"/>
    <cellStyle name="Obično 20 6 2 6" xfId="3447"/>
    <cellStyle name="Obično 20 6 3" xfId="1044"/>
    <cellStyle name="Obično 20 6 3 2" xfId="3691"/>
    <cellStyle name="Obično 20 6 4" xfId="1458"/>
    <cellStyle name="Obično 20 6 4 2" xfId="3731"/>
    <cellStyle name="Obično 20 6 5" xfId="1874"/>
    <cellStyle name="Obično 20 6 5 2" xfId="4090"/>
    <cellStyle name="Obično 20 6 6" xfId="2461"/>
    <cellStyle name="Obično 20 6 7" xfId="2821"/>
    <cellStyle name="Obično 20 6 8" xfId="3254"/>
    <cellStyle name="Obično 20 7" xfId="807"/>
    <cellStyle name="Obično 20 7 2" xfId="1258"/>
    <cellStyle name="Obično 20 7 2 2" xfId="1649"/>
    <cellStyle name="Obično 20 7 2 2 2" xfId="3922"/>
    <cellStyle name="Obično 20 7 2 3" xfId="2074"/>
    <cellStyle name="Obično 20 7 2 3 2" xfId="4281"/>
    <cellStyle name="Obično 20 7 2 4" xfId="2653"/>
    <cellStyle name="Obično 20 7 2 5" xfId="3033"/>
    <cellStyle name="Obično 20 7 2 6" xfId="3467"/>
    <cellStyle name="Obično 20 7 3" xfId="1064"/>
    <cellStyle name="Obično 20 7 3 2" xfId="3227"/>
    <cellStyle name="Obično 20 7 4" xfId="1478"/>
    <cellStyle name="Obično 20 7 4 2" xfId="3751"/>
    <cellStyle name="Obično 20 7 5" xfId="1896"/>
    <cellStyle name="Obično 20 7 5 2" xfId="4110"/>
    <cellStyle name="Obično 20 7 6" xfId="2481"/>
    <cellStyle name="Obično 20 7 7" xfId="2841"/>
    <cellStyle name="Obično 20 7 8" xfId="3279"/>
    <cellStyle name="Obično 20 8" xfId="833"/>
    <cellStyle name="Obično 20 8 2" xfId="1282"/>
    <cellStyle name="Obično 20 8 2 2" xfId="1673"/>
    <cellStyle name="Obično 20 8 2 2 2" xfId="3946"/>
    <cellStyle name="Obično 20 8 2 3" xfId="2098"/>
    <cellStyle name="Obično 20 8 2 3 2" xfId="4305"/>
    <cellStyle name="Obično 20 8 2 4" xfId="2677"/>
    <cellStyle name="Obično 20 8 2 5" xfId="3057"/>
    <cellStyle name="Obično 20 8 2 6" xfId="3491"/>
    <cellStyle name="Obično 20 8 3" xfId="1088"/>
    <cellStyle name="Obično 20 8 3 2" xfId="3634"/>
    <cellStyle name="Obično 20 8 4" xfId="1502"/>
    <cellStyle name="Obično 20 8 4 2" xfId="3775"/>
    <cellStyle name="Obično 20 8 5" xfId="1920"/>
    <cellStyle name="Obično 20 8 5 2" xfId="4134"/>
    <cellStyle name="Obično 20 8 6" xfId="2505"/>
    <cellStyle name="Obično 20 8 7" xfId="2865"/>
    <cellStyle name="Obično 20 8 8" xfId="3304"/>
    <cellStyle name="Obično 20 9" xfId="884"/>
    <cellStyle name="Obično 20 9 2" xfId="1325"/>
    <cellStyle name="Obično 20 9 2 2" xfId="1716"/>
    <cellStyle name="Obično 20 9 2 2 2" xfId="3989"/>
    <cellStyle name="Obično 20 9 2 3" xfId="2141"/>
    <cellStyle name="Obično 20 9 2 3 2" xfId="4348"/>
    <cellStyle name="Obično 20 9 2 4" xfId="2720"/>
    <cellStyle name="Obično 20 9 2 5" xfId="3100"/>
    <cellStyle name="Obično 20 9 2 6" xfId="3534"/>
    <cellStyle name="Obično 20 9 3" xfId="1131"/>
    <cellStyle name="Obično 20 9 3 2" xfId="3655"/>
    <cellStyle name="Obično 20 9 4" xfId="1545"/>
    <cellStyle name="Obično 20 9 4 2" xfId="3818"/>
    <cellStyle name="Obično 20 9 5" xfId="1963"/>
    <cellStyle name="Obično 20 9 5 2" xfId="4177"/>
    <cellStyle name="Obično 20 9 6" xfId="2548"/>
    <cellStyle name="Obično 20 9 7" xfId="2908"/>
    <cellStyle name="Obično 20 9 8" xfId="3351"/>
    <cellStyle name="Obično 27" xfId="139"/>
    <cellStyle name="Obično 3" xfId="126"/>
    <cellStyle name="Obično 3 10" xfId="150"/>
    <cellStyle name="Obično 3 2" xfId="115"/>
    <cellStyle name="Obično 3 2 2" xfId="227"/>
    <cellStyle name="Obično 3 2 2 2" xfId="143"/>
    <cellStyle name="Obično 3 2 2 2 10" xfId="1199"/>
    <cellStyle name="Obično 3 2 2 2 10 2" xfId="1592"/>
    <cellStyle name="Obično 3 2 2 2 10 2 2" xfId="3865"/>
    <cellStyle name="Obično 3 2 2 2 10 3" xfId="2017"/>
    <cellStyle name="Obično 3 2 2 2 10 3 2" xfId="4224"/>
    <cellStyle name="Obično 3 2 2 2 10 4" xfId="2596"/>
    <cellStyle name="Obično 3 2 2 2 10 5" xfId="2976"/>
    <cellStyle name="Obično 3 2 2 2 10 6" xfId="3410"/>
    <cellStyle name="Obično 3 2 2 2 11" xfId="1007"/>
    <cellStyle name="Obično 3 2 2 2 11 2" xfId="3619"/>
    <cellStyle name="Obično 3 2 2 2 12" xfId="1421"/>
    <cellStyle name="Obično 3 2 2 2 12 2" xfId="3694"/>
    <cellStyle name="Obično 3 2 2 2 13" xfId="1781"/>
    <cellStyle name="Obično 3 2 2 2 13 2" xfId="4053"/>
    <cellStyle name="Obično 3 2 2 2 14" xfId="2424"/>
    <cellStyle name="Obično 3 2 2 2 15" xfId="2784"/>
    <cellStyle name="Obično 3 2 2 2 16" xfId="3167"/>
    <cellStyle name="Obično 3 2 2 2 2" xfId="762"/>
    <cellStyle name="Obično 3 2 2 2 2 2" xfId="1224"/>
    <cellStyle name="Obično 3 2 2 2 2 2 2" xfId="1615"/>
    <cellStyle name="Obično 3 2 2 2 2 2 2 2" xfId="3888"/>
    <cellStyle name="Obično 3 2 2 2 2 2 3" xfId="2040"/>
    <cellStyle name="Obično 3 2 2 2 2 2 3 2" xfId="4247"/>
    <cellStyle name="Obično 3 2 2 2 2 2 4" xfId="2619"/>
    <cellStyle name="Obično 3 2 2 2 2 2 5" xfId="2999"/>
    <cellStyle name="Obično 3 2 2 2 2 2 6" xfId="3433"/>
    <cellStyle name="Obično 3 2 2 2 2 3" xfId="1030"/>
    <cellStyle name="Obično 3 2 2 2 2 3 2" xfId="3618"/>
    <cellStyle name="Obično 3 2 2 2 2 4" xfId="1444"/>
    <cellStyle name="Obično 3 2 2 2 2 4 2" xfId="3717"/>
    <cellStyle name="Obično 3 2 2 2 2 5" xfId="1860"/>
    <cellStyle name="Obično 3 2 2 2 2 5 2" xfId="4076"/>
    <cellStyle name="Obično 3 2 2 2 2 6" xfId="2447"/>
    <cellStyle name="Obično 3 2 2 2 2 7" xfId="2807"/>
    <cellStyle name="Obično 3 2 2 2 2 8" xfId="3240"/>
    <cellStyle name="Obično 3 2 2 2 3" xfId="803"/>
    <cellStyle name="Obično 3 2 2 2 3 2" xfId="1255"/>
    <cellStyle name="Obično 3 2 2 2 3 2 2" xfId="1646"/>
    <cellStyle name="Obično 3 2 2 2 3 2 2 2" xfId="3919"/>
    <cellStyle name="Obično 3 2 2 2 3 2 3" xfId="2071"/>
    <cellStyle name="Obično 3 2 2 2 3 2 3 2" xfId="4278"/>
    <cellStyle name="Obično 3 2 2 2 3 2 4" xfId="2650"/>
    <cellStyle name="Obično 3 2 2 2 3 2 5" xfId="3030"/>
    <cellStyle name="Obično 3 2 2 2 3 2 6" xfId="3464"/>
    <cellStyle name="Obično 3 2 2 2 3 3" xfId="1061"/>
    <cellStyle name="Obično 3 2 2 2 3 3 2" xfId="3621"/>
    <cellStyle name="Obično 3 2 2 2 3 4" xfId="1475"/>
    <cellStyle name="Obično 3 2 2 2 3 4 2" xfId="3748"/>
    <cellStyle name="Obično 3 2 2 2 3 5" xfId="1893"/>
    <cellStyle name="Obično 3 2 2 2 3 5 2" xfId="4107"/>
    <cellStyle name="Obično 3 2 2 2 3 6" xfId="2478"/>
    <cellStyle name="Obično 3 2 2 2 3 7" xfId="2838"/>
    <cellStyle name="Obično 3 2 2 2 3 8" xfId="3276"/>
    <cellStyle name="Obično 3 2 2 2 4" xfId="828"/>
    <cellStyle name="Obično 3 2 2 2 4 2" xfId="1277"/>
    <cellStyle name="Obično 3 2 2 2 4 2 2" xfId="1668"/>
    <cellStyle name="Obično 3 2 2 2 4 2 2 2" xfId="3941"/>
    <cellStyle name="Obično 3 2 2 2 4 2 3" xfId="2093"/>
    <cellStyle name="Obično 3 2 2 2 4 2 3 2" xfId="4300"/>
    <cellStyle name="Obično 3 2 2 2 4 2 4" xfId="2672"/>
    <cellStyle name="Obično 3 2 2 2 4 2 5" xfId="3052"/>
    <cellStyle name="Obično 3 2 2 2 4 2 6" xfId="3486"/>
    <cellStyle name="Obično 3 2 2 2 4 3" xfId="1083"/>
    <cellStyle name="Obično 3 2 2 2 4 3 2" xfId="3639"/>
    <cellStyle name="Obično 3 2 2 2 4 4" xfId="1497"/>
    <cellStyle name="Obično 3 2 2 2 4 4 2" xfId="3770"/>
    <cellStyle name="Obično 3 2 2 2 4 5" xfId="1915"/>
    <cellStyle name="Obično 3 2 2 2 4 5 2" xfId="4129"/>
    <cellStyle name="Obično 3 2 2 2 4 6" xfId="2500"/>
    <cellStyle name="Obično 3 2 2 2 4 7" xfId="2860"/>
    <cellStyle name="Obično 3 2 2 2 4 8" xfId="3299"/>
    <cellStyle name="Obično 3 2 2 2 5" xfId="791"/>
    <cellStyle name="Obično 3 2 2 2 5 2" xfId="1246"/>
    <cellStyle name="Obično 3 2 2 2 5 2 2" xfId="1637"/>
    <cellStyle name="Obično 3 2 2 2 5 2 2 2" xfId="3910"/>
    <cellStyle name="Obično 3 2 2 2 5 2 3" xfId="2062"/>
    <cellStyle name="Obično 3 2 2 2 5 2 3 2" xfId="4269"/>
    <cellStyle name="Obično 3 2 2 2 5 2 4" xfId="2641"/>
    <cellStyle name="Obično 3 2 2 2 5 2 5" xfId="3021"/>
    <cellStyle name="Obično 3 2 2 2 5 2 6" xfId="3455"/>
    <cellStyle name="Obično 3 2 2 2 5 3" xfId="1052"/>
    <cellStyle name="Obično 3 2 2 2 5 3 2" xfId="3690"/>
    <cellStyle name="Obično 3 2 2 2 5 4" xfId="1466"/>
    <cellStyle name="Obično 3 2 2 2 5 4 2" xfId="3739"/>
    <cellStyle name="Obično 3 2 2 2 5 5" xfId="1883"/>
    <cellStyle name="Obično 3 2 2 2 5 5 2" xfId="4098"/>
    <cellStyle name="Obično 3 2 2 2 5 6" xfId="2469"/>
    <cellStyle name="Obično 3 2 2 2 5 7" xfId="2829"/>
    <cellStyle name="Obično 3 2 2 2 5 8" xfId="3266"/>
    <cellStyle name="Obično 3 2 2 2 6" xfId="802"/>
    <cellStyle name="Obično 3 2 2 2 6 2" xfId="1254"/>
    <cellStyle name="Obično 3 2 2 2 6 2 2" xfId="1645"/>
    <cellStyle name="Obično 3 2 2 2 6 2 2 2" xfId="3918"/>
    <cellStyle name="Obično 3 2 2 2 6 2 3" xfId="2070"/>
    <cellStyle name="Obično 3 2 2 2 6 2 3 2" xfId="4277"/>
    <cellStyle name="Obično 3 2 2 2 6 2 4" xfId="2649"/>
    <cellStyle name="Obično 3 2 2 2 6 2 5" xfId="3029"/>
    <cellStyle name="Obično 3 2 2 2 6 2 6" xfId="3463"/>
    <cellStyle name="Obično 3 2 2 2 6 3" xfId="1060"/>
    <cellStyle name="Obično 3 2 2 2 6 3 2" xfId="3219"/>
    <cellStyle name="Obično 3 2 2 2 6 4" xfId="1474"/>
    <cellStyle name="Obično 3 2 2 2 6 4 2" xfId="3747"/>
    <cellStyle name="Obično 3 2 2 2 6 5" xfId="1892"/>
    <cellStyle name="Obično 3 2 2 2 6 5 2" xfId="4106"/>
    <cellStyle name="Obično 3 2 2 2 6 6" xfId="2477"/>
    <cellStyle name="Obično 3 2 2 2 6 7" xfId="2837"/>
    <cellStyle name="Obično 3 2 2 2 6 8" xfId="3275"/>
    <cellStyle name="Obično 3 2 2 2 7" xfId="757"/>
    <cellStyle name="Obično 3 2 2 2 7 2" xfId="1219"/>
    <cellStyle name="Obično 3 2 2 2 7 2 2" xfId="1610"/>
    <cellStyle name="Obično 3 2 2 2 7 2 2 2" xfId="3883"/>
    <cellStyle name="Obično 3 2 2 2 7 2 3" xfId="2035"/>
    <cellStyle name="Obično 3 2 2 2 7 2 3 2" xfId="4242"/>
    <cellStyle name="Obično 3 2 2 2 7 2 4" xfId="2614"/>
    <cellStyle name="Obično 3 2 2 2 7 2 5" xfId="2994"/>
    <cellStyle name="Obično 3 2 2 2 7 2 6" xfId="3428"/>
    <cellStyle name="Obično 3 2 2 2 7 3" xfId="1025"/>
    <cellStyle name="Obično 3 2 2 2 7 3 2" xfId="3162"/>
    <cellStyle name="Obično 3 2 2 2 7 4" xfId="1439"/>
    <cellStyle name="Obično 3 2 2 2 7 4 2" xfId="3712"/>
    <cellStyle name="Obično 3 2 2 2 7 5" xfId="1855"/>
    <cellStyle name="Obično 3 2 2 2 7 5 2" xfId="4071"/>
    <cellStyle name="Obično 3 2 2 2 7 6" xfId="2442"/>
    <cellStyle name="Obično 3 2 2 2 7 7" xfId="2802"/>
    <cellStyle name="Obično 3 2 2 2 7 8" xfId="3235"/>
    <cellStyle name="Obično 3 2 2 2 8" xfId="858"/>
    <cellStyle name="Obično 3 2 2 2 8 2" xfId="1300"/>
    <cellStyle name="Obično 3 2 2 2 8 2 2" xfId="1691"/>
    <cellStyle name="Obično 3 2 2 2 8 2 2 2" xfId="3964"/>
    <cellStyle name="Obično 3 2 2 2 8 2 3" xfId="2116"/>
    <cellStyle name="Obično 3 2 2 2 8 2 3 2" xfId="4323"/>
    <cellStyle name="Obično 3 2 2 2 8 2 4" xfId="2695"/>
    <cellStyle name="Obično 3 2 2 2 8 2 5" xfId="3075"/>
    <cellStyle name="Obično 3 2 2 2 8 2 6" xfId="3509"/>
    <cellStyle name="Obično 3 2 2 2 8 3" xfId="1106"/>
    <cellStyle name="Obično 3 2 2 2 8 3 2" xfId="3602"/>
    <cellStyle name="Obično 3 2 2 2 8 4" xfId="1520"/>
    <cellStyle name="Obično 3 2 2 2 8 4 2" xfId="3793"/>
    <cellStyle name="Obično 3 2 2 2 8 5" xfId="1938"/>
    <cellStyle name="Obično 3 2 2 2 8 5 2" xfId="4152"/>
    <cellStyle name="Obično 3 2 2 2 8 6" xfId="2523"/>
    <cellStyle name="Obično 3 2 2 2 8 7" xfId="2883"/>
    <cellStyle name="Obično 3 2 2 2 8 8" xfId="3325"/>
    <cellStyle name="Obično 3 2 2 2 9" xfId="816"/>
    <cellStyle name="Obično 3 2 2 2 9 2" xfId="1266"/>
    <cellStyle name="Obično 3 2 2 2 9 2 2" xfId="1657"/>
    <cellStyle name="Obično 3 2 2 2 9 2 2 2" xfId="3930"/>
    <cellStyle name="Obično 3 2 2 2 9 2 3" xfId="2082"/>
    <cellStyle name="Obično 3 2 2 2 9 2 3 2" xfId="4289"/>
    <cellStyle name="Obično 3 2 2 2 9 2 4" xfId="2661"/>
    <cellStyle name="Obično 3 2 2 2 9 2 5" xfId="3041"/>
    <cellStyle name="Obično 3 2 2 2 9 2 6" xfId="3475"/>
    <cellStyle name="Obično 3 2 2 2 9 3" xfId="1072"/>
    <cellStyle name="Obično 3 2 2 2 9 3 2" xfId="3687"/>
    <cellStyle name="Obično 3 2 2 2 9 4" xfId="1486"/>
    <cellStyle name="Obično 3 2 2 2 9 4 2" xfId="3759"/>
    <cellStyle name="Obično 3 2 2 2 9 5" xfId="1904"/>
    <cellStyle name="Obično 3 2 2 2 9 5 2" xfId="4118"/>
    <cellStyle name="Obično 3 2 2 2 9 6" xfId="2489"/>
    <cellStyle name="Obično 3 2 2 2 9 7" xfId="2849"/>
    <cellStyle name="Obično 3 2 2 2 9 8" xfId="3288"/>
    <cellStyle name="Obično 3 2 3" xfId="135"/>
    <cellStyle name="Obično 3 3" xfId="1791"/>
    <cellStyle name="Obično 3 4" xfId="151"/>
    <cellStyle name="Obično 30" xfId="66"/>
    <cellStyle name="Obično 4" xfId="61"/>
    <cellStyle name="Obično 4 2" xfId="228"/>
    <cellStyle name="Obično 4 4" xfId="58"/>
    <cellStyle name="Obično 5" xfId="229"/>
    <cellStyle name="Obično 5 10" xfId="149"/>
    <cellStyle name="Obično 5 2" xfId="1790"/>
    <cellStyle name="Obično 6" xfId="230"/>
    <cellStyle name="Obično 7" xfId="231"/>
    <cellStyle name="Obično 7 2" xfId="232"/>
    <cellStyle name="Obično 8" xfId="233"/>
    <cellStyle name="Obično 9" xfId="814"/>
    <cellStyle name="Obično_2. troškovnik -INSTALACIJE VODOVODA I KANALIZACIJWE" xfId="112"/>
    <cellStyle name="Odwiedzone hiperłącze_Cennik_A" xfId="2396"/>
    <cellStyle name="Output 1" xfId="234"/>
    <cellStyle name="Output 1 1" xfId="2397"/>
    <cellStyle name="Output 1 10" xfId="848"/>
    <cellStyle name="Output 1 11" xfId="778"/>
    <cellStyle name="Output 1 2" xfId="732"/>
    <cellStyle name="Output 1 3" xfId="746"/>
    <cellStyle name="Output 1 4" xfId="793"/>
    <cellStyle name="Output 1 5" xfId="841"/>
    <cellStyle name="Output 1 6" xfId="784"/>
    <cellStyle name="Output 1 7" xfId="851"/>
    <cellStyle name="Output 1 8" xfId="805"/>
    <cellStyle name="Output 1 9" xfId="794"/>
    <cellStyle name="Output 2" xfId="105"/>
    <cellStyle name="Output 2 2" xfId="2398"/>
    <cellStyle name="Output 2 3" xfId="976"/>
    <cellStyle name="Percent 2" xfId="945"/>
    <cellStyle name="Percent 2 2" xfId="235"/>
    <cellStyle name="Percent 2 3" xfId="733"/>
    <cellStyle name="Percent 2 4" xfId="747"/>
    <cellStyle name="Percent 3" xfId="236"/>
    <cellStyle name="Percent 4" xfId="989"/>
    <cellStyle name="Percent 4 2" xfId="1183"/>
    <cellStyle name="Percent 4 3" xfId="2960"/>
    <cellStyle name="Percent 5" xfId="1416"/>
    <cellStyle name="Postotak 2" xfId="237"/>
    <cellStyle name="Povezana ćelija 1" xfId="2399"/>
    <cellStyle name="Provjera ćelije 1" xfId="2400"/>
    <cellStyle name="Provjera ćelije 2" xfId="4436"/>
    <cellStyle name="redni brojevi" xfId="2401"/>
    <cellStyle name="Result 1" xfId="51"/>
    <cellStyle name="Result2 1" xfId="52"/>
    <cellStyle name="Standard" xfId="238"/>
    <cellStyle name="Standard 2" xfId="1374"/>
    <cellStyle name="Standard_5_VODA I KANALIZACIJA_skola" xfId="2014"/>
    <cellStyle name="Stil 1" xfId="116"/>
    <cellStyle name="Stil A" xfId="53"/>
    <cellStyle name="Stil B (uvlaka)" xfId="54"/>
    <cellStyle name="Style 1" xfId="55"/>
    <cellStyle name="Style 1 2" xfId="132"/>
    <cellStyle name="Tekst objašnjenja 1" xfId="2402"/>
    <cellStyle name="Tekst upozorenja" xfId="2403"/>
    <cellStyle name="Tekst upozorenja 1" xfId="2404"/>
    <cellStyle name="Title 1" xfId="239"/>
    <cellStyle name="Title 1 1" xfId="2406"/>
    <cellStyle name="Title 1 2" xfId="2405"/>
    <cellStyle name="Title 2" xfId="106"/>
    <cellStyle name="Title 2 2" xfId="2407"/>
    <cellStyle name="Total 1" xfId="240"/>
    <cellStyle name="Total 1 1" xfId="2408"/>
    <cellStyle name="Total 1 10" xfId="916"/>
    <cellStyle name="Total 1 11" xfId="922"/>
    <cellStyle name="Total 1 2" xfId="734"/>
    <cellStyle name="Total 1 3" xfId="748"/>
    <cellStyle name="Total 1 4" xfId="798"/>
    <cellStyle name="Total 1 5" xfId="836"/>
    <cellStyle name="Total 1 6" xfId="785"/>
    <cellStyle name="Total 1 7" xfId="849"/>
    <cellStyle name="Total 1 8" xfId="786"/>
    <cellStyle name="Total 1 9" xfId="910"/>
    <cellStyle name="Total 2" xfId="107"/>
    <cellStyle name="Total 2 2" xfId="2409"/>
    <cellStyle name="Total 2 3" xfId="261"/>
    <cellStyle name="Ukupni zbroj 1" xfId="2410"/>
    <cellStyle name="Ukupni zbroj 2" xfId="255"/>
    <cellStyle name="Ukupni zbroj 3" xfId="4448"/>
    <cellStyle name="Ukupno" xfId="241"/>
    <cellStyle name="ukupno 2" xfId="2411"/>
    <cellStyle name="Unos 1" xfId="2412"/>
    <cellStyle name="Unos 2" xfId="4438"/>
    <cellStyle name="Unos 3" xfId="4445"/>
    <cellStyle name="Walutowy [0]_Cennik_A" xfId="2413"/>
    <cellStyle name="Walutowy_Cennik_A" xfId="2414"/>
    <cellStyle name="Warning Text 1" xfId="242"/>
    <cellStyle name="Warning Text 1 1" xfId="2415"/>
    <cellStyle name="Warning Text 2" xfId="108"/>
    <cellStyle name="Warning Text 2 2" xfId="2416"/>
    <cellStyle name="zadnja" xfId="2417"/>
    <cellStyle name="Zarez" xfId="4450" builtinId="3"/>
    <cellStyle name="Zarez [0] 2" xfId="243"/>
    <cellStyle name="Zarez 10" xfId="718"/>
    <cellStyle name="Zarez 10 10" xfId="146"/>
    <cellStyle name="Zarez 10 2" xfId="148"/>
    <cellStyle name="Zarez 10 2 2" xfId="1844"/>
    <cellStyle name="Zarez 11" xfId="711"/>
    <cellStyle name="Zarez 12" xfId="716"/>
    <cellStyle name="Zarez 13" xfId="710"/>
    <cellStyle name="Zarez 14" xfId="717"/>
    <cellStyle name="Zarez 15" xfId="715"/>
    <cellStyle name="Zarez 16" xfId="714"/>
    <cellStyle name="Zarez 17" xfId="722"/>
    <cellStyle name="Zarez 18" xfId="4442"/>
    <cellStyle name="Zarez 2" xfId="244"/>
    <cellStyle name="Zarez 2 2" xfId="947"/>
    <cellStyle name="Zarez 2 2 2" xfId="1388"/>
    <cellStyle name="Zarez 2 3" xfId="1392"/>
    <cellStyle name="Zarez 2 4" xfId="1788"/>
    <cellStyle name="Zarez 25" xfId="926"/>
    <cellStyle name="Zarez 25 2" xfId="2011"/>
    <cellStyle name="Zarez 3" xfId="245"/>
    <cellStyle name="Zarez 4" xfId="246"/>
    <cellStyle name="Zarez 5" xfId="248"/>
    <cellStyle name="Zarez 6" xfId="264"/>
    <cellStyle name="Zarez 7" xfId="712"/>
    <cellStyle name="Zarez 7 2" xfId="2203"/>
    <cellStyle name="Zarez 8" xfId="709"/>
    <cellStyle name="Zarez 9" xfId="713"/>
  </cellStyles>
  <dxfs count="0"/>
  <tableStyles count="0" defaultTableStyle="TableStyleMedium2" defaultPivotStyle="PivotStyleLight16"/>
  <colors>
    <mruColors>
      <color rgb="FFF2DCDB"/>
      <color rgb="FFF9F9DE"/>
      <color rgb="FFDCE6F1"/>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272142</xdr:colOff>
      <xdr:row>1</xdr:row>
      <xdr:rowOff>108857</xdr:rowOff>
    </xdr:from>
    <xdr:to>
      <xdr:col>4</xdr:col>
      <xdr:colOff>617975</xdr:colOff>
      <xdr:row>5</xdr:row>
      <xdr:rowOff>53898</xdr:rowOff>
    </xdr:to>
    <xdr:pic>
      <xdr:nvPicPr>
        <xdr:cNvPr id="2" name="Slika 97">
          <a:extLst>
            <a:ext uri="{FF2B5EF4-FFF2-40B4-BE49-F238E27FC236}">
              <a16:creationId xmlns:a16="http://schemas.microsoft.com/office/drawing/2014/main" id="{7BD4422F-E10B-42EF-A841-872E454767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142" y="272143"/>
          <a:ext cx="2863154" cy="720648"/>
        </a:xfrm>
        <a:prstGeom prst="rect">
          <a:avLst/>
        </a:prstGeom>
        <a:solidFill>
          <a:srgbClr val="FFFFFF">
            <a:alpha val="0"/>
          </a:srgbClr>
        </a:solidFill>
      </xdr:spPr>
    </xdr:pic>
    <xdr:clientData/>
  </xdr:twoCellAnchor>
  <xdr:twoCellAnchor>
    <xdr:from>
      <xdr:col>4</xdr:col>
      <xdr:colOff>598714</xdr:colOff>
      <xdr:row>1</xdr:row>
      <xdr:rowOff>176893</xdr:rowOff>
    </xdr:from>
    <xdr:to>
      <xdr:col>8</xdr:col>
      <xdr:colOff>386653</xdr:colOff>
      <xdr:row>5</xdr:row>
      <xdr:rowOff>121934</xdr:rowOff>
    </xdr:to>
    <xdr:pic>
      <xdr:nvPicPr>
        <xdr:cNvPr id="3" name="Slika 97">
          <a:extLst>
            <a:ext uri="{FF2B5EF4-FFF2-40B4-BE49-F238E27FC236}">
              <a16:creationId xmlns:a16="http://schemas.microsoft.com/office/drawing/2014/main" id="{CA45ABE5-4FD2-40A9-A837-06EE672622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16035" y="340179"/>
          <a:ext cx="2863154" cy="720648"/>
        </a:xfrm>
        <a:prstGeom prst="rect">
          <a:avLst/>
        </a:prstGeom>
        <a:solidFill>
          <a:srgbClr val="FFFFFF">
            <a:alpha val="0"/>
          </a:srgbClr>
        </a:solid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ljanik-my.sharepoint.com/personal/darko_bozicevic_uljanik_net/Documents/Desktop/Darko%20projekti/Petrinja%20-%20Stara%20bolnica/troskovnici/TR-06-07_23_Troskovnik_%20PSIHIJATRIJA%20(sa%20cijenama).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ljanik-my.sharepoint.com/Users/mario/Downloads/TR-01-%2001-23_Troskovnik_sv%20Mihovil_(sa%20cijenama%20u%20EU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_Naslovnica"/>
      <sheetName val="2. Opci uvjeti uz troskovnik"/>
      <sheetName val="3. Ukupna rekapitulacija"/>
      <sheetName val="4. Konstruktivna obnova"/>
      <sheetName val="5. Cjelovita obnova"/>
    </sheetNames>
    <sheetDataSet>
      <sheetData sheetId="0"/>
      <sheetData sheetId="1"/>
      <sheetData sheetId="2"/>
      <sheetData sheetId="3">
        <row r="64">
          <cell r="F64">
            <v>36820</v>
          </cell>
        </row>
      </sheetData>
      <sheetData sheetId="4">
        <row r="144">
          <cell r="F144">
            <v>125132.5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UKUPNA REKAPITULACIJA"/>
      <sheetName val="1. gradjevinski radovi"/>
      <sheetName val="2. obrtnički radovi"/>
      <sheetName val="3. VIK"/>
      <sheetName val="4. elektro intalacije"/>
      <sheetName val="5. strojarske instalacije"/>
      <sheetName val="6. oprema - restoran brze prehr"/>
    </sheetNames>
    <sheetDataSet>
      <sheetData sheetId="0"/>
      <sheetData sheetId="1"/>
      <sheetData sheetId="2">
        <row r="6">
          <cell r="H6">
            <v>7.5345000000000004</v>
          </cell>
        </row>
      </sheetData>
      <sheetData sheetId="3"/>
      <sheetData sheetId="4"/>
      <sheetData sheetId="5"/>
      <sheetData sheetId="6"/>
      <sheetData sheetId="7"/>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42"/>
  <sheetViews>
    <sheetView tabSelected="1" view="pageBreakPreview" zoomScale="85" zoomScaleNormal="100" zoomScaleSheetLayoutView="85" workbookViewId="0">
      <selection activeCell="A9" sqref="A9"/>
    </sheetView>
  </sheetViews>
  <sheetFormatPr defaultColWidth="8.7109375" defaultRowHeight="12.75"/>
  <cols>
    <col min="1" max="1" width="21.140625" style="1" customWidth="1"/>
    <col min="2" max="2" width="2.140625" style="2" customWidth="1"/>
    <col min="3" max="3" width="5.5703125" style="2" customWidth="1"/>
    <col min="4" max="4" width="8.7109375" style="2" customWidth="1"/>
    <col min="5" max="5" width="10" style="2" customWidth="1"/>
    <col min="6" max="6" width="12.5703125" style="2" customWidth="1"/>
    <col min="7" max="7" width="9.85546875" style="2" customWidth="1"/>
    <col min="8" max="8" width="13.7109375" style="2" customWidth="1"/>
    <col min="9" max="9" width="7.85546875" style="2" customWidth="1"/>
    <col min="10" max="10" width="4.7109375" style="2" customWidth="1"/>
    <col min="11" max="16384" width="8.7109375" style="2"/>
  </cols>
  <sheetData>
    <row r="2" spans="1:11" ht="15.75">
      <c r="A2" s="21"/>
      <c r="F2" s="67"/>
      <c r="H2"/>
      <c r="I2" s="47"/>
      <c r="J2"/>
    </row>
    <row r="3" spans="1:11" ht="15">
      <c r="F3" s="68"/>
      <c r="H3"/>
      <c r="I3" s="48"/>
      <c r="J3"/>
    </row>
    <row r="4" spans="1:11" ht="15">
      <c r="F4" s="68"/>
      <c r="H4"/>
      <c r="I4" s="48"/>
    </row>
    <row r="5" spans="1:11" ht="15">
      <c r="F5" s="68"/>
      <c r="H5"/>
      <c r="I5" s="49"/>
      <c r="J5"/>
    </row>
    <row r="6" spans="1:11">
      <c r="F6" s="68"/>
    </row>
    <row r="7" spans="1:11">
      <c r="F7" s="68"/>
    </row>
    <row r="9" spans="1:11" ht="137.25" customHeight="1"/>
    <row r="11" spans="1:11" ht="15" customHeight="1">
      <c r="A11" s="2"/>
      <c r="J11" s="9"/>
    </row>
    <row r="12" spans="1:11">
      <c r="J12" s="9"/>
    </row>
    <row r="13" spans="1:11" ht="15.75">
      <c r="A13" s="31" t="s">
        <v>12</v>
      </c>
      <c r="B13" s="9"/>
      <c r="C13" s="33" t="s">
        <v>228</v>
      </c>
      <c r="D13" s="9"/>
      <c r="G13" s="9"/>
      <c r="J13" s="10"/>
      <c r="K13" s="10"/>
    </row>
    <row r="14" spans="1:11" ht="15">
      <c r="A14" s="9"/>
      <c r="C14" s="33" t="s">
        <v>413</v>
      </c>
      <c r="D14" s="9"/>
      <c r="E14" s="10"/>
      <c r="F14" s="9"/>
      <c r="G14" s="9"/>
      <c r="J14" s="10"/>
      <c r="K14" s="10"/>
    </row>
    <row r="15" spans="1:11" ht="14.25">
      <c r="C15" s="2" t="s">
        <v>414</v>
      </c>
      <c r="J15" s="10"/>
      <c r="K15" s="10"/>
    </row>
    <row r="16" spans="1:11" ht="13.5" customHeight="1">
      <c r="H16" s="9"/>
      <c r="I16" s="9"/>
      <c r="J16" s="9"/>
    </row>
    <row r="17" spans="1:10" ht="14.25">
      <c r="H17" s="9"/>
      <c r="I17" s="9"/>
      <c r="J17" s="12"/>
    </row>
    <row r="18" spans="1:10" ht="14.25">
      <c r="A18" s="9"/>
      <c r="C18" s="10"/>
      <c r="D18" s="9"/>
      <c r="E18" s="10"/>
      <c r="F18" s="9"/>
      <c r="G18" s="9"/>
      <c r="H18" s="9"/>
      <c r="I18" s="9"/>
    </row>
    <row r="19" spans="1:10" ht="15" customHeight="1">
      <c r="A19" s="32" t="s">
        <v>7</v>
      </c>
      <c r="B19" s="9"/>
      <c r="C19" s="31" t="s">
        <v>415</v>
      </c>
      <c r="D19" s="10"/>
      <c r="E19" s="10"/>
      <c r="F19" s="10"/>
      <c r="G19" s="10"/>
      <c r="H19" s="10"/>
      <c r="I19" s="10"/>
    </row>
    <row r="20" spans="1:10" ht="15" customHeight="1">
      <c r="A20" s="32"/>
      <c r="B20" s="9"/>
      <c r="C20" s="31" t="s">
        <v>416</v>
      </c>
      <c r="D20" s="10"/>
      <c r="E20" s="10"/>
      <c r="F20" s="10"/>
      <c r="G20" s="10"/>
      <c r="H20" s="10"/>
      <c r="I20" s="10"/>
    </row>
    <row r="21" spans="1:10" ht="15" customHeight="1">
      <c r="A21" s="11"/>
      <c r="B21" s="9"/>
      <c r="C21" s="33"/>
      <c r="D21" s="10"/>
      <c r="E21" s="10"/>
      <c r="F21" s="10"/>
      <c r="G21" s="10"/>
      <c r="H21" s="10"/>
      <c r="I21" s="10"/>
    </row>
    <row r="22" spans="1:10" ht="6.75" customHeight="1">
      <c r="A22" s="11"/>
      <c r="B22" s="9"/>
      <c r="C22" s="10"/>
      <c r="D22" s="10"/>
      <c r="E22" s="10"/>
      <c r="F22" s="10"/>
      <c r="G22" s="10"/>
      <c r="H22" s="10"/>
      <c r="I22" s="10"/>
    </row>
    <row r="23" spans="1:10" ht="15.75">
      <c r="A23" s="32" t="s">
        <v>8</v>
      </c>
      <c r="B23" s="9"/>
      <c r="C23" s="10" t="s">
        <v>414</v>
      </c>
      <c r="D23" s="10"/>
      <c r="E23" s="10"/>
      <c r="F23" s="10"/>
      <c r="G23" s="10"/>
      <c r="H23" s="10"/>
      <c r="I23" s="10"/>
    </row>
    <row r="24" spans="1:10" ht="14.25">
      <c r="C24" s="10" t="s">
        <v>417</v>
      </c>
      <c r="D24" s="9"/>
      <c r="E24" s="9"/>
      <c r="F24" s="9"/>
      <c r="G24" s="9"/>
      <c r="H24" s="9"/>
      <c r="I24" s="9"/>
    </row>
    <row r="25" spans="1:10">
      <c r="A25" s="9"/>
      <c r="B25" s="9"/>
      <c r="C25" s="9"/>
      <c r="D25" s="9"/>
      <c r="E25" s="9"/>
      <c r="F25" s="9"/>
      <c r="G25" s="9"/>
      <c r="H25" s="9"/>
      <c r="I25" s="9"/>
    </row>
    <row r="26" spans="1:10" ht="15.75">
      <c r="A26" s="31" t="s">
        <v>151</v>
      </c>
      <c r="B26" s="8"/>
      <c r="C26" s="34" t="s">
        <v>195</v>
      </c>
      <c r="F26" s="9"/>
      <c r="G26" s="9"/>
      <c r="H26" s="9"/>
      <c r="I26" s="9"/>
    </row>
    <row r="27" spans="1:10" ht="15.75">
      <c r="A27" s="13"/>
      <c r="C27" s="35"/>
      <c r="D27" s="14"/>
      <c r="E27" s="3"/>
      <c r="G27" s="16"/>
      <c r="H27" s="16"/>
      <c r="I27" s="17"/>
    </row>
    <row r="28" spans="1:10" ht="15.75">
      <c r="A28" s="31" t="s">
        <v>152</v>
      </c>
      <c r="B28" s="8"/>
      <c r="C28" s="34" t="s">
        <v>418</v>
      </c>
      <c r="D28" s="30"/>
      <c r="E28" s="30"/>
      <c r="F28" s="9"/>
      <c r="G28" s="16"/>
      <c r="H28" s="16"/>
      <c r="I28" s="17"/>
    </row>
    <row r="29" spans="1:10" ht="15">
      <c r="A29" s="13"/>
      <c r="C29" s="14"/>
      <c r="D29" s="14"/>
      <c r="E29" s="3"/>
      <c r="G29" s="16"/>
      <c r="H29" s="16"/>
      <c r="I29" s="17"/>
    </row>
    <row r="30" spans="1:10" ht="20.25">
      <c r="A30" s="15"/>
      <c r="C30" s="42" t="s">
        <v>10</v>
      </c>
      <c r="D30" s="9"/>
      <c r="E30" s="9"/>
      <c r="F30" s="9"/>
      <c r="G30" s="16"/>
      <c r="H30" s="16"/>
      <c r="I30" s="17"/>
    </row>
    <row r="31" spans="1:10" ht="14.25" customHeight="1">
      <c r="A31" s="13"/>
      <c r="C31" s="37" t="s">
        <v>446</v>
      </c>
      <c r="D31" s="14"/>
      <c r="E31" s="3"/>
      <c r="G31" s="16"/>
      <c r="H31" s="16"/>
      <c r="I31" s="17"/>
    </row>
    <row r="32" spans="1:10" ht="14.25" customHeight="1">
      <c r="A32" s="15"/>
      <c r="C32" s="9"/>
      <c r="D32" s="9"/>
      <c r="E32" s="9"/>
      <c r="F32" s="9"/>
    </row>
    <row r="33" spans="1:8" ht="15.75" customHeight="1">
      <c r="D33" s="22"/>
      <c r="E33" s="22"/>
      <c r="F33" s="22"/>
    </row>
    <row r="35" spans="1:8" ht="18">
      <c r="A35" s="2" t="s">
        <v>9</v>
      </c>
      <c r="B35" s="18"/>
      <c r="C35" s="2" t="s">
        <v>229</v>
      </c>
      <c r="H35" s="30"/>
    </row>
    <row r="36" spans="1:8" ht="75" customHeight="1">
      <c r="A36" s="2"/>
      <c r="H36" s="30"/>
    </row>
    <row r="37" spans="1:8" ht="18">
      <c r="A37" s="2" t="s">
        <v>11</v>
      </c>
      <c r="B37" s="18"/>
      <c r="C37" s="2" t="s">
        <v>229</v>
      </c>
      <c r="H37" s="30"/>
    </row>
    <row r="38" spans="1:8" ht="75" customHeight="1">
      <c r="A38" s="19"/>
      <c r="F38" s="69"/>
      <c r="H38" s="30"/>
    </row>
    <row r="39" spans="1:8">
      <c r="A39" s="2" t="s">
        <v>13</v>
      </c>
      <c r="C39" s="2" t="s">
        <v>231</v>
      </c>
      <c r="H39" s="30"/>
    </row>
    <row r="40" spans="1:8" ht="14.25">
      <c r="F40" s="20"/>
    </row>
    <row r="41" spans="1:8" ht="75" customHeight="1">
      <c r="F41" s="20"/>
    </row>
    <row r="42" spans="1:8">
      <c r="C42" s="54" t="s">
        <v>230</v>
      </c>
    </row>
  </sheetData>
  <sheetProtection algorithmName="SHA-512" hashValue="/YSt1LuZlWK85CmqUVCOKc5dYxVnEIjV3Ii22W1vr9zi/HxmkwAa6FAUiUjoEBn9ZPrUZr2e2qlkf+/oslBf+w==" saltValue="HuW/zXBB9UChpA/oXcKAzQ==" spinCount="100000" sheet="1" objects="1" scenarios="1"/>
  <printOptions horizontalCentered="1"/>
  <pageMargins left="1.1811023622047245" right="0.39370078740157483" top="0.39370078740157483" bottom="0.39370078740157483" header="0.39370078740157483" footer="0.19685039370078741"/>
  <pageSetup paperSize="9" scale="84" orientation="portrait" useFirstPageNumber="1" r:id="rId1"/>
  <headerFooter>
    <oddFooter>&amp;L&amp;"Arial,Regular"&amp;9&amp;K00-045Troškovnik: naslovnica&amp;R&amp;"Arial,Regular"&amp;9&amp;K00-045&amp;P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95"/>
  <sheetViews>
    <sheetView view="pageBreakPreview" zoomScale="93" zoomScaleNormal="100" zoomScaleSheetLayoutView="93" workbookViewId="0">
      <pane ySplit="1" topLeftCell="A2" activePane="bottomLeft" state="frozen"/>
      <selection pane="bottomLeft" activeCell="B5" sqref="B5:E5"/>
    </sheetView>
  </sheetViews>
  <sheetFormatPr defaultRowHeight="15"/>
  <cols>
    <col min="1" max="1" width="2.42578125" customWidth="1"/>
    <col min="2" max="2" width="48.7109375" customWidth="1"/>
    <col min="3" max="3" width="5.7109375" customWidth="1"/>
    <col min="4" max="4" width="8.7109375" customWidth="1"/>
    <col min="5" max="5" width="20.5703125" customWidth="1"/>
    <col min="6" max="6" width="2.7109375" customWidth="1"/>
  </cols>
  <sheetData>
    <row r="1" spans="1:10" ht="21.75" customHeight="1">
      <c r="A1" s="1"/>
      <c r="B1" s="378" t="s">
        <v>419</v>
      </c>
      <c r="C1" s="378"/>
      <c r="D1" s="378"/>
      <c r="E1" s="378"/>
      <c r="F1" s="378"/>
      <c r="G1" s="378"/>
      <c r="H1" s="378"/>
      <c r="I1" s="378"/>
      <c r="J1" s="378"/>
    </row>
    <row r="2" spans="1:10" ht="7.5" customHeight="1"/>
    <row r="3" spans="1:10" ht="15.75">
      <c r="A3" s="24"/>
      <c r="B3" s="43" t="s">
        <v>147</v>
      </c>
    </row>
    <row r="4" spans="1:10" ht="9.75" customHeight="1">
      <c r="A4" s="41"/>
      <c r="B4" s="40"/>
      <c r="C4" s="40"/>
      <c r="D4" s="40"/>
      <c r="E4" s="39"/>
      <c r="F4" s="39"/>
    </row>
    <row r="5" spans="1:10" ht="42" customHeight="1">
      <c r="A5" s="41"/>
      <c r="B5" s="376" t="s">
        <v>65</v>
      </c>
      <c r="C5" s="376"/>
      <c r="D5" s="376"/>
      <c r="E5" s="376"/>
    </row>
    <row r="6" spans="1:10" ht="51" customHeight="1">
      <c r="A6" s="41"/>
      <c r="B6" s="376" t="s">
        <v>66</v>
      </c>
      <c r="C6" s="376"/>
      <c r="D6" s="376"/>
      <c r="E6" s="376"/>
      <c r="F6" s="40"/>
    </row>
    <row r="7" spans="1:10" ht="67.5" customHeight="1">
      <c r="A7" s="41"/>
      <c r="B7" s="376" t="s">
        <v>67</v>
      </c>
      <c r="C7" s="376"/>
      <c r="D7" s="376"/>
      <c r="E7" s="376"/>
      <c r="F7" s="40"/>
    </row>
    <row r="8" spans="1:10" ht="54" customHeight="1">
      <c r="A8" s="41"/>
      <c r="B8" s="376" t="s">
        <v>68</v>
      </c>
      <c r="C8" s="376"/>
      <c r="D8" s="376"/>
      <c r="E8" s="376"/>
      <c r="F8" s="40"/>
    </row>
    <row r="9" spans="1:10" ht="39" customHeight="1">
      <c r="A9" s="41"/>
      <c r="B9" s="376" t="s">
        <v>69</v>
      </c>
      <c r="C9" s="376"/>
      <c r="D9" s="376"/>
      <c r="E9" s="376"/>
      <c r="F9" s="40"/>
    </row>
    <row r="10" spans="1:10" ht="75.75" customHeight="1">
      <c r="A10" s="41"/>
      <c r="B10" s="376" t="s">
        <v>70</v>
      </c>
      <c r="C10" s="376"/>
      <c r="D10" s="376"/>
      <c r="E10" s="376"/>
      <c r="F10" s="40"/>
    </row>
    <row r="11" spans="1:10" ht="47.25" customHeight="1">
      <c r="A11" s="41"/>
      <c r="B11" s="376" t="s">
        <v>71</v>
      </c>
      <c r="C11" s="376"/>
      <c r="D11" s="376"/>
      <c r="E11" s="376"/>
      <c r="F11" s="40"/>
    </row>
    <row r="12" spans="1:10" ht="51.75" customHeight="1">
      <c r="A12" s="41"/>
      <c r="B12" s="376" t="s">
        <v>72</v>
      </c>
      <c r="C12" s="376"/>
      <c r="D12" s="376"/>
      <c r="E12" s="376"/>
      <c r="F12" s="40"/>
    </row>
    <row r="13" spans="1:10" ht="53.25" customHeight="1">
      <c r="A13" s="41"/>
      <c r="B13" s="376" t="s">
        <v>73</v>
      </c>
      <c r="C13" s="376"/>
      <c r="D13" s="376"/>
      <c r="E13" s="376"/>
      <c r="F13" s="40"/>
    </row>
    <row r="14" spans="1:10" ht="38.25" customHeight="1">
      <c r="A14" s="41"/>
      <c r="B14" s="376" t="s">
        <v>74</v>
      </c>
      <c r="C14" s="376"/>
      <c r="D14" s="376"/>
      <c r="E14" s="376"/>
      <c r="F14" s="40"/>
    </row>
    <row r="15" spans="1:10" ht="102.75" customHeight="1">
      <c r="A15" s="41"/>
      <c r="B15" s="377" t="s">
        <v>75</v>
      </c>
      <c r="C15" s="376"/>
      <c r="D15" s="376"/>
      <c r="E15" s="376"/>
      <c r="F15" s="40"/>
    </row>
    <row r="16" spans="1:10" ht="9" customHeight="1">
      <c r="A16" s="41"/>
      <c r="B16" s="377"/>
      <c r="C16" s="376"/>
      <c r="D16" s="376"/>
      <c r="E16" s="376"/>
      <c r="F16" s="40"/>
    </row>
    <row r="17" spans="1:6">
      <c r="A17" s="41"/>
      <c r="B17" s="379" t="s">
        <v>76</v>
      </c>
      <c r="C17" s="379"/>
      <c r="D17" s="379"/>
      <c r="E17" s="379"/>
      <c r="F17" s="40"/>
    </row>
    <row r="18" spans="1:6" ht="6" customHeight="1">
      <c r="A18" s="41"/>
      <c r="B18" s="379"/>
      <c r="C18" s="379"/>
      <c r="D18" s="379"/>
      <c r="E18" s="379"/>
      <c r="F18" s="40"/>
    </row>
    <row r="19" spans="1:6" ht="41.25" customHeight="1">
      <c r="A19" s="41"/>
      <c r="B19" s="376" t="s">
        <v>77</v>
      </c>
      <c r="C19" s="376"/>
      <c r="D19" s="376"/>
      <c r="E19" s="376"/>
      <c r="F19" s="40"/>
    </row>
    <row r="20" spans="1:6" ht="38.25" customHeight="1">
      <c r="A20" s="41"/>
      <c r="B20" s="376" t="s">
        <v>78</v>
      </c>
      <c r="C20" s="376"/>
      <c r="D20" s="376"/>
      <c r="E20" s="376"/>
      <c r="F20" s="40"/>
    </row>
    <row r="21" spans="1:6" ht="73.5" customHeight="1">
      <c r="A21" s="41"/>
      <c r="B21" s="376" t="s">
        <v>79</v>
      </c>
      <c r="C21" s="376"/>
      <c r="D21" s="376"/>
      <c r="E21" s="376"/>
      <c r="F21" s="40"/>
    </row>
    <row r="22" spans="1:6" ht="38.25" customHeight="1">
      <c r="A22" s="41"/>
      <c r="B22" s="376" t="s">
        <v>80</v>
      </c>
      <c r="C22" s="376"/>
      <c r="D22" s="376"/>
      <c r="E22" s="376"/>
      <c r="F22" s="40"/>
    </row>
    <row r="23" spans="1:6">
      <c r="A23" s="41"/>
      <c r="B23" s="377"/>
      <c r="C23" s="376"/>
      <c r="D23" s="376"/>
      <c r="E23" s="376"/>
      <c r="F23" s="40"/>
    </row>
    <row r="24" spans="1:6">
      <c r="A24" s="41"/>
      <c r="B24" s="379" t="s">
        <v>81</v>
      </c>
      <c r="C24" s="379"/>
      <c r="D24" s="379"/>
      <c r="E24" s="379"/>
      <c r="F24" s="40"/>
    </row>
    <row r="25" spans="1:6" ht="8.25" customHeight="1">
      <c r="A25" s="41"/>
      <c r="B25" s="377"/>
      <c r="C25" s="376"/>
      <c r="D25" s="376"/>
      <c r="E25" s="376"/>
      <c r="F25" s="40"/>
    </row>
    <row r="26" spans="1:6">
      <c r="A26" s="41"/>
      <c r="B26" s="377" t="s">
        <v>82</v>
      </c>
      <c r="C26" s="377"/>
      <c r="D26" s="377"/>
      <c r="E26" s="377"/>
      <c r="F26" s="40"/>
    </row>
    <row r="27" spans="1:6" ht="76.5" customHeight="1">
      <c r="A27" s="24"/>
      <c r="B27" s="376" t="s">
        <v>83</v>
      </c>
      <c r="C27" s="376"/>
      <c r="D27" s="376"/>
      <c r="E27" s="376"/>
    </row>
    <row r="28" spans="1:6" ht="40.5" customHeight="1">
      <c r="B28" s="376" t="s">
        <v>84</v>
      </c>
      <c r="C28" s="376"/>
      <c r="D28" s="376"/>
      <c r="E28" s="376"/>
    </row>
    <row r="29" spans="1:6" ht="36.75" customHeight="1">
      <c r="A29" s="27"/>
      <c r="B29" s="376" t="s">
        <v>85</v>
      </c>
      <c r="C29" s="376"/>
      <c r="D29" s="376"/>
      <c r="E29" s="376"/>
    </row>
    <row r="30" spans="1:6">
      <c r="B30" s="376" t="s">
        <v>86</v>
      </c>
      <c r="C30" s="376"/>
      <c r="D30" s="376"/>
      <c r="E30" s="376"/>
    </row>
    <row r="31" spans="1:6" ht="27.75" customHeight="1">
      <c r="B31" s="376" t="s">
        <v>87</v>
      </c>
      <c r="C31" s="376"/>
      <c r="D31" s="376"/>
      <c r="E31" s="376"/>
      <c r="F31" s="5"/>
    </row>
    <row r="32" spans="1:6" ht="38.25" customHeight="1">
      <c r="B32" s="376" t="s">
        <v>88</v>
      </c>
      <c r="C32" s="376"/>
      <c r="D32" s="376"/>
      <c r="E32" s="376"/>
      <c r="F32" s="5"/>
    </row>
    <row r="33" spans="1:6" ht="50.25" customHeight="1">
      <c r="B33" s="376" t="s">
        <v>89</v>
      </c>
      <c r="C33" s="376"/>
      <c r="D33" s="376"/>
      <c r="E33" s="376"/>
      <c r="F33" s="5"/>
    </row>
    <row r="34" spans="1:6" ht="26.25" customHeight="1">
      <c r="B34" s="376" t="s">
        <v>90</v>
      </c>
      <c r="C34" s="376"/>
      <c r="D34" s="376"/>
      <c r="E34" s="376"/>
      <c r="F34" s="29"/>
    </row>
    <row r="35" spans="1:6">
      <c r="B35" s="376" t="s">
        <v>91</v>
      </c>
      <c r="C35" s="376"/>
      <c r="D35" s="376"/>
      <c r="E35" s="376"/>
      <c r="F35" s="29"/>
    </row>
    <row r="36" spans="1:6">
      <c r="B36" s="376" t="s">
        <v>92</v>
      </c>
      <c r="C36" s="376"/>
      <c r="D36" s="376"/>
      <c r="E36" s="376"/>
      <c r="F36" s="29"/>
    </row>
    <row r="37" spans="1:6">
      <c r="A37" s="27"/>
      <c r="B37" s="375" t="s">
        <v>93</v>
      </c>
      <c r="C37" s="376"/>
      <c r="D37" s="376"/>
      <c r="E37" s="376"/>
      <c r="F37" s="5"/>
    </row>
    <row r="38" spans="1:6">
      <c r="A38" s="6"/>
      <c r="B38" s="375" t="s">
        <v>94</v>
      </c>
      <c r="C38" s="376"/>
      <c r="D38" s="376"/>
      <c r="E38" s="376"/>
      <c r="F38" s="5"/>
    </row>
    <row r="39" spans="1:6">
      <c r="A39" s="6"/>
      <c r="B39" s="375" t="s">
        <v>95</v>
      </c>
      <c r="C39" s="376"/>
      <c r="D39" s="376"/>
      <c r="E39" s="376"/>
      <c r="F39" s="29"/>
    </row>
    <row r="40" spans="1:6">
      <c r="A40" s="6"/>
      <c r="B40" s="375" t="s">
        <v>96</v>
      </c>
      <c r="C40" s="376"/>
      <c r="D40" s="376"/>
      <c r="E40" s="376"/>
      <c r="F40" s="29"/>
    </row>
    <row r="41" spans="1:6" ht="37.5" customHeight="1">
      <c r="A41" s="6"/>
      <c r="B41" s="375" t="s">
        <v>97</v>
      </c>
      <c r="C41" s="376"/>
      <c r="D41" s="376"/>
      <c r="E41" s="376"/>
      <c r="F41" s="29"/>
    </row>
    <row r="42" spans="1:6">
      <c r="A42" s="6"/>
      <c r="B42" s="375"/>
      <c r="C42" s="376"/>
      <c r="D42" s="376"/>
      <c r="E42" s="376"/>
      <c r="F42" s="5"/>
    </row>
    <row r="43" spans="1:6" ht="12" customHeight="1">
      <c r="A43" s="6"/>
      <c r="B43" s="375"/>
      <c r="C43" s="376"/>
      <c r="D43" s="376"/>
      <c r="E43" s="376"/>
      <c r="F43" s="5"/>
    </row>
    <row r="44" spans="1:6">
      <c r="A44" s="6"/>
      <c r="B44" s="377" t="s">
        <v>98</v>
      </c>
      <c r="C44" s="377"/>
      <c r="D44" s="377"/>
      <c r="E44" s="377"/>
    </row>
    <row r="45" spans="1:6" ht="39" customHeight="1">
      <c r="A45" s="27"/>
      <c r="B45" s="376" t="s">
        <v>99</v>
      </c>
      <c r="C45" s="376"/>
      <c r="D45" s="376"/>
      <c r="E45" s="376"/>
    </row>
    <row r="46" spans="1:6">
      <c r="A46" s="27"/>
      <c r="B46" s="375" t="s">
        <v>100</v>
      </c>
      <c r="C46" s="376"/>
      <c r="D46" s="376"/>
      <c r="E46" s="376"/>
    </row>
    <row r="47" spans="1:6" ht="12" customHeight="1">
      <c r="A47" s="6"/>
      <c r="B47" s="375" t="s">
        <v>101</v>
      </c>
      <c r="C47" s="376"/>
      <c r="D47" s="376"/>
      <c r="E47" s="376"/>
      <c r="F47" s="5"/>
    </row>
    <row r="48" spans="1:6" ht="12" customHeight="1">
      <c r="A48" s="6"/>
      <c r="B48" s="375" t="s">
        <v>102</v>
      </c>
      <c r="C48" s="376"/>
      <c r="D48" s="376"/>
      <c r="E48" s="376"/>
      <c r="F48" s="5"/>
    </row>
    <row r="49" spans="1:6" ht="12" customHeight="1">
      <c r="A49" s="6"/>
      <c r="B49" s="375" t="s">
        <v>103</v>
      </c>
      <c r="C49" s="376"/>
      <c r="D49" s="376"/>
      <c r="E49" s="376"/>
      <c r="F49" s="5"/>
    </row>
    <row r="50" spans="1:6" ht="12" customHeight="1">
      <c r="A50" s="6"/>
      <c r="B50" s="375" t="s">
        <v>104</v>
      </c>
      <c r="C50" s="376"/>
      <c r="D50" s="376"/>
      <c r="E50" s="376"/>
      <c r="F50" s="5"/>
    </row>
    <row r="51" spans="1:6" ht="12" customHeight="1">
      <c r="A51" s="6"/>
      <c r="B51" s="375" t="s">
        <v>105</v>
      </c>
      <c r="C51" s="376"/>
      <c r="D51" s="376"/>
      <c r="E51" s="376"/>
      <c r="F51" s="29"/>
    </row>
    <row r="52" spans="1:6">
      <c r="A52" s="6"/>
      <c r="B52" s="375" t="s">
        <v>106</v>
      </c>
      <c r="C52" s="376"/>
      <c r="D52" s="376"/>
      <c r="E52" s="376"/>
    </row>
    <row r="53" spans="1:6">
      <c r="A53" s="26"/>
      <c r="B53" s="375" t="s">
        <v>107</v>
      </c>
      <c r="C53" s="376"/>
      <c r="D53" s="376"/>
      <c r="E53" s="376"/>
      <c r="F53" s="25"/>
    </row>
    <row r="54" spans="1:6">
      <c r="A54" s="6"/>
      <c r="B54" s="375" t="s">
        <v>109</v>
      </c>
      <c r="C54" s="376"/>
      <c r="D54" s="376"/>
      <c r="E54" s="376"/>
      <c r="F54" s="25"/>
    </row>
    <row r="55" spans="1:6">
      <c r="A55" s="6"/>
      <c r="B55" s="375" t="s">
        <v>108</v>
      </c>
      <c r="C55" s="376"/>
      <c r="D55" s="376"/>
      <c r="E55" s="376"/>
      <c r="F55" s="29"/>
    </row>
    <row r="56" spans="1:6">
      <c r="A56" s="6"/>
      <c r="B56" s="375" t="s">
        <v>110</v>
      </c>
      <c r="C56" s="376"/>
      <c r="D56" s="376"/>
      <c r="E56" s="376"/>
      <c r="F56" s="29"/>
    </row>
    <row r="57" spans="1:6">
      <c r="A57" s="6"/>
      <c r="B57" s="375" t="s">
        <v>111</v>
      </c>
      <c r="C57" s="376"/>
      <c r="D57" s="376"/>
      <c r="E57" s="376"/>
      <c r="F57" s="29"/>
    </row>
    <row r="58" spans="1:6" ht="15" customHeight="1">
      <c r="A58" s="6"/>
      <c r="B58" s="375" t="s">
        <v>112</v>
      </c>
      <c r="C58" s="376"/>
      <c r="D58" s="376"/>
      <c r="E58" s="376"/>
      <c r="F58" s="29"/>
    </row>
    <row r="59" spans="1:6">
      <c r="A59" s="6"/>
      <c r="B59" s="375" t="s">
        <v>113</v>
      </c>
      <c r="C59" s="376"/>
      <c r="D59" s="376"/>
      <c r="E59" s="376"/>
      <c r="F59" s="29"/>
    </row>
    <row r="60" spans="1:6" ht="60.75" customHeight="1">
      <c r="A60" s="6"/>
      <c r="B60" s="375" t="s">
        <v>114</v>
      </c>
      <c r="C60" s="376"/>
      <c r="D60" s="376"/>
      <c r="E60" s="376"/>
      <c r="F60" s="29"/>
    </row>
    <row r="61" spans="1:6" ht="39.75" customHeight="1">
      <c r="A61" s="6"/>
      <c r="B61" s="375" t="s">
        <v>115</v>
      </c>
      <c r="C61" s="376"/>
      <c r="D61" s="376"/>
      <c r="E61" s="376"/>
      <c r="F61" s="29"/>
    </row>
    <row r="62" spans="1:6" ht="61.5" customHeight="1">
      <c r="A62" s="27"/>
      <c r="B62" s="375" t="s">
        <v>116</v>
      </c>
      <c r="C62" s="376"/>
      <c r="D62" s="376"/>
      <c r="E62" s="376"/>
      <c r="F62" s="29"/>
    </row>
    <row r="63" spans="1:6" ht="62.25" customHeight="1">
      <c r="A63" s="6"/>
      <c r="B63" s="375" t="s">
        <v>117</v>
      </c>
      <c r="C63" s="376"/>
      <c r="D63" s="376"/>
      <c r="E63" s="376"/>
      <c r="F63" s="29"/>
    </row>
    <row r="64" spans="1:6">
      <c r="A64" s="6"/>
      <c r="B64" s="375" t="s">
        <v>118</v>
      </c>
      <c r="C64" s="376"/>
      <c r="D64" s="376"/>
      <c r="E64" s="376"/>
      <c r="F64" s="29"/>
    </row>
    <row r="65" spans="1:6" ht="16.5" customHeight="1">
      <c r="A65" s="6"/>
      <c r="B65" s="375" t="s">
        <v>119</v>
      </c>
      <c r="C65" s="376"/>
      <c r="D65" s="376"/>
      <c r="E65" s="376"/>
      <c r="F65" s="5"/>
    </row>
    <row r="66" spans="1:6">
      <c r="A66" s="27"/>
      <c r="B66" s="375" t="s">
        <v>120</v>
      </c>
      <c r="C66" s="376"/>
      <c r="D66" s="376"/>
      <c r="E66" s="376"/>
      <c r="F66" s="5"/>
    </row>
    <row r="67" spans="1:6">
      <c r="A67" s="6"/>
      <c r="B67" s="375" t="s">
        <v>121</v>
      </c>
      <c r="C67" s="376"/>
      <c r="D67" s="376"/>
      <c r="E67" s="376"/>
      <c r="F67" s="5"/>
    </row>
    <row r="68" spans="1:6" ht="16.5" customHeight="1">
      <c r="A68" s="6"/>
      <c r="B68" s="375" t="s">
        <v>122</v>
      </c>
      <c r="C68" s="376"/>
      <c r="D68" s="376"/>
      <c r="E68" s="376"/>
      <c r="F68" s="29"/>
    </row>
    <row r="69" spans="1:6" ht="16.5" customHeight="1">
      <c r="A69" s="6"/>
      <c r="B69" s="375" t="s">
        <v>123</v>
      </c>
      <c r="C69" s="376"/>
      <c r="D69" s="376"/>
      <c r="E69" s="376"/>
      <c r="F69" s="29"/>
    </row>
    <row r="70" spans="1:6">
      <c r="A70" s="27"/>
      <c r="B70" s="375" t="s">
        <v>124</v>
      </c>
      <c r="C70" s="376"/>
      <c r="D70" s="376"/>
      <c r="E70" s="376"/>
      <c r="F70" s="5"/>
    </row>
    <row r="71" spans="1:6">
      <c r="A71" s="6"/>
      <c r="B71" s="375" t="s">
        <v>125</v>
      </c>
      <c r="C71" s="376"/>
      <c r="D71" s="376"/>
      <c r="E71" s="376"/>
      <c r="F71" s="5"/>
    </row>
    <row r="72" spans="1:6">
      <c r="A72" s="6"/>
      <c r="B72" s="375" t="s">
        <v>126</v>
      </c>
      <c r="C72" s="376"/>
      <c r="D72" s="376"/>
      <c r="E72" s="376"/>
      <c r="F72" s="29"/>
    </row>
    <row r="73" spans="1:6">
      <c r="A73" s="6"/>
      <c r="B73" s="375" t="s">
        <v>127</v>
      </c>
      <c r="C73" s="376"/>
      <c r="D73" s="376"/>
      <c r="E73" s="376"/>
    </row>
    <row r="74" spans="1:6">
      <c r="A74" s="27"/>
      <c r="B74" s="375" t="s">
        <v>128</v>
      </c>
      <c r="C74" s="376"/>
      <c r="D74" s="376"/>
      <c r="E74" s="376"/>
      <c r="F74" s="29"/>
    </row>
    <row r="75" spans="1:6">
      <c r="A75" s="6"/>
      <c r="B75" s="375" t="s">
        <v>129</v>
      </c>
      <c r="C75" s="376"/>
      <c r="D75" s="376"/>
      <c r="E75" s="376"/>
      <c r="F75" s="29"/>
    </row>
    <row r="76" spans="1:6">
      <c r="A76" s="6"/>
      <c r="B76" s="375"/>
      <c r="C76" s="376"/>
      <c r="D76" s="376"/>
      <c r="E76" s="376"/>
      <c r="F76" s="29"/>
    </row>
    <row r="77" spans="1:6">
      <c r="A77" s="6"/>
      <c r="B77" s="377" t="s">
        <v>130</v>
      </c>
      <c r="C77" s="377"/>
      <c r="D77" s="377"/>
      <c r="E77" s="377"/>
      <c r="F77" s="29"/>
    </row>
    <row r="78" spans="1:6" ht="50.25" customHeight="1">
      <c r="A78" s="27"/>
      <c r="B78" s="375" t="s">
        <v>131</v>
      </c>
      <c r="C78" s="376"/>
      <c r="D78" s="376"/>
      <c r="E78" s="376"/>
      <c r="F78" s="29"/>
    </row>
    <row r="79" spans="1:6" ht="75.75" customHeight="1">
      <c r="A79" s="6"/>
      <c r="B79" s="375" t="s">
        <v>132</v>
      </c>
      <c r="C79" s="376"/>
      <c r="D79" s="376"/>
      <c r="E79" s="376"/>
      <c r="F79" s="29"/>
    </row>
    <row r="80" spans="1:6">
      <c r="A80" s="6"/>
      <c r="B80" s="375" t="s">
        <v>133</v>
      </c>
      <c r="C80" s="376"/>
      <c r="D80" s="376"/>
      <c r="E80" s="376"/>
      <c r="F80" s="29"/>
    </row>
    <row r="81" spans="1:6">
      <c r="A81" s="27"/>
      <c r="B81" s="375" t="s">
        <v>134</v>
      </c>
      <c r="C81" s="376"/>
      <c r="D81" s="376"/>
      <c r="E81" s="376"/>
      <c r="F81" s="29"/>
    </row>
    <row r="82" spans="1:6">
      <c r="A82" s="6"/>
      <c r="B82" s="375" t="s">
        <v>135</v>
      </c>
      <c r="C82" s="376"/>
      <c r="D82" s="376"/>
      <c r="E82" s="376"/>
      <c r="F82" s="29"/>
    </row>
    <row r="83" spans="1:6">
      <c r="A83" s="27"/>
      <c r="B83" s="375" t="s">
        <v>136</v>
      </c>
      <c r="C83" s="376"/>
      <c r="D83" s="376"/>
      <c r="E83" s="376"/>
      <c r="F83" s="29"/>
    </row>
    <row r="84" spans="1:6" ht="63.75" customHeight="1">
      <c r="A84" s="6"/>
      <c r="B84" s="375" t="s">
        <v>137</v>
      </c>
      <c r="C84" s="376"/>
      <c r="D84" s="376"/>
      <c r="E84" s="376"/>
      <c r="F84" s="29"/>
    </row>
    <row r="85" spans="1:6" ht="27.75" customHeight="1">
      <c r="A85" s="6"/>
      <c r="B85" s="375" t="s">
        <v>138</v>
      </c>
      <c r="C85" s="376"/>
      <c r="D85" s="376"/>
      <c r="E85" s="376"/>
      <c r="F85" s="29"/>
    </row>
    <row r="86" spans="1:6">
      <c r="A86" s="6"/>
      <c r="B86" s="375" t="s">
        <v>139</v>
      </c>
      <c r="C86" s="376"/>
      <c r="D86" s="376"/>
      <c r="E86" s="376"/>
      <c r="F86" s="29"/>
    </row>
    <row r="87" spans="1:6">
      <c r="A87" s="6"/>
      <c r="B87" s="375" t="s">
        <v>140</v>
      </c>
      <c r="C87" s="376"/>
      <c r="D87" s="376"/>
      <c r="E87" s="376"/>
      <c r="F87" s="29"/>
    </row>
    <row r="88" spans="1:6" ht="24.75" customHeight="1">
      <c r="A88" s="27"/>
      <c r="B88" s="375" t="s">
        <v>141</v>
      </c>
      <c r="C88" s="376"/>
      <c r="D88" s="376"/>
      <c r="E88" s="376"/>
      <c r="F88" s="29"/>
    </row>
    <row r="89" spans="1:6" ht="16.5" customHeight="1">
      <c r="A89" s="6"/>
      <c r="B89" s="375" t="s">
        <v>142</v>
      </c>
      <c r="C89" s="376"/>
      <c r="D89" s="376"/>
      <c r="E89" s="376"/>
      <c r="F89" s="29"/>
    </row>
    <row r="90" spans="1:6">
      <c r="A90" s="6"/>
      <c r="B90" s="375" t="s">
        <v>143</v>
      </c>
      <c r="C90" s="376"/>
      <c r="D90" s="376"/>
      <c r="E90" s="376"/>
      <c r="F90" s="29"/>
    </row>
    <row r="91" spans="1:6">
      <c r="A91" s="6"/>
      <c r="B91" s="375" t="s">
        <v>144</v>
      </c>
      <c r="C91" s="376"/>
      <c r="D91" s="376"/>
      <c r="E91" s="376"/>
      <c r="F91" s="29"/>
    </row>
    <row r="92" spans="1:6">
      <c r="A92" s="27"/>
      <c r="B92" s="375" t="s">
        <v>129</v>
      </c>
      <c r="C92" s="376"/>
      <c r="D92" s="376"/>
      <c r="E92" s="376"/>
      <c r="F92" s="29"/>
    </row>
    <row r="93" spans="1:6">
      <c r="A93" s="6"/>
      <c r="B93" s="375" t="s">
        <v>145</v>
      </c>
      <c r="C93" s="376"/>
      <c r="D93" s="376"/>
      <c r="E93" s="376"/>
      <c r="F93" s="29"/>
    </row>
    <row r="94" spans="1:6" ht="26.25" customHeight="1">
      <c r="A94" s="6"/>
      <c r="B94" s="375" t="s">
        <v>146</v>
      </c>
      <c r="C94" s="376"/>
      <c r="D94" s="376"/>
      <c r="E94" s="376"/>
      <c r="F94" s="29"/>
    </row>
    <row r="95" spans="1:6">
      <c r="A95" s="6"/>
      <c r="B95" s="375"/>
      <c r="C95" s="376"/>
      <c r="D95" s="376"/>
      <c r="E95" s="376"/>
      <c r="F95" s="29"/>
    </row>
  </sheetData>
  <sheetProtection algorithmName="SHA-512" hashValue="noqmZOaB8oXck2U+qg82VbvFwhaJ/q9aNmOd6qcqIgQo6dz6b+1TdZvFR1dDuWSJJ/I4Ub7OmXXQXrXQvEHOnA==" saltValue="Lj5StuHtwptfZwshNP6rmA==" spinCount="100000" sheet="1" objects="1" scenarios="1"/>
  <mergeCells count="92">
    <mergeCell ref="B44:E44"/>
    <mergeCell ref="B45:E45"/>
    <mergeCell ref="B46:E46"/>
    <mergeCell ref="B47:E47"/>
    <mergeCell ref="B57:E57"/>
    <mergeCell ref="B50:E50"/>
    <mergeCell ref="B48:E48"/>
    <mergeCell ref="B49:E49"/>
    <mergeCell ref="B58:E58"/>
    <mergeCell ref="B51:E51"/>
    <mergeCell ref="B52:E52"/>
    <mergeCell ref="B53:E53"/>
    <mergeCell ref="B54:E54"/>
    <mergeCell ref="B55:E55"/>
    <mergeCell ref="B56:E56"/>
    <mergeCell ref="B43:E43"/>
    <mergeCell ref="B15:E15"/>
    <mergeCell ref="B17:E17"/>
    <mergeCell ref="B18:E18"/>
    <mergeCell ref="B16:E16"/>
    <mergeCell ref="B19:E19"/>
    <mergeCell ref="B42:E42"/>
    <mergeCell ref="B37:E37"/>
    <mergeCell ref="B27:E27"/>
    <mergeCell ref="B28:E28"/>
    <mergeCell ref="B29:E29"/>
    <mergeCell ref="B30:E30"/>
    <mergeCell ref="B31:E31"/>
    <mergeCell ref="B32:E32"/>
    <mergeCell ref="B33:E33"/>
    <mergeCell ref="B1:J1"/>
    <mergeCell ref="B38:E38"/>
    <mergeCell ref="B39:E39"/>
    <mergeCell ref="B40:E40"/>
    <mergeCell ref="B41:E41"/>
    <mergeCell ref="B34:E34"/>
    <mergeCell ref="B35:E35"/>
    <mergeCell ref="B36:E36"/>
    <mergeCell ref="B21:E21"/>
    <mergeCell ref="B22:E22"/>
    <mergeCell ref="B23:E23"/>
    <mergeCell ref="B24:E24"/>
    <mergeCell ref="B25:E25"/>
    <mergeCell ref="B26:E26"/>
    <mergeCell ref="B5:E5"/>
    <mergeCell ref="B6:E6"/>
    <mergeCell ref="B59:E59"/>
    <mergeCell ref="B60:E60"/>
    <mergeCell ref="B61:E61"/>
    <mergeCell ref="B62:E62"/>
    <mergeCell ref="B63:E63"/>
    <mergeCell ref="B7:E7"/>
    <mergeCell ref="B8:E8"/>
    <mergeCell ref="B20:E20"/>
    <mergeCell ref="B9:E9"/>
    <mergeCell ref="B10:E10"/>
    <mergeCell ref="B11:E11"/>
    <mergeCell ref="B12:E12"/>
    <mergeCell ref="B13:E13"/>
    <mergeCell ref="B14:E14"/>
    <mergeCell ref="B69:E69"/>
    <mergeCell ref="B70:E70"/>
    <mergeCell ref="B71:E71"/>
    <mergeCell ref="B72:E72"/>
    <mergeCell ref="B73:E73"/>
    <mergeCell ref="B64:E64"/>
    <mergeCell ref="B65:E65"/>
    <mergeCell ref="B66:E66"/>
    <mergeCell ref="B67:E67"/>
    <mergeCell ref="B68:E68"/>
    <mergeCell ref="B79:E79"/>
    <mergeCell ref="B80:E80"/>
    <mergeCell ref="B81:E81"/>
    <mergeCell ref="B82:E82"/>
    <mergeCell ref="B83:E83"/>
    <mergeCell ref="B74:E74"/>
    <mergeCell ref="B75:E75"/>
    <mergeCell ref="B76:E76"/>
    <mergeCell ref="B77:E77"/>
    <mergeCell ref="B78:E78"/>
    <mergeCell ref="B94:E94"/>
    <mergeCell ref="B95:E95"/>
    <mergeCell ref="B89:E89"/>
    <mergeCell ref="B90:E90"/>
    <mergeCell ref="B91:E91"/>
    <mergeCell ref="B92:E92"/>
    <mergeCell ref="B93:E93"/>
    <mergeCell ref="B84:E84"/>
    <mergeCell ref="B85:E85"/>
    <mergeCell ref="B86:E86"/>
    <mergeCell ref="B87:E87"/>
    <mergeCell ref="B88:E88"/>
  </mergeCells>
  <pageMargins left="1.1811023622047245" right="0.39370078740157483" top="0.39370078740157483" bottom="0.39370078740157483" header="0.39370078740157483" footer="0.19685039370078741"/>
  <pageSetup paperSize="9" scale="83" orientation="portrait" r:id="rId1"/>
  <headerFooter>
    <oddFooter>&amp;L&amp;"Arial,Regular"&amp;9&amp;K00-040Opći uvjeti uz troškovnik&amp;R&amp;"Arial,Regular"&amp;9&amp;K00-041str. &amp;P /&amp;N</oddFooter>
  </headerFooter>
  <rowBreaks count="2" manualBreakCount="2">
    <brk id="23" max="5" man="1"/>
    <brk id="56"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5"/>
  <sheetViews>
    <sheetView view="pageBreakPreview" zoomScaleNormal="100" zoomScaleSheetLayoutView="100" workbookViewId="0">
      <selection activeCell="F18" sqref="F18"/>
    </sheetView>
  </sheetViews>
  <sheetFormatPr defaultRowHeight="15"/>
  <cols>
    <col min="1" max="1" width="3.5703125" customWidth="1"/>
    <col min="6" max="6" width="35.28515625" customWidth="1"/>
    <col min="7" max="7" width="3.42578125" customWidth="1"/>
    <col min="8" max="8" width="3" customWidth="1"/>
    <col min="9" max="10" width="9.140625" customWidth="1"/>
  </cols>
  <sheetData>
    <row r="1" spans="2:10" ht="8.25" customHeight="1"/>
    <row r="2" spans="2:10" ht="23.25" customHeight="1">
      <c r="B2" s="382" t="s">
        <v>419</v>
      </c>
      <c r="C2" s="383"/>
      <c r="D2" s="383"/>
      <c r="E2" s="383"/>
      <c r="F2" s="383"/>
      <c r="G2" s="383"/>
      <c r="H2" s="383"/>
      <c r="I2" s="383"/>
      <c r="J2" s="383"/>
    </row>
    <row r="3" spans="2:10" ht="74.25" customHeight="1" thickBot="1"/>
    <row r="4" spans="2:10" ht="20.100000000000001" customHeight="1" thickBot="1">
      <c r="B4" s="56" t="s">
        <v>153</v>
      </c>
      <c r="C4" s="57"/>
      <c r="D4" s="57"/>
      <c r="E4" s="57"/>
      <c r="F4" s="57"/>
      <c r="G4" s="57"/>
      <c r="H4" s="58"/>
      <c r="I4" s="58"/>
      <c r="J4" s="59"/>
    </row>
    <row r="5" spans="2:10">
      <c r="B5" s="61" t="s">
        <v>0</v>
      </c>
      <c r="C5" s="387" t="s">
        <v>156</v>
      </c>
      <c r="D5" s="388"/>
      <c r="E5" s="388"/>
      <c r="F5" s="389"/>
      <c r="G5" s="384"/>
      <c r="H5" s="385"/>
      <c r="I5" s="386" t="s">
        <v>157</v>
      </c>
      <c r="J5" s="386"/>
    </row>
    <row r="7" spans="2:10">
      <c r="B7" s="44" t="s">
        <v>20</v>
      </c>
      <c r="C7" s="45" t="s">
        <v>227</v>
      </c>
      <c r="D7" s="45"/>
      <c r="E7" s="45"/>
      <c r="F7" s="45"/>
      <c r="G7" s="380"/>
      <c r="H7" s="380"/>
      <c r="I7" s="381">
        <f>sum_1_total</f>
        <v>0</v>
      </c>
      <c r="J7" s="381"/>
    </row>
    <row r="8" spans="2:10">
      <c r="I8" s="36"/>
      <c r="J8" s="36"/>
    </row>
    <row r="9" spans="2:10">
      <c r="B9" s="44">
        <v>2</v>
      </c>
      <c r="C9" s="45" t="s">
        <v>226</v>
      </c>
      <c r="D9" s="45"/>
      <c r="E9" s="45"/>
      <c r="F9" s="45"/>
      <c r="G9" s="380"/>
      <c r="H9" s="380"/>
      <c r="I9" s="381" cm="1">
        <f t="array" ref="I9">sum_2_total</f>
        <v>0</v>
      </c>
      <c r="J9" s="381"/>
    </row>
    <row r="11" spans="2:10">
      <c r="B11" s="44">
        <v>3</v>
      </c>
      <c r="C11" s="45" t="s">
        <v>285</v>
      </c>
      <c r="D11" s="45"/>
      <c r="E11" s="45"/>
      <c r="F11" s="45"/>
      <c r="G11" s="380"/>
      <c r="H11" s="380"/>
      <c r="I11" s="381" cm="1">
        <f t="array" ref="I11">sum_3_total</f>
        <v>0</v>
      </c>
      <c r="J11" s="381"/>
    </row>
    <row r="14" spans="2:10">
      <c r="F14" s="55" t="s">
        <v>150</v>
      </c>
      <c r="G14" s="390"/>
      <c r="H14" s="391"/>
      <c r="I14" s="396">
        <f>SUM(I7:J11)</f>
        <v>0</v>
      </c>
      <c r="J14" s="391"/>
    </row>
    <row r="15" spans="2:10" ht="15.75" thickBot="1">
      <c r="F15" s="46" t="s">
        <v>154</v>
      </c>
      <c r="G15" s="392"/>
      <c r="H15" s="393"/>
      <c r="I15" s="397">
        <f>I14*0.25</f>
        <v>0</v>
      </c>
      <c r="J15" s="393"/>
    </row>
    <row r="16" spans="2:10" ht="15.75" thickBot="1">
      <c r="F16" s="60" t="s">
        <v>155</v>
      </c>
      <c r="G16" s="394"/>
      <c r="H16" s="395"/>
      <c r="I16" s="398">
        <f>SUM(I14:J15)</f>
        <v>0</v>
      </c>
      <c r="J16" s="399"/>
    </row>
    <row r="25" ht="20.100000000000001" customHeight="1"/>
  </sheetData>
  <sheetProtection algorithmName="SHA-512" hashValue="x0dHCbNuXQC6UAW4WsZfTujWkN9vTNNxipq6vf9nDTNv9VVK0UWt47oPBZi5wlwYdYMP7zNoAhS2ia2R/EB8FQ==" saltValue="3Xvl3CC1dS5wYruDQka9DQ==" spinCount="100000" sheet="1" objects="1" scenarios="1"/>
  <mergeCells count="16">
    <mergeCell ref="G11:H11"/>
    <mergeCell ref="I11:J11"/>
    <mergeCell ref="G14:H14"/>
    <mergeCell ref="G15:H15"/>
    <mergeCell ref="G16:H16"/>
    <mergeCell ref="I14:J14"/>
    <mergeCell ref="I15:J15"/>
    <mergeCell ref="I16:J16"/>
    <mergeCell ref="G9:H9"/>
    <mergeCell ref="I9:J9"/>
    <mergeCell ref="B2:J2"/>
    <mergeCell ref="G5:H5"/>
    <mergeCell ref="I5:J5"/>
    <mergeCell ref="C5:F5"/>
    <mergeCell ref="G7:H7"/>
    <mergeCell ref="I7:J7"/>
  </mergeCells>
  <pageMargins left="0.98425196850393704" right="0.23622047244094491" top="0.39370078740157483" bottom="0.39370078740157483" header="0.19685039370078741" footer="0.19685039370078741"/>
  <pageSetup paperSize="9" scale="80" orientation="portrait" r:id="rId1"/>
  <headerFooter>
    <oddFooter>&amp;L&amp;"Arial,Regular"&amp;9&amp;K00-032Ukupna rekapitulacija&amp;R&amp;"Arial,Regular"&amp;9&amp;K00-033str. &amp;P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3"/>
  <sheetViews>
    <sheetView view="pageBreakPreview" zoomScaleNormal="100" zoomScaleSheetLayoutView="100" workbookViewId="0">
      <pane ySplit="3" topLeftCell="A6" activePane="bottomLeft" state="frozen"/>
      <selection pane="bottomLeft" activeCell="E11" sqref="E11"/>
    </sheetView>
  </sheetViews>
  <sheetFormatPr defaultColWidth="8.7109375" defaultRowHeight="12.75"/>
  <cols>
    <col min="1" max="1" width="6.140625" style="72" customWidth="1"/>
    <col min="2" max="2" width="51.42578125" style="77" customWidth="1"/>
    <col min="3" max="3" width="5.5703125" style="1" customWidth="1"/>
    <col min="4" max="4" width="10.140625" style="28" bestFit="1" customWidth="1"/>
    <col min="5" max="5" width="9.85546875" style="1" customWidth="1"/>
    <col min="6" max="6" width="14" style="28" customWidth="1"/>
    <col min="7" max="16384" width="8.7109375" style="2"/>
  </cols>
  <sheetData>
    <row r="1" spans="1:8" s="71" customFormat="1" ht="24" customHeight="1">
      <c r="A1" s="400" t="s">
        <v>419</v>
      </c>
      <c r="B1" s="401"/>
      <c r="C1" s="401"/>
      <c r="D1" s="401"/>
      <c r="E1" s="401"/>
      <c r="F1" s="401"/>
      <c r="G1" s="401"/>
      <c r="H1" s="70"/>
    </row>
    <row r="2" spans="1:8" ht="6" customHeight="1" thickBot="1">
      <c r="B2" s="73"/>
      <c r="C2" s="74"/>
      <c r="D2" s="7"/>
      <c r="E2" s="4"/>
      <c r="F2" s="4"/>
    </row>
    <row r="3" spans="1:8" s="75" customFormat="1" ht="25.9" customHeight="1" thickBot="1">
      <c r="A3" s="142" t="s">
        <v>0</v>
      </c>
      <c r="B3" s="143" t="s">
        <v>1</v>
      </c>
      <c r="C3" s="144" t="s">
        <v>196</v>
      </c>
      <c r="D3" s="145" t="s">
        <v>3</v>
      </c>
      <c r="E3" s="146" t="s">
        <v>232</v>
      </c>
      <c r="F3" s="147" t="s">
        <v>197</v>
      </c>
    </row>
    <row r="4" spans="1:8" ht="9.75" customHeight="1">
      <c r="A4" s="76"/>
      <c r="C4" s="2"/>
      <c r="D4" s="64"/>
      <c r="F4" s="2"/>
    </row>
    <row r="5" spans="1:8" ht="15" customHeight="1">
      <c r="A5" s="185" t="s">
        <v>20</v>
      </c>
      <c r="B5" s="186" t="s">
        <v>315</v>
      </c>
      <c r="C5" s="187"/>
      <c r="D5" s="187"/>
      <c r="E5" s="187"/>
      <c r="F5" s="188"/>
    </row>
    <row r="7" spans="1:8" ht="15" customHeight="1">
      <c r="A7" s="78" t="s">
        <v>148</v>
      </c>
      <c r="B7" s="79" t="s">
        <v>14</v>
      </c>
      <c r="C7" s="80"/>
      <c r="D7" s="80"/>
      <c r="E7" s="80"/>
      <c r="F7" s="81"/>
    </row>
    <row r="8" spans="1:8" ht="5.25" customHeight="1"/>
    <row r="9" spans="1:8" ht="91.5" customHeight="1">
      <c r="A9" s="82" t="s">
        <v>172</v>
      </c>
      <c r="B9" s="192" t="s">
        <v>15</v>
      </c>
    </row>
    <row r="10" spans="1:8" ht="76.5">
      <c r="A10" s="82"/>
      <c r="B10" s="192" t="s">
        <v>17</v>
      </c>
      <c r="C10" s="84"/>
      <c r="D10" s="85"/>
      <c r="E10" s="85"/>
      <c r="F10" s="85"/>
    </row>
    <row r="11" spans="1:8" ht="63.75">
      <c r="A11" s="82"/>
      <c r="B11" s="192" t="s">
        <v>16</v>
      </c>
      <c r="C11" s="176" t="s">
        <v>4</v>
      </c>
      <c r="D11" s="85">
        <v>1</v>
      </c>
      <c r="E11" s="193">
        <v>0</v>
      </c>
      <c r="F11" s="85">
        <f>D11*E11</f>
        <v>0</v>
      </c>
    </row>
    <row r="12" spans="1:8">
      <c r="A12" s="82"/>
      <c r="B12" s="83"/>
      <c r="C12" s="176"/>
      <c r="D12" s="86"/>
      <c r="E12" s="86"/>
      <c r="F12" s="85"/>
    </row>
    <row r="13" spans="1:8" ht="78">
      <c r="A13" s="82" t="s">
        <v>173</v>
      </c>
      <c r="B13" s="192" t="s">
        <v>432</v>
      </c>
      <c r="C13" s="176" t="s">
        <v>165</v>
      </c>
      <c r="D13" s="85">
        <v>5</v>
      </c>
      <c r="E13" s="193">
        <v>0</v>
      </c>
      <c r="F13" s="85">
        <f>D13*E13</f>
        <v>0</v>
      </c>
    </row>
    <row r="14" spans="1:8">
      <c r="A14" s="82"/>
      <c r="B14" s="83"/>
      <c r="C14" s="176"/>
      <c r="D14" s="86"/>
      <c r="E14" s="86"/>
      <c r="F14" s="85"/>
    </row>
    <row r="15" spans="1:8" ht="63.75">
      <c r="A15" s="82" t="s">
        <v>174</v>
      </c>
      <c r="B15" s="87" t="s">
        <v>235</v>
      </c>
      <c r="C15" s="176"/>
      <c r="D15" s="85"/>
      <c r="E15" s="85"/>
      <c r="F15" s="85"/>
    </row>
    <row r="16" spans="1:8" ht="14.25">
      <c r="A16" s="82"/>
      <c r="B16" s="87" t="s">
        <v>335</v>
      </c>
      <c r="C16" s="176" t="s">
        <v>205</v>
      </c>
      <c r="D16" s="85">
        <v>35</v>
      </c>
      <c r="E16" s="193">
        <v>0</v>
      </c>
      <c r="F16" s="85">
        <f>D16*E16</f>
        <v>0</v>
      </c>
    </row>
    <row r="17" spans="1:6" ht="14.25">
      <c r="A17" s="82"/>
      <c r="B17" s="87" t="s">
        <v>336</v>
      </c>
      <c r="C17" s="176" t="s">
        <v>205</v>
      </c>
      <c r="D17" s="85">
        <v>6</v>
      </c>
      <c r="E17" s="193">
        <v>0</v>
      </c>
      <c r="F17" s="85">
        <f>D17*E17</f>
        <v>0</v>
      </c>
    </row>
    <row r="18" spans="1:6">
      <c r="A18" s="82"/>
      <c r="B18" s="87"/>
      <c r="C18" s="176"/>
      <c r="D18" s="86"/>
      <c r="E18" s="86"/>
      <c r="F18" s="85"/>
    </row>
    <row r="19" spans="1:6" ht="28.5" customHeight="1">
      <c r="A19" s="82" t="s">
        <v>175</v>
      </c>
      <c r="B19" s="88" t="s">
        <v>420</v>
      </c>
      <c r="C19" s="176" t="s">
        <v>4</v>
      </c>
      <c r="D19" s="85">
        <v>1</v>
      </c>
      <c r="E19" s="193">
        <v>0</v>
      </c>
      <c r="F19" s="85">
        <f>D19*E19</f>
        <v>0</v>
      </c>
    </row>
    <row r="20" spans="1:6">
      <c r="A20" s="82"/>
      <c r="B20" s="88"/>
      <c r="C20" s="176"/>
      <c r="D20" s="86"/>
      <c r="E20" s="86"/>
      <c r="F20" s="85"/>
    </row>
    <row r="21" spans="1:6" ht="66.75" customHeight="1">
      <c r="A21" s="82" t="s">
        <v>176</v>
      </c>
      <c r="B21" s="192" t="s">
        <v>337</v>
      </c>
      <c r="C21" s="23" t="s">
        <v>165</v>
      </c>
      <c r="D21" s="63">
        <v>15</v>
      </c>
      <c r="E21" s="194">
        <v>0</v>
      </c>
      <c r="F21" s="64">
        <f>D21*E21</f>
        <v>0</v>
      </c>
    </row>
    <row r="22" spans="1:6">
      <c r="A22" s="82"/>
      <c r="B22" s="92"/>
      <c r="C22" s="177"/>
      <c r="D22" s="90"/>
      <c r="E22" s="90"/>
      <c r="F22" s="91"/>
    </row>
    <row r="23" spans="1:6" ht="65.25">
      <c r="A23" s="82" t="s">
        <v>177</v>
      </c>
      <c r="B23" s="192" t="s">
        <v>421</v>
      </c>
      <c r="C23" s="23" t="s">
        <v>205</v>
      </c>
      <c r="D23" s="63">
        <v>2.1</v>
      </c>
      <c r="E23" s="194">
        <v>0</v>
      </c>
      <c r="F23" s="64">
        <f>D23*E23</f>
        <v>0</v>
      </c>
    </row>
    <row r="24" spans="1:6">
      <c r="A24" s="82"/>
      <c r="B24" s="93"/>
      <c r="C24" s="176"/>
      <c r="D24" s="86"/>
      <c r="E24" s="86"/>
      <c r="F24" s="85"/>
    </row>
    <row r="25" spans="1:6" ht="53.25" customHeight="1">
      <c r="A25" s="82" t="s">
        <v>178</v>
      </c>
      <c r="B25" s="192" t="s">
        <v>422</v>
      </c>
      <c r="C25" s="23" t="s">
        <v>205</v>
      </c>
      <c r="D25" s="63">
        <v>2</v>
      </c>
      <c r="E25" s="194">
        <v>0</v>
      </c>
      <c r="F25" s="64">
        <f>D25*E25</f>
        <v>0</v>
      </c>
    </row>
    <row r="26" spans="1:6">
      <c r="A26" s="82"/>
      <c r="B26" s="93"/>
      <c r="C26" s="176"/>
      <c r="D26" s="86"/>
      <c r="E26" s="86"/>
      <c r="F26" s="85"/>
    </row>
    <row r="27" spans="1:6" ht="65.25" customHeight="1">
      <c r="A27" s="82" t="s">
        <v>179</v>
      </c>
      <c r="B27" s="192" t="s">
        <v>423</v>
      </c>
      <c r="C27" s="182" t="s">
        <v>6</v>
      </c>
      <c r="D27" s="85">
        <v>1</v>
      </c>
      <c r="E27" s="193">
        <v>0</v>
      </c>
      <c r="F27" s="85">
        <f t="shared" ref="F27" si="0">D27*E27</f>
        <v>0</v>
      </c>
    </row>
    <row r="28" spans="1:6">
      <c r="A28" s="82"/>
      <c r="B28" s="192"/>
      <c r="C28" s="182"/>
      <c r="D28" s="85"/>
      <c r="E28" s="85"/>
      <c r="F28" s="85"/>
    </row>
    <row r="29" spans="1:6" ht="63.75">
      <c r="A29" s="82" t="s">
        <v>180</v>
      </c>
      <c r="B29" s="192" t="s">
        <v>236</v>
      </c>
      <c r="C29" s="182"/>
      <c r="D29" s="85"/>
      <c r="E29" s="85"/>
      <c r="F29" s="85"/>
    </row>
    <row r="30" spans="1:6">
      <c r="A30" s="82"/>
      <c r="B30" s="192" t="s">
        <v>237</v>
      </c>
      <c r="C30" s="182" t="s">
        <v>6</v>
      </c>
      <c r="D30" s="85">
        <v>2</v>
      </c>
      <c r="E30" s="193">
        <v>0</v>
      </c>
      <c r="F30" s="85">
        <f t="shared" ref="F30" si="1">D30*E30</f>
        <v>0</v>
      </c>
    </row>
    <row r="31" spans="1:6">
      <c r="A31" s="82"/>
      <c r="B31" s="192" t="s">
        <v>238</v>
      </c>
      <c r="C31" s="182" t="s">
        <v>6</v>
      </c>
      <c r="D31" s="85">
        <v>2</v>
      </c>
      <c r="E31" s="193">
        <v>0</v>
      </c>
      <c r="F31" s="85">
        <f t="shared" ref="F31" si="2">D31*E31</f>
        <v>0</v>
      </c>
    </row>
    <row r="32" spans="1:6">
      <c r="A32" s="82"/>
      <c r="B32" s="192"/>
      <c r="C32" s="182"/>
      <c r="D32" s="85"/>
      <c r="E32" s="85"/>
      <c r="F32" s="85"/>
    </row>
    <row r="33" spans="1:6" ht="65.25">
      <c r="A33" s="82" t="s">
        <v>181</v>
      </c>
      <c r="B33" s="189" t="s">
        <v>424</v>
      </c>
      <c r="C33" s="182" t="s">
        <v>165</v>
      </c>
      <c r="D33" s="85">
        <v>15</v>
      </c>
      <c r="E33" s="193">
        <v>0</v>
      </c>
      <c r="F33" s="85">
        <f t="shared" ref="F33" si="3">D33*E33</f>
        <v>0</v>
      </c>
    </row>
    <row r="34" spans="1:6">
      <c r="A34" s="82"/>
      <c r="B34" s="189"/>
      <c r="C34" s="182"/>
      <c r="D34" s="85"/>
      <c r="E34" s="85"/>
      <c r="F34" s="85"/>
    </row>
    <row r="35" spans="1:6" ht="65.25">
      <c r="A35" s="82" t="s">
        <v>182</v>
      </c>
      <c r="B35" s="189" t="s">
        <v>408</v>
      </c>
      <c r="C35" s="182" t="s">
        <v>165</v>
      </c>
      <c r="D35" s="85">
        <v>15</v>
      </c>
      <c r="E35" s="193">
        <v>0</v>
      </c>
      <c r="F35" s="85">
        <f t="shared" ref="F35" si="4">D35*E35</f>
        <v>0</v>
      </c>
    </row>
    <row r="36" spans="1:6">
      <c r="A36" s="82"/>
      <c r="B36" s="192"/>
      <c r="C36" s="182"/>
      <c r="D36" s="85"/>
      <c r="E36" s="85"/>
      <c r="F36" s="85"/>
    </row>
    <row r="37" spans="1:6" ht="43.5" customHeight="1">
      <c r="A37" s="82" t="s">
        <v>183</v>
      </c>
      <c r="B37" s="192" t="s">
        <v>338</v>
      </c>
      <c r="C37" s="182" t="s">
        <v>168</v>
      </c>
      <c r="D37" s="85">
        <v>1</v>
      </c>
      <c r="E37" s="193">
        <v>0</v>
      </c>
      <c r="F37" s="85">
        <f t="shared" ref="F37" si="5">D37*E37</f>
        <v>0</v>
      </c>
    </row>
    <row r="38" spans="1:6">
      <c r="B38" s="95"/>
      <c r="C38" s="178"/>
      <c r="D38" s="7"/>
      <c r="E38" s="4"/>
      <c r="F38" s="5"/>
    </row>
    <row r="39" spans="1:6" ht="15" customHeight="1">
      <c r="A39" s="96" t="s">
        <v>20</v>
      </c>
      <c r="B39" s="97" t="s">
        <v>199</v>
      </c>
      <c r="C39" s="179"/>
      <c r="D39" s="99"/>
      <c r="E39" s="100"/>
      <c r="F39" s="101">
        <f>SUM(F11:F37)</f>
        <v>0</v>
      </c>
    </row>
    <row r="40" spans="1:6" ht="12" customHeight="1">
      <c r="B40" s="102"/>
      <c r="C40" s="180"/>
      <c r="F40" s="104"/>
    </row>
    <row r="41" spans="1:6" ht="15" customHeight="1">
      <c r="A41" s="169" t="s">
        <v>185</v>
      </c>
      <c r="B41" s="170" t="s">
        <v>200</v>
      </c>
      <c r="C41" s="168"/>
      <c r="D41" s="171"/>
      <c r="E41" s="171"/>
      <c r="F41" s="172"/>
    </row>
    <row r="42" spans="1:6" ht="9" customHeight="1">
      <c r="A42" s="105"/>
      <c r="B42" s="102"/>
      <c r="C42" s="180"/>
      <c r="F42" s="104"/>
    </row>
    <row r="43" spans="1:6" ht="76.5">
      <c r="A43" s="82" t="s">
        <v>184</v>
      </c>
      <c r="B43" s="107" t="s">
        <v>442</v>
      </c>
      <c r="C43" s="181"/>
      <c r="D43" s="64"/>
      <c r="E43" s="2"/>
      <c r="F43" s="3"/>
    </row>
    <row r="44" spans="1:6" ht="14.25">
      <c r="A44" s="82"/>
      <c r="B44" s="106" t="s">
        <v>202</v>
      </c>
      <c r="C44" s="183" t="s">
        <v>282</v>
      </c>
      <c r="D44" s="108">
        <v>0.5</v>
      </c>
      <c r="E44" s="195">
        <v>0</v>
      </c>
      <c r="F44" s="5">
        <f t="shared" ref="F44:F45" si="6">D44*E44</f>
        <v>0</v>
      </c>
    </row>
    <row r="45" spans="1:6" ht="14.25">
      <c r="A45" s="89"/>
      <c r="B45" s="106" t="s">
        <v>201</v>
      </c>
      <c r="C45" s="183" t="s">
        <v>205</v>
      </c>
      <c r="D45" s="108">
        <v>6</v>
      </c>
      <c r="E45" s="195">
        <v>0</v>
      </c>
      <c r="F45" s="5">
        <f t="shared" si="6"/>
        <v>0</v>
      </c>
    </row>
    <row r="46" spans="1:6">
      <c r="A46" s="89"/>
      <c r="B46" s="106" t="s">
        <v>409</v>
      </c>
      <c r="C46" s="183" t="s">
        <v>410</v>
      </c>
      <c r="D46" s="108">
        <v>75</v>
      </c>
      <c r="E46" s="195">
        <v>0</v>
      </c>
      <c r="F46" s="5">
        <f t="shared" ref="F46" si="7">D46*E46</f>
        <v>0</v>
      </c>
    </row>
    <row r="47" spans="1:6">
      <c r="A47" s="89"/>
      <c r="B47" s="106"/>
      <c r="C47" s="183"/>
      <c r="D47" s="108"/>
      <c r="E47" s="5"/>
      <c r="F47" s="5"/>
    </row>
    <row r="48" spans="1:6" ht="102.75" customHeight="1">
      <c r="A48" s="82" t="s">
        <v>443</v>
      </c>
      <c r="B48" s="107" t="s">
        <v>445</v>
      </c>
      <c r="C48" s="181"/>
      <c r="D48" s="64"/>
      <c r="E48" s="2"/>
      <c r="F48" s="3"/>
    </row>
    <row r="49" spans="1:6" ht="14.25">
      <c r="A49" s="82"/>
      <c r="B49" s="106" t="s">
        <v>202</v>
      </c>
      <c r="C49" s="183" t="s">
        <v>282</v>
      </c>
      <c r="D49" s="108">
        <v>1</v>
      </c>
      <c r="E49" s="195">
        <v>0</v>
      </c>
      <c r="F49" s="5">
        <f t="shared" ref="F49:F51" si="8">D49*E49</f>
        <v>0</v>
      </c>
    </row>
    <row r="50" spans="1:6" ht="14.25">
      <c r="A50" s="89"/>
      <c r="B50" s="106" t="s">
        <v>201</v>
      </c>
      <c r="C50" s="183" t="s">
        <v>205</v>
      </c>
      <c r="D50" s="108">
        <v>10</v>
      </c>
      <c r="E50" s="195">
        <v>0</v>
      </c>
      <c r="F50" s="5">
        <f t="shared" si="8"/>
        <v>0</v>
      </c>
    </row>
    <row r="51" spans="1:6">
      <c r="A51" s="89"/>
      <c r="B51" s="106" t="s">
        <v>409</v>
      </c>
      <c r="C51" s="183" t="s">
        <v>410</v>
      </c>
      <c r="D51" s="108">
        <v>150</v>
      </c>
      <c r="E51" s="195">
        <v>0</v>
      </c>
      <c r="F51" s="5">
        <f t="shared" si="8"/>
        <v>0</v>
      </c>
    </row>
    <row r="52" spans="1:6">
      <c r="A52" s="89"/>
      <c r="B52" s="106"/>
      <c r="C52" s="183"/>
      <c r="D52" s="108"/>
      <c r="E52" s="5"/>
      <c r="F52" s="5"/>
    </row>
    <row r="53" spans="1:6">
      <c r="A53" s="96" t="s">
        <v>185</v>
      </c>
      <c r="B53" s="97" t="s">
        <v>203</v>
      </c>
      <c r="C53" s="98"/>
      <c r="D53" s="99"/>
      <c r="E53" s="100"/>
      <c r="F53" s="101">
        <f>SUM(F44:F51)</f>
        <v>0</v>
      </c>
    </row>
    <row r="54" spans="1:6">
      <c r="B54" s="102"/>
      <c r="C54" s="103"/>
      <c r="F54" s="104"/>
    </row>
    <row r="55" spans="1:6" ht="15" customHeight="1">
      <c r="A55" s="113"/>
      <c r="B55" s="83"/>
      <c r="C55" s="110"/>
      <c r="D55" s="109"/>
      <c r="E55" s="109"/>
      <c r="F55" s="29"/>
    </row>
    <row r="56" spans="1:6" ht="15" customHeight="1">
      <c r="A56" s="169" t="s">
        <v>190</v>
      </c>
      <c r="B56" s="170" t="s">
        <v>425</v>
      </c>
      <c r="C56" s="171"/>
      <c r="D56" s="171"/>
      <c r="E56" s="171"/>
      <c r="F56" s="172"/>
    </row>
    <row r="57" spans="1:6" ht="15" customHeight="1">
      <c r="A57" s="113"/>
      <c r="B57" s="83"/>
      <c r="C57" s="110"/>
      <c r="D57" s="109"/>
      <c r="E57" s="109"/>
      <c r="F57" s="29"/>
    </row>
    <row r="58" spans="1:6" ht="92.25">
      <c r="A58" s="82" t="s">
        <v>186</v>
      </c>
      <c r="B58" s="192" t="s">
        <v>439</v>
      </c>
      <c r="C58" s="110"/>
      <c r="D58" s="109"/>
      <c r="E58" s="109"/>
      <c r="F58" s="29"/>
    </row>
    <row r="59" spans="1:6" ht="14.25">
      <c r="A59" s="113"/>
      <c r="B59" s="190" t="s">
        <v>426</v>
      </c>
      <c r="C59" s="110" t="s">
        <v>205</v>
      </c>
      <c r="D59" s="109">
        <v>2.5</v>
      </c>
      <c r="E59" s="196">
        <v>0</v>
      </c>
      <c r="F59" s="29">
        <f t="shared" ref="F59" si="9">D59*E59</f>
        <v>0</v>
      </c>
    </row>
    <row r="60" spans="1:6">
      <c r="A60" s="113"/>
      <c r="B60" s="190"/>
      <c r="C60" s="110"/>
      <c r="D60" s="109"/>
      <c r="E60" s="109"/>
      <c r="F60" s="29"/>
    </row>
    <row r="61" spans="1:6" ht="102.75" customHeight="1">
      <c r="A61" s="82" t="s">
        <v>187</v>
      </c>
      <c r="B61" s="192" t="s">
        <v>444</v>
      </c>
      <c r="C61" s="110"/>
      <c r="D61" s="109"/>
      <c r="E61" s="109"/>
      <c r="F61" s="29"/>
    </row>
    <row r="62" spans="1:6" ht="14.25">
      <c r="A62" s="113"/>
      <c r="B62" s="190" t="s">
        <v>440</v>
      </c>
      <c r="C62" s="110" t="s">
        <v>205</v>
      </c>
      <c r="D62" s="109">
        <v>2</v>
      </c>
      <c r="E62" s="196">
        <v>0</v>
      </c>
      <c r="F62" s="29">
        <f t="shared" ref="F62" si="10">D62*E62</f>
        <v>0</v>
      </c>
    </row>
    <row r="63" spans="1:6" ht="15" customHeight="1">
      <c r="A63" s="113"/>
      <c r="B63" s="83"/>
      <c r="C63" s="110"/>
      <c r="D63" s="109"/>
      <c r="E63" s="109"/>
      <c r="F63" s="29"/>
    </row>
    <row r="64" spans="1:6" ht="181.5" customHeight="1">
      <c r="A64" s="82" t="s">
        <v>188</v>
      </c>
      <c r="B64" s="191" t="s">
        <v>427</v>
      </c>
      <c r="C64" s="110" t="s">
        <v>205</v>
      </c>
      <c r="D64" s="109">
        <v>5</v>
      </c>
      <c r="E64" s="196">
        <v>0</v>
      </c>
      <c r="F64" s="29">
        <f t="shared" ref="F64" si="11">D64*E64</f>
        <v>0</v>
      </c>
    </row>
    <row r="65" spans="1:6">
      <c r="A65" s="82"/>
      <c r="B65" s="191"/>
      <c r="C65" s="110"/>
      <c r="D65" s="109"/>
      <c r="E65" s="109"/>
      <c r="F65" s="29"/>
    </row>
    <row r="66" spans="1:6" ht="78">
      <c r="A66" s="82" t="s">
        <v>189</v>
      </c>
      <c r="B66" s="189" t="s">
        <v>433</v>
      </c>
      <c r="C66" s="94" t="s">
        <v>5</v>
      </c>
      <c r="D66" s="38">
        <v>5</v>
      </c>
      <c r="E66" s="197">
        <v>0</v>
      </c>
      <c r="F66" s="148">
        <f t="shared" ref="F66" si="12">D66*E66</f>
        <v>0</v>
      </c>
    </row>
    <row r="68" spans="1:6" ht="129">
      <c r="A68" s="82" t="s">
        <v>441</v>
      </c>
      <c r="B68" s="189" t="s">
        <v>434</v>
      </c>
      <c r="C68" s="94" t="s">
        <v>5</v>
      </c>
      <c r="D68" s="38">
        <v>10</v>
      </c>
      <c r="E68" s="197">
        <v>0</v>
      </c>
      <c r="F68" s="148">
        <f t="shared" ref="F68" si="13">D68*E68</f>
        <v>0</v>
      </c>
    </row>
    <row r="69" spans="1:6">
      <c r="A69" s="82"/>
      <c r="B69" s="191"/>
      <c r="C69" s="110"/>
      <c r="D69" s="109"/>
      <c r="E69" s="109"/>
      <c r="F69" s="29"/>
    </row>
    <row r="70" spans="1:6" ht="15" customHeight="1">
      <c r="A70" s="114" t="s">
        <v>190</v>
      </c>
      <c r="B70" s="115" t="s">
        <v>428</v>
      </c>
      <c r="C70" s="116"/>
      <c r="D70" s="117"/>
      <c r="E70" s="118"/>
      <c r="F70" s="119">
        <f>SUM(F63:F69)</f>
        <v>0</v>
      </c>
    </row>
    <row r="71" spans="1:6">
      <c r="A71" s="2"/>
      <c r="C71" s="103"/>
      <c r="F71" s="104"/>
    </row>
    <row r="72" spans="1:6">
      <c r="A72" s="120"/>
      <c r="B72" s="102"/>
      <c r="C72" s="103"/>
      <c r="F72" s="104"/>
    </row>
    <row r="73" spans="1:6" ht="15" customHeight="1">
      <c r="A73" s="169" t="s">
        <v>192</v>
      </c>
      <c r="B73" s="170" t="s">
        <v>208</v>
      </c>
      <c r="C73" s="171"/>
      <c r="D73" s="171"/>
      <c r="E73" s="171"/>
      <c r="F73" s="172"/>
    </row>
    <row r="74" spans="1:6">
      <c r="A74" s="120"/>
      <c r="B74" s="102"/>
      <c r="C74" s="103"/>
      <c r="F74" s="104"/>
    </row>
    <row r="75" spans="1:6" ht="155.25" customHeight="1">
      <c r="A75" s="82" t="s">
        <v>191</v>
      </c>
      <c r="B75" s="88" t="s">
        <v>429</v>
      </c>
      <c r="C75" s="124" t="s">
        <v>209</v>
      </c>
      <c r="D75" s="50">
        <v>45</v>
      </c>
      <c r="E75" s="197">
        <v>0</v>
      </c>
      <c r="F75" s="29">
        <f>D75*E75</f>
        <v>0</v>
      </c>
    </row>
    <row r="76" spans="1:6">
      <c r="A76" s="121"/>
      <c r="B76" s="122"/>
      <c r="C76" s="74"/>
      <c r="D76" s="7"/>
      <c r="E76" s="4"/>
      <c r="F76" s="5"/>
    </row>
    <row r="77" spans="1:6" ht="165.75">
      <c r="A77" s="82" t="s">
        <v>204</v>
      </c>
      <c r="B77" s="88" t="s">
        <v>210</v>
      </c>
      <c r="C77" s="124" t="s">
        <v>209</v>
      </c>
      <c r="D77" s="50">
        <v>45</v>
      </c>
      <c r="E77" s="197">
        <v>0</v>
      </c>
      <c r="F77" s="29">
        <f>D77*E77</f>
        <v>0</v>
      </c>
    </row>
    <row r="78" spans="1:6" ht="16.5" customHeight="1">
      <c r="A78" s="121"/>
      <c r="B78" s="123"/>
      <c r="C78" s="74"/>
      <c r="D78" s="7"/>
      <c r="E78" s="4"/>
      <c r="F78" s="5"/>
    </row>
    <row r="79" spans="1:6" ht="16.5" customHeight="1">
      <c r="A79" s="121"/>
      <c r="B79" s="123"/>
      <c r="C79" s="124"/>
      <c r="D79" s="109"/>
      <c r="E79" s="29"/>
      <c r="F79" s="29"/>
    </row>
    <row r="80" spans="1:6" s="75" customFormat="1" ht="15" customHeight="1">
      <c r="A80" s="96" t="s">
        <v>192</v>
      </c>
      <c r="B80" s="97" t="s">
        <v>211</v>
      </c>
      <c r="C80" s="98"/>
      <c r="D80" s="99"/>
      <c r="E80" s="100"/>
      <c r="F80" s="101">
        <f>SUM(F76:F78)</f>
        <v>0</v>
      </c>
    </row>
    <row r="81" spans="1:6" s="75" customFormat="1" ht="15" customHeight="1">
      <c r="A81" s="120"/>
      <c r="B81" s="120"/>
      <c r="C81" s="120"/>
      <c r="D81" s="120"/>
      <c r="E81" s="120"/>
      <c r="F81" s="120"/>
    </row>
    <row r="82" spans="1:6">
      <c r="A82" s="169" t="s">
        <v>193</v>
      </c>
      <c r="B82" s="170" t="s">
        <v>241</v>
      </c>
      <c r="C82" s="171"/>
      <c r="D82" s="171"/>
      <c r="E82" s="171"/>
      <c r="F82" s="172"/>
    </row>
    <row r="83" spans="1:6">
      <c r="A83" s="120"/>
      <c r="B83" s="102"/>
      <c r="C83" s="103"/>
      <c r="F83" s="104"/>
    </row>
    <row r="84" spans="1:6" ht="181.5" customHeight="1">
      <c r="A84" s="82"/>
      <c r="B84" s="173" t="s">
        <v>212</v>
      </c>
      <c r="C84" s="103"/>
      <c r="F84" s="104"/>
    </row>
    <row r="85" spans="1:6">
      <c r="A85" s="82"/>
      <c r="B85" s="125"/>
      <c r="C85" s="103"/>
      <c r="F85" s="104"/>
    </row>
    <row r="86" spans="1:6" ht="192.75">
      <c r="A86" s="82" t="s">
        <v>194</v>
      </c>
      <c r="B86" s="88" t="s">
        <v>339</v>
      </c>
      <c r="C86" s="103"/>
      <c r="F86" s="104"/>
    </row>
    <row r="87" spans="1:6" ht="15">
      <c r="A87" s="111" t="s">
        <v>198</v>
      </c>
      <c r="B87" s="123" t="s">
        <v>239</v>
      </c>
      <c r="C87" s="110" t="s">
        <v>205</v>
      </c>
      <c r="D87" s="109">
        <v>6</v>
      </c>
      <c r="E87" s="196">
        <v>0</v>
      </c>
      <c r="F87" s="29">
        <f t="shared" ref="F87" si="14">D87*E87</f>
        <v>0</v>
      </c>
    </row>
    <row r="88" spans="1:6" ht="15">
      <c r="A88" s="111"/>
      <c r="B88" s="123"/>
      <c r="C88" s="110"/>
      <c r="D88" s="109"/>
      <c r="E88" s="109"/>
      <c r="F88" s="29"/>
    </row>
    <row r="89" spans="1:6" ht="178.5">
      <c r="A89" s="82" t="s">
        <v>430</v>
      </c>
      <c r="B89" s="88" t="s">
        <v>213</v>
      </c>
      <c r="C89" s="2"/>
      <c r="D89" s="2"/>
      <c r="E89" s="2"/>
      <c r="F89" s="2"/>
    </row>
    <row r="90" spans="1:6" ht="15">
      <c r="A90" s="111"/>
      <c r="B90" s="123" t="s">
        <v>240</v>
      </c>
      <c r="C90" s="110" t="s">
        <v>205</v>
      </c>
      <c r="D90" s="109">
        <v>35</v>
      </c>
      <c r="E90" s="196">
        <v>0</v>
      </c>
      <c r="F90" s="29">
        <f t="shared" ref="F90" si="15">D90*E90</f>
        <v>0</v>
      </c>
    </row>
    <row r="91" spans="1:6" ht="15">
      <c r="A91" s="111"/>
      <c r="B91" s="123"/>
      <c r="C91" s="110"/>
      <c r="D91" s="109"/>
      <c r="E91" s="109"/>
      <c r="F91" s="29"/>
    </row>
    <row r="92" spans="1:6" ht="51">
      <c r="A92" s="82" t="s">
        <v>431</v>
      </c>
      <c r="B92" s="88" t="s">
        <v>214</v>
      </c>
      <c r="C92" s="110"/>
      <c r="D92" s="109"/>
      <c r="E92" s="109"/>
      <c r="F92" s="29"/>
    </row>
    <row r="93" spans="1:6" ht="15">
      <c r="A93" s="111"/>
      <c r="B93" s="88" t="s">
        <v>215</v>
      </c>
      <c r="C93" s="110" t="s">
        <v>165</v>
      </c>
      <c r="D93" s="109">
        <v>10</v>
      </c>
      <c r="E93" s="196">
        <v>0</v>
      </c>
      <c r="F93" s="29">
        <f t="shared" ref="F93" si="16">D93*E93</f>
        <v>0</v>
      </c>
    </row>
    <row r="94" spans="1:6" ht="15">
      <c r="A94" s="111"/>
      <c r="B94" s="123"/>
      <c r="C94" s="110"/>
      <c r="D94" s="109"/>
      <c r="E94" s="109"/>
      <c r="F94" s="29"/>
    </row>
    <row r="95" spans="1:6">
      <c r="A95" s="126"/>
      <c r="B95" s="88"/>
      <c r="C95" s="110"/>
      <c r="D95" s="109"/>
      <c r="E95" s="109"/>
      <c r="F95" s="62"/>
    </row>
    <row r="96" spans="1:6" ht="15" customHeight="1">
      <c r="A96" s="96" t="s">
        <v>193</v>
      </c>
      <c r="B96" s="97" t="s">
        <v>318</v>
      </c>
      <c r="C96" s="98"/>
      <c r="D96" s="99"/>
      <c r="E96" s="100"/>
      <c r="F96" s="101">
        <f>SUM(F87:F94)</f>
        <v>0</v>
      </c>
    </row>
    <row r="97" spans="1:6">
      <c r="A97" s="120"/>
      <c r="B97" s="83"/>
      <c r="C97" s="74"/>
      <c r="D97" s="7"/>
      <c r="E97" s="4"/>
      <c r="F97" s="5"/>
    </row>
    <row r="98" spans="1:6">
      <c r="A98" s="120"/>
      <c r="B98" s="112"/>
      <c r="C98" s="74"/>
      <c r="D98" s="7"/>
      <c r="E98" s="4"/>
      <c r="F98" s="5"/>
    </row>
    <row r="99" spans="1:6">
      <c r="A99" s="169" t="s">
        <v>206</v>
      </c>
      <c r="B99" s="170" t="s">
        <v>340</v>
      </c>
      <c r="C99" s="171"/>
      <c r="D99" s="171"/>
      <c r="E99" s="171"/>
      <c r="F99" s="172"/>
    </row>
    <row r="100" spans="1:6">
      <c r="A100" s="120"/>
      <c r="B100" s="112"/>
      <c r="C100" s="74"/>
      <c r="D100" s="7"/>
      <c r="E100" s="4"/>
      <c r="F100" s="5"/>
    </row>
    <row r="101" spans="1:6" ht="166.5" customHeight="1">
      <c r="A101" s="120"/>
      <c r="B101" s="184" t="s">
        <v>316</v>
      </c>
      <c r="C101" s="74"/>
      <c r="D101" s="7"/>
      <c r="E101" s="4"/>
      <c r="F101" s="5"/>
    </row>
    <row r="102" spans="1:6">
      <c r="A102" s="121"/>
      <c r="B102" s="123"/>
      <c r="C102" s="74"/>
      <c r="D102" s="108"/>
      <c r="E102" s="5"/>
      <c r="F102" s="5"/>
    </row>
    <row r="103" spans="1:6" ht="92.25" customHeight="1">
      <c r="A103" s="82" t="s">
        <v>207</v>
      </c>
      <c r="B103" s="174" t="s">
        <v>317</v>
      </c>
      <c r="C103" s="74"/>
      <c r="D103" s="108"/>
      <c r="E103" s="5"/>
      <c r="F103" s="5"/>
    </row>
    <row r="104" spans="1:6" ht="15" customHeight="1">
      <c r="A104" s="82"/>
      <c r="B104" s="174" t="s">
        <v>435</v>
      </c>
      <c r="C104" s="38" t="s">
        <v>6</v>
      </c>
      <c r="D104" s="29">
        <v>1</v>
      </c>
      <c r="E104" s="198">
        <v>0</v>
      </c>
      <c r="F104" s="148">
        <f>D104*E104</f>
        <v>0</v>
      </c>
    </row>
    <row r="105" spans="1:6">
      <c r="A105" s="121"/>
      <c r="B105" s="127"/>
      <c r="C105" s="74"/>
      <c r="D105" s="108"/>
      <c r="E105" s="5"/>
      <c r="F105" s="5"/>
    </row>
    <row r="106" spans="1:6">
      <c r="A106" s="78" t="s">
        <v>206</v>
      </c>
      <c r="B106" s="79" t="s">
        <v>341</v>
      </c>
      <c r="C106" s="80"/>
      <c r="D106" s="80"/>
      <c r="E106" s="80"/>
      <c r="F106" s="128">
        <f>SUM(F102:F104)</f>
        <v>0</v>
      </c>
    </row>
    <row r="107" spans="1:6">
      <c r="A107" s="121"/>
      <c r="B107" s="127"/>
      <c r="C107" s="74"/>
      <c r="D107" s="108"/>
      <c r="E107" s="5"/>
      <c r="F107" s="5"/>
    </row>
    <row r="108" spans="1:6">
      <c r="A108" s="120"/>
      <c r="B108" s="83"/>
      <c r="C108" s="74"/>
      <c r="D108" s="7"/>
      <c r="E108" s="4"/>
      <c r="F108" s="5"/>
    </row>
    <row r="109" spans="1:6">
      <c r="A109" s="120"/>
      <c r="B109" s="112"/>
      <c r="C109" s="74"/>
      <c r="D109" s="7"/>
      <c r="E109" s="4"/>
      <c r="F109" s="5"/>
    </row>
    <row r="110" spans="1:6">
      <c r="A110" s="120"/>
      <c r="B110" s="102"/>
      <c r="C110" s="103"/>
      <c r="F110" s="104"/>
    </row>
    <row r="111" spans="1:6">
      <c r="B111" s="102"/>
      <c r="C111" s="103"/>
      <c r="F111" s="129"/>
    </row>
    <row r="112" spans="1:6" ht="20.25" customHeight="1">
      <c r="A112" s="150"/>
      <c r="B112" s="151" t="s">
        <v>217</v>
      </c>
      <c r="C112" s="152"/>
      <c r="D112" s="153"/>
      <c r="E112" s="154"/>
      <c r="F112" s="155"/>
    </row>
    <row r="113" spans="1:6" ht="14.45" customHeight="1">
      <c r="A113" s="130"/>
      <c r="B113" s="131" t="s">
        <v>156</v>
      </c>
      <c r="C113" s="131"/>
      <c r="D113" s="132"/>
      <c r="E113" s="133"/>
      <c r="F113" s="134" t="s">
        <v>218</v>
      </c>
    </row>
    <row r="114" spans="1:6" ht="14.45" customHeight="1">
      <c r="C114" s="77"/>
      <c r="D114" s="65"/>
      <c r="E114" s="51"/>
      <c r="F114" s="135"/>
    </row>
    <row r="115" spans="1:6" ht="15" customHeight="1">
      <c r="A115" s="121" t="s">
        <v>148</v>
      </c>
      <c r="B115" s="162" t="s">
        <v>219</v>
      </c>
      <c r="C115" s="163"/>
      <c r="D115" s="164"/>
      <c r="E115" s="165"/>
      <c r="F115" s="166">
        <f>sum_1.01</f>
        <v>0</v>
      </c>
    </row>
    <row r="116" spans="1:6" ht="13.5" customHeight="1">
      <c r="A116" s="121" t="s">
        <v>185</v>
      </c>
      <c r="B116" s="162" t="s">
        <v>220</v>
      </c>
      <c r="C116" s="163"/>
      <c r="D116" s="164"/>
      <c r="E116" s="165"/>
      <c r="F116" s="166">
        <f>sum_1.02</f>
        <v>0</v>
      </c>
    </row>
    <row r="117" spans="1:6" ht="13.5" customHeight="1">
      <c r="A117" s="167" t="s">
        <v>190</v>
      </c>
      <c r="B117" s="162" t="s">
        <v>221</v>
      </c>
      <c r="C117" s="163"/>
      <c r="D117" s="164"/>
      <c r="E117" s="165"/>
      <c r="F117" s="166">
        <f>sum_1.03</f>
        <v>0</v>
      </c>
    </row>
    <row r="118" spans="1:6" ht="13.5" customHeight="1">
      <c r="A118" s="167" t="s">
        <v>192</v>
      </c>
      <c r="B118" s="162" t="s">
        <v>222</v>
      </c>
      <c r="C118" s="163"/>
      <c r="D118" s="164"/>
      <c r="E118" s="165"/>
      <c r="F118" s="166">
        <f>sum_1.04</f>
        <v>0</v>
      </c>
    </row>
    <row r="119" spans="1:6" ht="14.25">
      <c r="A119" s="167" t="s">
        <v>193</v>
      </c>
      <c r="B119" s="162" t="s">
        <v>242</v>
      </c>
      <c r="C119" s="163"/>
      <c r="D119" s="164"/>
      <c r="E119" s="165"/>
      <c r="F119" s="166">
        <f>sum_1.06</f>
        <v>0</v>
      </c>
    </row>
    <row r="120" spans="1:6" ht="14.25">
      <c r="A120" s="167" t="s">
        <v>206</v>
      </c>
      <c r="B120" s="162" t="s">
        <v>216</v>
      </c>
      <c r="C120" s="163"/>
      <c r="D120" s="164"/>
      <c r="E120" s="165"/>
      <c r="F120" s="166">
        <f>sum_1.07</f>
        <v>0</v>
      </c>
    </row>
    <row r="121" spans="1:6">
      <c r="A121" s="130"/>
      <c r="B121" s="131" t="s">
        <v>223</v>
      </c>
      <c r="C121" s="131"/>
      <c r="D121" s="132"/>
      <c r="E121" s="133"/>
      <c r="F121" s="136">
        <f>SUM(F115:F120)</f>
        <v>0</v>
      </c>
    </row>
    <row r="122" spans="1:6">
      <c r="A122" s="137"/>
      <c r="B122" s="138" t="s">
        <v>224</v>
      </c>
      <c r="C122" s="138"/>
      <c r="D122" s="139"/>
      <c r="E122" s="140"/>
      <c r="F122" s="141">
        <f>F121*0.25</f>
        <v>0</v>
      </c>
    </row>
    <row r="123" spans="1:6" ht="17.45" customHeight="1">
      <c r="A123" s="156"/>
      <c r="B123" s="157" t="s">
        <v>225</v>
      </c>
      <c r="C123" s="158"/>
      <c r="D123" s="159"/>
      <c r="E123" s="160"/>
      <c r="F123" s="161">
        <f>F121+F122</f>
        <v>0</v>
      </c>
    </row>
  </sheetData>
  <sheetProtection algorithmName="SHA-512" hashValue="BdIRS+orRZJIPbCPXrlT0vOxjBxB1Tvlnh4IM202SdH+m+UtLHCGMdgrMLtLLnQfo1bcvTrm4tdo2N+/QF4Xww==" saltValue="kqXEosXGKTF5iGiroEA8KA==" spinCount="100000" sheet="1" objects="1" scenarios="1" selectLockedCells="1"/>
  <dataConsolidate/>
  <mergeCells count="1">
    <mergeCell ref="A1:G1"/>
  </mergeCells>
  <printOptions horizontalCentered="1"/>
  <pageMargins left="0.23622047244094491" right="0.23622047244094491" top="0.39370078740157483" bottom="0.74803149606299213" header="0.31496062992125984" footer="0.31496062992125984"/>
  <pageSetup paperSize="9" scale="80" firstPageNumber="9" fitToWidth="0" orientation="portrait" r:id="rId1"/>
  <headerFooter alignWithMargins="0">
    <oddFooter>&amp;L&amp;K00-014Specifikacija opreme, materijala i radova - građevinsko obrtnički radovi&amp;R&amp;P/&amp;N</oddFooter>
  </headerFooter>
  <rowBreaks count="3" manualBreakCount="3">
    <brk id="63" max="5" man="1"/>
    <brk id="78" max="5" man="1"/>
    <brk id="90"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7"/>
  <sheetViews>
    <sheetView view="pageBreakPreview" zoomScaleNormal="100" zoomScaleSheetLayoutView="100" workbookViewId="0">
      <pane ySplit="4" topLeftCell="A32" activePane="bottomLeft" state="frozen"/>
      <selection pane="bottomLeft" activeCell="F40" sqref="F40"/>
    </sheetView>
  </sheetViews>
  <sheetFormatPr defaultRowHeight="15"/>
  <cols>
    <col min="1" max="1" width="7.28515625" style="245" customWidth="1"/>
    <col min="2" max="2" width="0.85546875" style="201" customWidth="1"/>
    <col min="3" max="3" width="59.28515625" style="201" customWidth="1"/>
    <col min="4" max="4" width="8" style="201" customWidth="1"/>
    <col min="5" max="6" width="9.7109375" style="201" customWidth="1"/>
    <col min="7" max="7" width="10" style="201" customWidth="1"/>
    <col min="8" max="16384" width="9.140625" style="201"/>
  </cols>
  <sheetData>
    <row r="1" spans="1:11" ht="21" customHeight="1">
      <c r="A1" s="199"/>
      <c r="B1" s="200"/>
      <c r="C1" s="414" t="s">
        <v>419</v>
      </c>
      <c r="D1" s="415"/>
      <c r="E1" s="415"/>
      <c r="F1" s="415"/>
      <c r="G1" s="415"/>
      <c r="H1" s="415"/>
      <c r="I1" s="415"/>
      <c r="J1" s="415"/>
      <c r="K1" s="415"/>
    </row>
    <row r="2" spans="1:11" ht="5.0999999999999996" customHeight="1">
      <c r="A2" s="202"/>
      <c r="B2" s="203"/>
      <c r="C2" s="204"/>
      <c r="D2" s="204"/>
      <c r="E2" s="204"/>
      <c r="F2" s="204"/>
      <c r="G2" s="202"/>
      <c r="H2" s="204"/>
    </row>
    <row r="3" spans="1:11" ht="6.75" customHeight="1" thickBot="1">
      <c r="A3" s="205"/>
      <c r="B3" s="206"/>
      <c r="C3" s="207"/>
      <c r="D3" s="208"/>
      <c r="E3" s="208"/>
      <c r="F3" s="209"/>
      <c r="G3" s="209"/>
      <c r="H3" s="204"/>
    </row>
    <row r="4" spans="1:11" ht="26.25" thickBot="1">
      <c r="A4" s="210" t="s">
        <v>0</v>
      </c>
      <c r="B4" s="211"/>
      <c r="C4" s="212" t="s">
        <v>1</v>
      </c>
      <c r="D4" s="213" t="s">
        <v>2</v>
      </c>
      <c r="E4" s="213" t="s">
        <v>3</v>
      </c>
      <c r="F4" s="214" t="s">
        <v>233</v>
      </c>
      <c r="G4" s="215" t="s">
        <v>234</v>
      </c>
      <c r="H4" s="204"/>
    </row>
    <row r="5" spans="1:11" ht="15.75" customHeight="1">
      <c r="A5" s="205"/>
      <c r="B5" s="206"/>
      <c r="C5" s="207"/>
      <c r="D5" s="208"/>
      <c r="E5" s="208"/>
      <c r="F5" s="209"/>
      <c r="G5" s="209"/>
      <c r="H5" s="204"/>
    </row>
    <row r="6" spans="1:11" ht="15" customHeight="1">
      <c r="A6" s="216">
        <v>2</v>
      </c>
      <c r="B6" s="217"/>
      <c r="C6" s="218" t="s">
        <v>311</v>
      </c>
      <c r="D6" s="219"/>
      <c r="E6" s="219"/>
      <c r="F6" s="220"/>
      <c r="G6" s="220"/>
    </row>
    <row r="7" spans="1:11" ht="15" customHeight="1">
      <c r="A7" s="205"/>
      <c r="B7" s="206"/>
      <c r="C7" s="207"/>
      <c r="D7" s="208"/>
      <c r="E7" s="208"/>
      <c r="F7" s="209"/>
      <c r="G7" s="209"/>
    </row>
    <row r="8" spans="1:11" ht="15.75">
      <c r="A8" s="221"/>
      <c r="B8" s="222"/>
      <c r="C8" s="223" t="s">
        <v>18</v>
      </c>
    </row>
    <row r="9" spans="1:11" ht="25.5" customHeight="1">
      <c r="A9" s="224" t="s">
        <v>20</v>
      </c>
      <c r="B9" s="224"/>
      <c r="C9" s="416" t="s">
        <v>19</v>
      </c>
      <c r="D9" s="416"/>
      <c r="E9" s="416"/>
      <c r="F9" s="416"/>
      <c r="G9" s="223"/>
    </row>
    <row r="10" spans="1:11" ht="22.5" customHeight="1">
      <c r="A10" s="224" t="s">
        <v>21</v>
      </c>
      <c r="B10" s="224"/>
      <c r="C10" s="416" t="s">
        <v>22</v>
      </c>
      <c r="D10" s="416"/>
      <c r="E10" s="416"/>
      <c r="F10" s="416"/>
      <c r="G10" s="225"/>
    </row>
    <row r="11" spans="1:11" ht="22.5" customHeight="1">
      <c r="A11" s="224" t="s">
        <v>23</v>
      </c>
      <c r="B11" s="224"/>
      <c r="C11" s="416" t="s">
        <v>19</v>
      </c>
      <c r="D11" s="416"/>
      <c r="E11" s="416"/>
      <c r="F11" s="416"/>
    </row>
    <row r="12" spans="1:11" ht="12" customHeight="1">
      <c r="A12" s="224" t="s">
        <v>24</v>
      </c>
      <c r="B12" s="224"/>
      <c r="C12" s="416" t="s">
        <v>25</v>
      </c>
      <c r="D12" s="416"/>
      <c r="E12" s="416"/>
      <c r="F12" s="416"/>
      <c r="G12" s="225"/>
    </row>
    <row r="13" spans="1:11" ht="21.75" customHeight="1">
      <c r="A13" s="224" t="s">
        <v>27</v>
      </c>
      <c r="B13" s="224"/>
      <c r="C13" s="412" t="s">
        <v>26</v>
      </c>
      <c r="D13" s="412"/>
      <c r="E13" s="412"/>
      <c r="F13" s="412"/>
      <c r="G13" s="225"/>
    </row>
    <row r="14" spans="1:11" ht="21" customHeight="1">
      <c r="A14" s="224" t="s">
        <v>28</v>
      </c>
      <c r="B14" s="224"/>
      <c r="C14" s="416" t="s">
        <v>29</v>
      </c>
      <c r="D14" s="416"/>
      <c r="E14" s="416"/>
      <c r="F14" s="416"/>
      <c r="G14" s="225"/>
    </row>
    <row r="15" spans="1:11" ht="12" customHeight="1">
      <c r="A15" s="224" t="s">
        <v>30</v>
      </c>
      <c r="B15" s="224"/>
      <c r="C15" s="416" t="s">
        <v>31</v>
      </c>
      <c r="D15" s="416"/>
      <c r="E15" s="416"/>
      <c r="F15" s="416"/>
      <c r="G15" s="225"/>
    </row>
    <row r="16" spans="1:11" ht="21.75" customHeight="1">
      <c r="A16" s="224" t="s">
        <v>33</v>
      </c>
      <c r="B16" s="224"/>
      <c r="C16" s="412" t="s">
        <v>32</v>
      </c>
      <c r="D16" s="412"/>
      <c r="E16" s="412"/>
      <c r="F16" s="412"/>
      <c r="G16" s="225"/>
    </row>
    <row r="17" spans="1:7" ht="36" customHeight="1">
      <c r="A17" s="224" t="s">
        <v>35</v>
      </c>
      <c r="B17" s="224"/>
      <c r="C17" s="412" t="s">
        <v>34</v>
      </c>
      <c r="D17" s="412"/>
      <c r="E17" s="412"/>
      <c r="F17" s="412"/>
      <c r="G17" s="225"/>
    </row>
    <row r="18" spans="1:7" ht="56.25" customHeight="1">
      <c r="A18" s="224" t="s">
        <v>37</v>
      </c>
      <c r="B18" s="224"/>
      <c r="C18" s="412" t="s">
        <v>36</v>
      </c>
      <c r="D18" s="412"/>
      <c r="E18" s="412"/>
      <c r="F18" s="412"/>
      <c r="G18" s="225"/>
    </row>
    <row r="19" spans="1:7" ht="22.5" customHeight="1">
      <c r="A19" s="224" t="s">
        <v>38</v>
      </c>
      <c r="B19" s="224"/>
      <c r="C19" s="412" t="s">
        <v>39</v>
      </c>
      <c r="D19" s="412"/>
      <c r="E19" s="412"/>
      <c r="F19" s="412"/>
      <c r="G19" s="225"/>
    </row>
    <row r="20" spans="1:7" ht="22.5" customHeight="1">
      <c r="A20" s="224" t="s">
        <v>41</v>
      </c>
      <c r="B20" s="224"/>
      <c r="C20" s="412" t="s">
        <v>40</v>
      </c>
      <c r="D20" s="412"/>
      <c r="E20" s="412"/>
      <c r="F20" s="412"/>
      <c r="G20" s="225"/>
    </row>
    <row r="21" spans="1:7" ht="16.5" customHeight="1">
      <c r="A21" s="224" t="s">
        <v>43</v>
      </c>
      <c r="B21" s="224"/>
      <c r="C21" s="412" t="s">
        <v>42</v>
      </c>
      <c r="D21" s="412"/>
      <c r="E21" s="412"/>
      <c r="F21" s="412"/>
      <c r="G21" s="225"/>
    </row>
    <row r="22" spans="1:7" ht="24" customHeight="1">
      <c r="A22" s="224" t="s">
        <v>45</v>
      </c>
      <c r="B22" s="224"/>
      <c r="C22" s="412" t="s">
        <v>44</v>
      </c>
      <c r="D22" s="412"/>
      <c r="E22" s="412"/>
      <c r="F22" s="412"/>
      <c r="G22" s="225"/>
    </row>
    <row r="23" spans="1:7" ht="12.75" customHeight="1">
      <c r="A23" s="224" t="s">
        <v>47</v>
      </c>
      <c r="B23" s="224"/>
      <c r="C23" s="412" t="s">
        <v>46</v>
      </c>
      <c r="D23" s="412"/>
      <c r="E23" s="412"/>
      <c r="F23" s="412"/>
      <c r="G23" s="225"/>
    </row>
    <row r="24" spans="1:7" ht="22.5" customHeight="1">
      <c r="A24" s="224" t="s">
        <v>48</v>
      </c>
      <c r="B24" s="224"/>
      <c r="C24" s="412" t="s">
        <v>56</v>
      </c>
      <c r="D24" s="412"/>
      <c r="E24" s="412"/>
      <c r="F24" s="412"/>
      <c r="G24" s="225"/>
    </row>
    <row r="25" spans="1:7" ht="24" customHeight="1">
      <c r="A25" s="224" t="s">
        <v>49</v>
      </c>
      <c r="B25" s="224"/>
      <c r="C25" s="412" t="s">
        <v>57</v>
      </c>
      <c r="D25" s="412"/>
      <c r="E25" s="412"/>
      <c r="F25" s="412"/>
      <c r="G25" s="225"/>
    </row>
    <row r="26" spans="1:7" ht="24" customHeight="1">
      <c r="A26" s="224" t="s">
        <v>50</v>
      </c>
      <c r="B26" s="224"/>
      <c r="C26" s="412" t="s">
        <v>58</v>
      </c>
      <c r="D26" s="412"/>
      <c r="E26" s="412"/>
      <c r="F26" s="412"/>
      <c r="G26" s="225"/>
    </row>
    <row r="27" spans="1:7" ht="24" customHeight="1">
      <c r="A27" s="224" t="s">
        <v>51</v>
      </c>
      <c r="B27" s="224"/>
      <c r="C27" s="412" t="s">
        <v>59</v>
      </c>
      <c r="D27" s="412"/>
      <c r="E27" s="412"/>
      <c r="F27" s="412"/>
      <c r="G27" s="225"/>
    </row>
    <row r="28" spans="1:7" ht="33.75" customHeight="1">
      <c r="A28" s="224" t="s">
        <v>52</v>
      </c>
      <c r="B28" s="224"/>
      <c r="C28" s="412" t="s">
        <v>60</v>
      </c>
      <c r="D28" s="412"/>
      <c r="E28" s="412"/>
      <c r="F28" s="412"/>
      <c r="G28" s="225"/>
    </row>
    <row r="29" spans="1:7" ht="34.5" customHeight="1">
      <c r="A29" s="224"/>
      <c r="B29" s="224"/>
      <c r="C29" s="412" t="s">
        <v>61</v>
      </c>
      <c r="D29" s="412"/>
      <c r="E29" s="412"/>
      <c r="F29" s="412"/>
      <c r="G29" s="225"/>
    </row>
    <row r="30" spans="1:7" ht="23.25" customHeight="1">
      <c r="A30" s="224" t="s">
        <v>53</v>
      </c>
      <c r="B30" s="224"/>
      <c r="C30" s="412" t="s">
        <v>62</v>
      </c>
      <c r="D30" s="412"/>
      <c r="E30" s="412"/>
      <c r="F30" s="412"/>
      <c r="G30" s="225"/>
    </row>
    <row r="31" spans="1:7" ht="45.75" customHeight="1">
      <c r="A31" s="224" t="s">
        <v>54</v>
      </c>
      <c r="B31" s="224"/>
      <c r="C31" s="412" t="s">
        <v>63</v>
      </c>
      <c r="D31" s="412"/>
      <c r="E31" s="412"/>
      <c r="F31" s="412"/>
      <c r="G31" s="225"/>
    </row>
    <row r="32" spans="1:7" ht="24.75" customHeight="1">
      <c r="A32" s="224" t="s">
        <v>55</v>
      </c>
      <c r="B32" s="224"/>
      <c r="C32" s="412" t="s">
        <v>64</v>
      </c>
      <c r="D32" s="412"/>
      <c r="E32" s="412"/>
      <c r="F32" s="412"/>
      <c r="G32" s="225"/>
    </row>
    <row r="33" spans="1:7" ht="14.25" customHeight="1">
      <c r="A33" s="224"/>
      <c r="B33" s="224"/>
      <c r="C33" s="226"/>
      <c r="D33" s="226"/>
      <c r="E33" s="226"/>
      <c r="F33" s="226"/>
      <c r="G33" s="225"/>
    </row>
    <row r="34" spans="1:7" ht="102.75">
      <c r="A34" s="224"/>
      <c r="B34" s="224"/>
      <c r="C34" s="227" t="s">
        <v>167</v>
      </c>
      <c r="D34" s="226"/>
      <c r="E34" s="226"/>
      <c r="F34" s="226"/>
      <c r="G34" s="225"/>
    </row>
    <row r="35" spans="1:7">
      <c r="A35" s="224"/>
      <c r="B35" s="224"/>
      <c r="C35" s="227"/>
      <c r="D35" s="226"/>
      <c r="E35" s="226"/>
      <c r="F35" s="226"/>
      <c r="G35" s="225"/>
    </row>
    <row r="36" spans="1:7">
      <c r="A36" s="228" t="s">
        <v>342</v>
      </c>
      <c r="B36" s="228"/>
      <c r="C36" s="229" t="s">
        <v>290</v>
      </c>
      <c r="D36" s="229"/>
      <c r="E36" s="229"/>
      <c r="F36" s="229"/>
      <c r="G36" s="229"/>
    </row>
    <row r="37" spans="1:7">
      <c r="A37" s="224"/>
      <c r="B37" s="224"/>
      <c r="C37" s="227"/>
      <c r="D37" s="226"/>
      <c r="E37" s="226"/>
      <c r="F37" s="226"/>
      <c r="G37" s="225"/>
    </row>
    <row r="38" spans="1:7" ht="102">
      <c r="A38" s="230" t="s">
        <v>343</v>
      </c>
      <c r="B38" s="224"/>
      <c r="C38" s="231" t="s">
        <v>292</v>
      </c>
      <c r="D38" s="226"/>
      <c r="E38" s="226"/>
      <c r="F38" s="226"/>
      <c r="G38" s="225"/>
    </row>
    <row r="39" spans="1:7" ht="27" customHeight="1">
      <c r="A39" s="224"/>
      <c r="B39" s="224"/>
      <c r="C39" s="232" t="s">
        <v>291</v>
      </c>
      <c r="D39" s="226"/>
      <c r="E39" s="226"/>
      <c r="F39" s="226"/>
      <c r="G39" s="225"/>
    </row>
    <row r="40" spans="1:7">
      <c r="A40" s="224"/>
      <c r="B40" s="224"/>
      <c r="C40" s="231" t="s">
        <v>293</v>
      </c>
      <c r="D40" s="233" t="s">
        <v>5</v>
      </c>
      <c r="E40" s="234">
        <v>2</v>
      </c>
      <c r="F40" s="195">
        <v>0</v>
      </c>
      <c r="G40" s="235">
        <f>E40*F40</f>
        <v>0</v>
      </c>
    </row>
    <row r="41" spans="1:7">
      <c r="A41" s="224"/>
      <c r="B41" s="224"/>
      <c r="C41" s="231" t="s">
        <v>294</v>
      </c>
      <c r="D41" s="233" t="s">
        <v>5</v>
      </c>
      <c r="E41" s="234">
        <v>15</v>
      </c>
      <c r="F41" s="195">
        <v>0</v>
      </c>
      <c r="G41" s="235">
        <f>E41*F41</f>
        <v>0</v>
      </c>
    </row>
    <row r="42" spans="1:7">
      <c r="A42" s="224"/>
      <c r="B42" s="224"/>
      <c r="C42" s="227"/>
      <c r="D42" s="226"/>
      <c r="E42" s="226"/>
      <c r="F42" s="226"/>
      <c r="G42" s="225"/>
    </row>
    <row r="43" spans="1:7" ht="51">
      <c r="A43" s="236" t="s">
        <v>344</v>
      </c>
      <c r="B43" s="237"/>
      <c r="C43" s="231" t="s">
        <v>295</v>
      </c>
      <c r="D43" s="238" t="s">
        <v>6</v>
      </c>
      <c r="E43" s="239">
        <v>4</v>
      </c>
      <c r="F43" s="197">
        <v>0</v>
      </c>
      <c r="G43" s="240">
        <f>E43*F43</f>
        <v>0</v>
      </c>
    </row>
    <row r="44" spans="1:7">
      <c r="A44" s="224"/>
      <c r="B44" s="224"/>
      <c r="C44" s="227"/>
      <c r="D44" s="226"/>
      <c r="E44" s="226"/>
      <c r="F44" s="226"/>
      <c r="G44" s="225"/>
    </row>
    <row r="45" spans="1:7" ht="38.25">
      <c r="A45" s="236" t="s">
        <v>345</v>
      </c>
      <c r="B45" s="237"/>
      <c r="C45" s="231" t="s">
        <v>296</v>
      </c>
      <c r="D45" s="238" t="s">
        <v>6</v>
      </c>
      <c r="E45" s="239">
        <v>10</v>
      </c>
      <c r="F45" s="197">
        <v>0</v>
      </c>
      <c r="G45" s="240">
        <f>E45*F45</f>
        <v>0</v>
      </c>
    </row>
    <row r="46" spans="1:7">
      <c r="A46" s="224"/>
      <c r="B46" s="224"/>
      <c r="C46" s="227"/>
      <c r="D46" s="226"/>
      <c r="E46" s="226"/>
      <c r="F46" s="226"/>
      <c r="G46" s="225"/>
    </row>
    <row r="47" spans="1:7" ht="76.5">
      <c r="A47" s="236" t="s">
        <v>346</v>
      </c>
      <c r="B47" s="237"/>
      <c r="C47" s="231" t="s">
        <v>297</v>
      </c>
      <c r="D47" s="238" t="s">
        <v>5</v>
      </c>
      <c r="E47" s="239">
        <v>17</v>
      </c>
      <c r="F47" s="197">
        <v>0</v>
      </c>
      <c r="G47" s="240">
        <f>E47*F47</f>
        <v>0</v>
      </c>
    </row>
    <row r="48" spans="1:7">
      <c r="A48" s="224"/>
      <c r="B48" s="224"/>
      <c r="C48" s="227"/>
      <c r="D48" s="226"/>
      <c r="E48" s="226"/>
      <c r="F48" s="226"/>
      <c r="G48" s="225"/>
    </row>
    <row r="49" spans="1:7" ht="114.75">
      <c r="A49" s="236" t="s">
        <v>347</v>
      </c>
      <c r="B49" s="237"/>
      <c r="C49" s="231" t="s">
        <v>298</v>
      </c>
      <c r="D49" s="238" t="s">
        <v>168</v>
      </c>
      <c r="E49" s="239">
        <v>1</v>
      </c>
      <c r="F49" s="197">
        <v>0</v>
      </c>
      <c r="G49" s="240">
        <f>E49*F49</f>
        <v>0</v>
      </c>
    </row>
    <row r="50" spans="1:7">
      <c r="A50" s="236"/>
      <c r="B50" s="237"/>
      <c r="C50" s="231"/>
      <c r="D50" s="238"/>
      <c r="E50" s="239"/>
      <c r="F50" s="240"/>
      <c r="G50" s="240"/>
    </row>
    <row r="51" spans="1:7" ht="38.25">
      <c r="A51" s="236" t="s">
        <v>411</v>
      </c>
      <c r="B51" s="237"/>
      <c r="C51" s="231" t="s">
        <v>412</v>
      </c>
      <c r="D51" s="238" t="s">
        <v>168</v>
      </c>
      <c r="E51" s="239">
        <v>1</v>
      </c>
      <c r="F51" s="197">
        <v>0</v>
      </c>
      <c r="G51" s="240">
        <f>E51*F51</f>
        <v>0</v>
      </c>
    </row>
    <row r="52" spans="1:7">
      <c r="A52" s="224"/>
      <c r="B52" s="224"/>
      <c r="C52" s="227"/>
      <c r="D52" s="226"/>
      <c r="E52" s="226"/>
      <c r="F52" s="226"/>
      <c r="G52" s="225"/>
    </row>
    <row r="53" spans="1:7">
      <c r="A53" s="241" t="s">
        <v>348</v>
      </c>
      <c r="B53" s="241"/>
      <c r="C53" s="242" t="s">
        <v>299</v>
      </c>
      <c r="D53" s="242"/>
      <c r="E53" s="242"/>
      <c r="F53" s="413">
        <f>SUM(G40:G51)</f>
        <v>0</v>
      </c>
      <c r="G53" s="413"/>
    </row>
    <row r="54" spans="1:7">
      <c r="A54" s="224"/>
      <c r="B54" s="224"/>
      <c r="C54" s="227"/>
      <c r="D54" s="226"/>
      <c r="E54" s="226"/>
      <c r="F54" s="226"/>
      <c r="G54" s="225"/>
    </row>
    <row r="55" spans="1:7">
      <c r="A55" s="228" t="s">
        <v>349</v>
      </c>
      <c r="B55" s="228"/>
      <c r="C55" s="229" t="s">
        <v>160</v>
      </c>
      <c r="D55" s="243"/>
      <c r="E55" s="229"/>
      <c r="F55" s="229"/>
      <c r="G55" s="229"/>
    </row>
    <row r="56" spans="1:7">
      <c r="A56" s="236"/>
      <c r="B56" s="237"/>
      <c r="C56" s="244"/>
      <c r="F56" s="245"/>
      <c r="G56" s="245"/>
    </row>
    <row r="57" spans="1:7" ht="106.5" customHeight="1">
      <c r="A57" s="236" t="s">
        <v>350</v>
      </c>
      <c r="B57" s="237"/>
      <c r="C57" s="246" t="s">
        <v>169</v>
      </c>
      <c r="F57" s="245"/>
      <c r="G57" s="245"/>
    </row>
    <row r="58" spans="1:7">
      <c r="A58" s="236"/>
      <c r="B58" s="237"/>
      <c r="C58" s="231" t="s">
        <v>372</v>
      </c>
      <c r="D58" s="233" t="s">
        <v>5</v>
      </c>
      <c r="E58" s="234">
        <v>4</v>
      </c>
      <c r="F58" s="197">
        <v>0</v>
      </c>
      <c r="G58" s="235">
        <f>E58*F58</f>
        <v>0</v>
      </c>
    </row>
    <row r="59" spans="1:7">
      <c r="A59" s="236"/>
      <c r="B59" s="237"/>
      <c r="C59" s="231" t="s">
        <v>373</v>
      </c>
      <c r="D59" s="233" t="s">
        <v>5</v>
      </c>
      <c r="E59" s="234">
        <v>10</v>
      </c>
      <c r="F59" s="197">
        <v>0</v>
      </c>
      <c r="G59" s="235">
        <f>E59*F59</f>
        <v>0</v>
      </c>
    </row>
    <row r="60" spans="1:7">
      <c r="A60" s="236"/>
      <c r="B60" s="237"/>
      <c r="C60" s="231"/>
      <c r="D60" s="233"/>
      <c r="E60" s="234"/>
      <c r="F60" s="247"/>
      <c r="G60" s="235"/>
    </row>
    <row r="61" spans="1:7" ht="120" customHeight="1">
      <c r="A61" s="236" t="s">
        <v>351</v>
      </c>
      <c r="B61" s="237"/>
      <c r="C61" s="246" t="s">
        <v>170</v>
      </c>
      <c r="D61" s="233"/>
      <c r="E61" s="234"/>
      <c r="F61" s="247"/>
      <c r="G61" s="235"/>
    </row>
    <row r="62" spans="1:7">
      <c r="A62" s="236"/>
      <c r="B62" s="237"/>
      <c r="C62" s="246" t="s">
        <v>171</v>
      </c>
      <c r="D62" s="233" t="s">
        <v>6</v>
      </c>
      <c r="E62" s="234">
        <v>2</v>
      </c>
      <c r="F62" s="197">
        <v>0</v>
      </c>
      <c r="G62" s="235">
        <f t="shared" ref="G62:G65" si="0">E62*F62</f>
        <v>0</v>
      </c>
    </row>
    <row r="63" spans="1:7">
      <c r="A63" s="236"/>
      <c r="B63" s="237"/>
      <c r="C63" s="246" t="s">
        <v>436</v>
      </c>
      <c r="D63" s="233" t="s">
        <v>6</v>
      </c>
      <c r="E63" s="234">
        <v>1</v>
      </c>
      <c r="F63" s="197">
        <v>0</v>
      </c>
      <c r="G63" s="235">
        <f t="shared" ref="G63" si="1">E63*F63</f>
        <v>0</v>
      </c>
    </row>
    <row r="64" spans="1:7">
      <c r="A64" s="236"/>
      <c r="B64" s="237"/>
      <c r="C64" s="246" t="s">
        <v>437</v>
      </c>
      <c r="D64" s="233" t="s">
        <v>6</v>
      </c>
      <c r="E64" s="234">
        <v>1</v>
      </c>
      <c r="F64" s="197">
        <v>0</v>
      </c>
      <c r="G64" s="235">
        <f t="shared" si="0"/>
        <v>0</v>
      </c>
    </row>
    <row r="65" spans="1:7">
      <c r="A65" s="236"/>
      <c r="B65" s="237"/>
      <c r="C65" s="246" t="s">
        <v>438</v>
      </c>
      <c r="D65" s="233" t="s">
        <v>6</v>
      </c>
      <c r="E65" s="234">
        <v>2</v>
      </c>
      <c r="F65" s="197">
        <v>0</v>
      </c>
      <c r="G65" s="235">
        <f t="shared" si="0"/>
        <v>0</v>
      </c>
    </row>
    <row r="66" spans="1:7">
      <c r="A66" s="236"/>
      <c r="B66" s="237"/>
      <c r="C66" s="246"/>
      <c r="D66" s="233"/>
      <c r="E66" s="234"/>
      <c r="F66" s="247"/>
      <c r="G66" s="235"/>
    </row>
    <row r="67" spans="1:7" ht="63.75">
      <c r="A67" s="236" t="s">
        <v>352</v>
      </c>
      <c r="B67" s="237"/>
      <c r="C67" s="231" t="s">
        <v>300</v>
      </c>
      <c r="D67" s="248" t="s">
        <v>6</v>
      </c>
      <c r="E67" s="249">
        <v>2</v>
      </c>
      <c r="F67" s="66">
        <v>0</v>
      </c>
      <c r="G67" s="250">
        <f>E67*F67</f>
        <v>0</v>
      </c>
    </row>
    <row r="68" spans="1:7">
      <c r="A68" s="236"/>
      <c r="B68" s="237"/>
      <c r="C68" s="231"/>
      <c r="D68" s="233"/>
      <c r="E68" s="234"/>
      <c r="F68" s="247"/>
      <c r="G68" s="235"/>
    </row>
    <row r="69" spans="1:7" ht="51">
      <c r="A69" s="236" t="s">
        <v>353</v>
      </c>
      <c r="B69" s="237"/>
      <c r="C69" s="231" t="s">
        <v>161</v>
      </c>
      <c r="D69" s="251"/>
      <c r="E69" s="252"/>
      <c r="F69" s="253"/>
      <c r="G69" s="235"/>
    </row>
    <row r="70" spans="1:7">
      <c r="A70" s="236"/>
      <c r="B70" s="237"/>
      <c r="C70" s="231" t="s">
        <v>162</v>
      </c>
      <c r="D70" s="233" t="s">
        <v>6</v>
      </c>
      <c r="E70" s="254">
        <v>1</v>
      </c>
      <c r="F70" s="53">
        <v>0</v>
      </c>
      <c r="G70" s="235">
        <f>E70*F70</f>
        <v>0</v>
      </c>
    </row>
    <row r="71" spans="1:7">
      <c r="A71" s="236"/>
      <c r="B71" s="237"/>
      <c r="C71" s="231"/>
      <c r="D71" s="233"/>
      <c r="E71" s="254"/>
      <c r="F71" s="255"/>
      <c r="G71" s="235"/>
    </row>
    <row r="72" spans="1:7" ht="38.25">
      <c r="A72" s="236" t="s">
        <v>354</v>
      </c>
      <c r="B72" s="237"/>
      <c r="C72" s="231" t="s">
        <v>301</v>
      </c>
      <c r="D72" s="238" t="s">
        <v>168</v>
      </c>
      <c r="E72" s="256">
        <v>1</v>
      </c>
      <c r="F72" s="52">
        <v>0</v>
      </c>
      <c r="G72" s="240">
        <f>E72*F72</f>
        <v>0</v>
      </c>
    </row>
    <row r="73" spans="1:7">
      <c r="A73" s="236"/>
      <c r="B73" s="237"/>
      <c r="C73" s="231"/>
      <c r="D73" s="238"/>
      <c r="E73" s="256"/>
      <c r="F73" s="257"/>
      <c r="G73" s="257"/>
    </row>
    <row r="74" spans="1:7">
      <c r="A74" s="241" t="s">
        <v>355</v>
      </c>
      <c r="B74" s="241"/>
      <c r="C74" s="242" t="s">
        <v>163</v>
      </c>
      <c r="D74" s="242"/>
      <c r="E74" s="242"/>
      <c r="F74" s="413">
        <f>SUM(G57:G72)</f>
        <v>0</v>
      </c>
      <c r="G74" s="413"/>
    </row>
    <row r="75" spans="1:7">
      <c r="A75" s="236"/>
      <c r="B75" s="237"/>
      <c r="C75" s="231"/>
      <c r="D75" s="233"/>
      <c r="E75" s="234"/>
      <c r="F75" s="247"/>
      <c r="G75" s="235"/>
    </row>
    <row r="76" spans="1:7">
      <c r="A76" s="228" t="s">
        <v>356</v>
      </c>
      <c r="B76" s="228"/>
      <c r="C76" s="229" t="s">
        <v>302</v>
      </c>
      <c r="D76" s="229"/>
      <c r="E76" s="229"/>
      <c r="F76" s="229"/>
      <c r="G76" s="229"/>
    </row>
    <row r="77" spans="1:7">
      <c r="A77" s="236"/>
      <c r="B77" s="237"/>
      <c r="C77" s="231"/>
      <c r="D77" s="233"/>
      <c r="E77" s="234"/>
      <c r="F77" s="247"/>
      <c r="G77" s="235"/>
    </row>
    <row r="78" spans="1:7" ht="39.75" customHeight="1">
      <c r="A78" s="236"/>
      <c r="B78" s="237"/>
      <c r="C78" s="258" t="s">
        <v>303</v>
      </c>
      <c r="D78" s="233"/>
      <c r="E78" s="234"/>
      <c r="F78" s="247"/>
      <c r="G78" s="235"/>
    </row>
    <row r="79" spans="1:7" ht="39.75" customHeight="1">
      <c r="A79" s="236"/>
      <c r="B79" s="237"/>
      <c r="C79" s="259" t="s">
        <v>375</v>
      </c>
      <c r="D79" s="233"/>
      <c r="E79" s="234"/>
      <c r="F79" s="247"/>
      <c r="G79" s="235"/>
    </row>
    <row r="80" spans="1:7" ht="38.25" customHeight="1">
      <c r="A80" s="236"/>
      <c r="B80" s="237"/>
      <c r="C80" s="259" t="s">
        <v>376</v>
      </c>
      <c r="D80" s="233"/>
      <c r="E80" s="234"/>
      <c r="F80" s="247"/>
      <c r="G80" s="235"/>
    </row>
    <row r="81" spans="1:7">
      <c r="A81" s="236"/>
      <c r="B81" s="237"/>
      <c r="C81" s="231"/>
      <c r="D81" s="233"/>
      <c r="E81" s="234"/>
      <c r="F81" s="247"/>
      <c r="G81" s="235"/>
    </row>
    <row r="82" spans="1:7" ht="108.75" customHeight="1">
      <c r="A82" s="236" t="s">
        <v>357</v>
      </c>
      <c r="B82" s="237"/>
      <c r="C82" s="231" t="s">
        <v>319</v>
      </c>
      <c r="D82" s="238"/>
      <c r="E82" s="256"/>
      <c r="F82" s="257"/>
      <c r="G82" s="240"/>
    </row>
    <row r="83" spans="1:7" ht="38.25" customHeight="1">
      <c r="A83" s="236"/>
      <c r="B83" s="237"/>
      <c r="C83" s="260" t="s">
        <v>320</v>
      </c>
      <c r="D83" s="238" t="s">
        <v>6</v>
      </c>
      <c r="E83" s="256">
        <v>2</v>
      </c>
      <c r="F83" s="52">
        <v>0</v>
      </c>
      <c r="G83" s="240">
        <f>E83*F83</f>
        <v>0</v>
      </c>
    </row>
    <row r="84" spans="1:7">
      <c r="A84" s="236"/>
      <c r="B84" s="237"/>
      <c r="C84" s="231"/>
      <c r="D84" s="233"/>
      <c r="E84" s="234"/>
      <c r="F84" s="247"/>
      <c r="G84" s="235"/>
    </row>
    <row r="85" spans="1:7" ht="89.25">
      <c r="A85" s="236" t="s">
        <v>358</v>
      </c>
      <c r="B85" s="237"/>
      <c r="C85" s="261" t="s">
        <v>304</v>
      </c>
      <c r="D85" s="238" t="s">
        <v>6</v>
      </c>
      <c r="E85" s="256">
        <v>2</v>
      </c>
      <c r="F85" s="52">
        <v>0</v>
      </c>
      <c r="G85" s="240">
        <f>E85*F85</f>
        <v>0</v>
      </c>
    </row>
    <row r="86" spans="1:7">
      <c r="A86" s="236"/>
      <c r="B86" s="237"/>
      <c r="C86" s="261"/>
      <c r="D86" s="238"/>
      <c r="E86" s="256"/>
      <c r="F86" s="257"/>
      <c r="G86" s="240"/>
    </row>
    <row r="87" spans="1:7" ht="89.25">
      <c r="A87" s="236" t="s">
        <v>359</v>
      </c>
      <c r="B87" s="237"/>
      <c r="C87" s="262" t="s">
        <v>330</v>
      </c>
      <c r="D87" s="238"/>
      <c r="E87" s="256"/>
      <c r="F87" s="257"/>
      <c r="G87" s="240"/>
    </row>
    <row r="88" spans="1:7" ht="38.25">
      <c r="A88" s="236"/>
      <c r="B88" s="237"/>
      <c r="C88" s="263" t="s">
        <v>377</v>
      </c>
      <c r="D88" s="238" t="s">
        <v>6</v>
      </c>
      <c r="E88" s="256">
        <v>1</v>
      </c>
      <c r="F88" s="52">
        <v>0</v>
      </c>
      <c r="G88" s="240">
        <f>E88*F88</f>
        <v>0</v>
      </c>
    </row>
    <row r="89" spans="1:7">
      <c r="A89" s="236"/>
      <c r="B89" s="237"/>
      <c r="C89" s="262"/>
      <c r="D89" s="238"/>
      <c r="E89" s="256"/>
      <c r="F89" s="257"/>
      <c r="G89" s="240"/>
    </row>
    <row r="90" spans="1:7" ht="38.25">
      <c r="A90" s="236" t="s">
        <v>360</v>
      </c>
      <c r="B90" s="237"/>
      <c r="C90" s="264" t="s">
        <v>331</v>
      </c>
      <c r="D90" s="238"/>
      <c r="E90" s="256"/>
      <c r="F90" s="257"/>
      <c r="G90" s="240"/>
    </row>
    <row r="91" spans="1:7" ht="25.5">
      <c r="A91" s="236"/>
      <c r="B91" s="237"/>
      <c r="C91" s="263" t="s">
        <v>378</v>
      </c>
      <c r="D91" s="238"/>
      <c r="E91" s="256"/>
      <c r="F91" s="257"/>
      <c r="G91" s="240"/>
    </row>
    <row r="92" spans="1:7">
      <c r="A92" s="236"/>
      <c r="B92" s="237"/>
      <c r="C92" s="265" t="s">
        <v>332</v>
      </c>
      <c r="D92" s="248" t="s">
        <v>6</v>
      </c>
      <c r="E92" s="266">
        <v>1</v>
      </c>
      <c r="F92" s="197">
        <v>0</v>
      </c>
      <c r="G92" s="240">
        <f>E92*F92</f>
        <v>0</v>
      </c>
    </row>
    <row r="93" spans="1:7">
      <c r="A93" s="236"/>
      <c r="B93" s="237"/>
      <c r="C93" s="265" t="s">
        <v>333</v>
      </c>
      <c r="D93" s="248" t="s">
        <v>6</v>
      </c>
      <c r="E93" s="266">
        <v>1</v>
      </c>
      <c r="F93" s="197">
        <v>0</v>
      </c>
      <c r="G93" s="240">
        <f>E93*F93</f>
        <v>0</v>
      </c>
    </row>
    <row r="94" spans="1:7">
      <c r="A94" s="236"/>
      <c r="B94" s="237"/>
      <c r="C94" s="265" t="s">
        <v>334</v>
      </c>
      <c r="D94" s="248" t="s">
        <v>6</v>
      </c>
      <c r="E94" s="266">
        <v>1</v>
      </c>
      <c r="F94" s="197">
        <v>0</v>
      </c>
      <c r="G94" s="240">
        <f>E94*F94</f>
        <v>0</v>
      </c>
    </row>
    <row r="95" spans="1:7">
      <c r="A95" s="236"/>
      <c r="B95" s="237"/>
      <c r="C95" s="261"/>
      <c r="D95" s="238"/>
      <c r="E95" s="256"/>
      <c r="F95" s="257"/>
      <c r="G95" s="240"/>
    </row>
    <row r="96" spans="1:7" ht="68.25" customHeight="1">
      <c r="A96" s="236" t="s">
        <v>361</v>
      </c>
      <c r="B96" s="237"/>
      <c r="C96" s="261" t="s">
        <v>305</v>
      </c>
      <c r="D96" s="233"/>
      <c r="E96" s="234"/>
      <c r="F96" s="247"/>
      <c r="G96" s="235"/>
    </row>
    <row r="97" spans="1:8" ht="25.5">
      <c r="A97" s="236"/>
      <c r="B97" s="237"/>
      <c r="C97" s="260" t="s">
        <v>306</v>
      </c>
      <c r="D97" s="233"/>
      <c r="E97" s="234"/>
      <c r="F97" s="247"/>
      <c r="G97" s="235"/>
    </row>
    <row r="98" spans="1:8">
      <c r="A98" s="236"/>
      <c r="B98" s="237"/>
      <c r="C98" s="244" t="s">
        <v>307</v>
      </c>
      <c r="D98" s="267" t="s">
        <v>308</v>
      </c>
      <c r="E98" s="268">
        <v>2</v>
      </c>
      <c r="F98" s="197">
        <v>0</v>
      </c>
      <c r="G98" s="240">
        <f>E98*F98</f>
        <v>0</v>
      </c>
    </row>
    <row r="99" spans="1:8">
      <c r="A99" s="236"/>
      <c r="B99" s="237"/>
      <c r="C99" s="231"/>
      <c r="D99" s="233"/>
      <c r="E99" s="234"/>
      <c r="F99" s="247"/>
      <c r="G99" s="235"/>
    </row>
    <row r="100" spans="1:8" ht="76.5">
      <c r="A100" s="236" t="s">
        <v>362</v>
      </c>
      <c r="B100" s="237"/>
      <c r="C100" s="262" t="s">
        <v>309</v>
      </c>
      <c r="D100" s="233"/>
      <c r="E100" s="234"/>
      <c r="F100" s="247"/>
      <c r="G100" s="235"/>
    </row>
    <row r="101" spans="1:8">
      <c r="A101" s="236"/>
      <c r="B101" s="237"/>
      <c r="C101" s="261" t="s">
        <v>310</v>
      </c>
      <c r="D101" s="233" t="s">
        <v>6</v>
      </c>
      <c r="E101" s="254">
        <v>1</v>
      </c>
      <c r="F101" s="149">
        <v>0</v>
      </c>
      <c r="G101" s="235">
        <f>E101*F101</f>
        <v>0</v>
      </c>
    </row>
    <row r="102" spans="1:8">
      <c r="A102" s="236"/>
      <c r="B102" s="237"/>
      <c r="C102" s="261"/>
      <c r="D102" s="233"/>
      <c r="E102" s="254"/>
      <c r="F102" s="269"/>
      <c r="G102" s="235"/>
    </row>
    <row r="103" spans="1:8" ht="51">
      <c r="A103" s="236" t="s">
        <v>363</v>
      </c>
      <c r="B103" s="237"/>
      <c r="C103" s="264" t="s">
        <v>380</v>
      </c>
      <c r="D103" s="238" t="s">
        <v>6</v>
      </c>
      <c r="E103" s="256">
        <v>1</v>
      </c>
      <c r="F103" s="175">
        <v>0</v>
      </c>
      <c r="G103" s="240">
        <f>E103*F103</f>
        <v>0</v>
      </c>
    </row>
    <row r="104" spans="1:8">
      <c r="A104" s="236"/>
      <c r="B104" s="237"/>
      <c r="C104" s="263"/>
      <c r="H104" s="235"/>
    </row>
    <row r="105" spans="1:8" ht="25.5">
      <c r="A105" s="236" t="s">
        <v>364</v>
      </c>
      <c r="B105" s="237"/>
      <c r="C105" s="264" t="s">
        <v>328</v>
      </c>
      <c r="D105" s="238"/>
      <c r="E105" s="256"/>
      <c r="F105" s="270"/>
      <c r="G105" s="240"/>
      <c r="H105" s="235"/>
    </row>
    <row r="106" spans="1:8" ht="25.5">
      <c r="A106" s="236"/>
      <c r="B106" s="237"/>
      <c r="C106" s="264" t="s">
        <v>329</v>
      </c>
      <c r="D106" s="238" t="s">
        <v>6</v>
      </c>
      <c r="E106" s="256">
        <v>1</v>
      </c>
      <c r="F106" s="175">
        <v>0</v>
      </c>
      <c r="G106" s="240">
        <f>E106*F106</f>
        <v>0</v>
      </c>
      <c r="H106" s="235"/>
    </row>
    <row r="107" spans="1:8">
      <c r="A107" s="236"/>
      <c r="B107" s="237"/>
      <c r="C107" s="263"/>
      <c r="D107" s="238"/>
      <c r="E107" s="256"/>
      <c r="F107" s="270"/>
      <c r="G107" s="240"/>
      <c r="H107" s="235"/>
    </row>
    <row r="108" spans="1:8" ht="38.25">
      <c r="A108" s="236" t="s">
        <v>365</v>
      </c>
      <c r="B108" s="237"/>
      <c r="C108" s="262" t="s">
        <v>321</v>
      </c>
      <c r="D108" s="248"/>
      <c r="E108" s="266"/>
      <c r="F108" s="240"/>
      <c r="G108" s="240"/>
      <c r="H108" s="240"/>
    </row>
    <row r="109" spans="1:8">
      <c r="A109" s="236"/>
      <c r="B109" s="237"/>
      <c r="C109" s="263" t="s">
        <v>322</v>
      </c>
      <c r="D109" s="271"/>
      <c r="E109" s="254"/>
      <c r="F109" s="272"/>
      <c r="G109" s="240"/>
      <c r="H109" s="240"/>
    </row>
    <row r="110" spans="1:8" ht="25.5">
      <c r="A110" s="236"/>
      <c r="B110" s="237"/>
      <c r="C110" s="263" t="s">
        <v>379</v>
      </c>
      <c r="D110" s="248" t="s">
        <v>6</v>
      </c>
      <c r="E110" s="266">
        <v>2</v>
      </c>
      <c r="F110" s="197">
        <v>0</v>
      </c>
      <c r="G110" s="240">
        <f>E110*F110</f>
        <v>0</v>
      </c>
      <c r="H110" s="240"/>
    </row>
    <row r="111" spans="1:8">
      <c r="A111" s="236"/>
      <c r="B111" s="237"/>
      <c r="C111" s="263"/>
      <c r="D111" s="238"/>
      <c r="E111" s="256"/>
      <c r="F111" s="270"/>
      <c r="G111" s="240"/>
      <c r="H111" s="235"/>
    </row>
    <row r="112" spans="1:8">
      <c r="A112" s="236" t="s">
        <v>366</v>
      </c>
      <c r="B112" s="237"/>
      <c r="C112" s="262" t="s">
        <v>323</v>
      </c>
      <c r="D112" s="238"/>
      <c r="E112" s="256"/>
      <c r="F112" s="270"/>
      <c r="G112" s="240"/>
      <c r="H112" s="235"/>
    </row>
    <row r="113" spans="1:8" ht="25.5">
      <c r="A113" s="236"/>
      <c r="B113" s="237"/>
      <c r="C113" s="262" t="s">
        <v>324</v>
      </c>
      <c r="D113" s="238"/>
      <c r="E113" s="256"/>
      <c r="F113" s="270"/>
      <c r="G113" s="240"/>
      <c r="H113" s="235"/>
    </row>
    <row r="114" spans="1:8" ht="25.5">
      <c r="A114" s="236"/>
      <c r="B114" s="237"/>
      <c r="C114" s="262" t="s">
        <v>327</v>
      </c>
      <c r="D114" s="248" t="s">
        <v>6</v>
      </c>
      <c r="E114" s="266">
        <v>2</v>
      </c>
      <c r="F114" s="197">
        <v>0</v>
      </c>
      <c r="G114" s="240">
        <f>E114*F114</f>
        <v>0</v>
      </c>
      <c r="H114" s="235"/>
    </row>
    <row r="115" spans="1:8">
      <c r="A115" s="236"/>
      <c r="B115" s="237"/>
      <c r="C115" s="262"/>
      <c r="D115" s="248"/>
      <c r="E115" s="266"/>
      <c r="F115" s="240"/>
      <c r="G115" s="240"/>
      <c r="H115" s="235"/>
    </row>
    <row r="116" spans="1:8">
      <c r="A116" s="236" t="s">
        <v>367</v>
      </c>
      <c r="B116" s="237"/>
      <c r="C116" s="262" t="s">
        <v>325</v>
      </c>
      <c r="D116" s="248"/>
      <c r="E116" s="266"/>
      <c r="F116" s="240"/>
      <c r="G116" s="240"/>
      <c r="H116" s="240"/>
    </row>
    <row r="117" spans="1:8" ht="38.25">
      <c r="A117" s="236"/>
      <c r="B117" s="237"/>
      <c r="C117" s="262" t="s">
        <v>326</v>
      </c>
      <c r="D117" s="248" t="s">
        <v>6</v>
      </c>
      <c r="E117" s="266">
        <v>2</v>
      </c>
      <c r="F117" s="197">
        <v>0</v>
      </c>
      <c r="G117" s="240">
        <f>E117*F117</f>
        <v>0</v>
      </c>
      <c r="H117" s="240"/>
    </row>
    <row r="118" spans="1:8">
      <c r="A118" s="236"/>
      <c r="B118" s="237"/>
      <c r="C118" s="262"/>
      <c r="D118" s="248"/>
      <c r="E118" s="266"/>
      <c r="F118" s="240"/>
      <c r="G118" s="240"/>
      <c r="H118" s="235"/>
    </row>
    <row r="119" spans="1:8" ht="51">
      <c r="A119" s="236" t="s">
        <v>368</v>
      </c>
      <c r="B119" s="237"/>
      <c r="C119" s="273" t="s">
        <v>381</v>
      </c>
      <c r="D119" s="248" t="s">
        <v>6</v>
      </c>
      <c r="E119" s="266">
        <v>2</v>
      </c>
      <c r="F119" s="197">
        <v>0</v>
      </c>
      <c r="G119" s="240">
        <f>E119*F119</f>
        <v>0</v>
      </c>
      <c r="H119" s="235"/>
    </row>
    <row r="120" spans="1:8">
      <c r="A120" s="236"/>
      <c r="B120" s="237"/>
      <c r="C120" s="263"/>
      <c r="D120" s="248"/>
      <c r="E120" s="266"/>
      <c r="F120" s="240"/>
      <c r="G120" s="240"/>
      <c r="H120" s="235"/>
    </row>
    <row r="121" spans="1:8" ht="38.25">
      <c r="A121" s="236" t="s">
        <v>369</v>
      </c>
      <c r="B121" s="237"/>
      <c r="C121" s="273" t="s">
        <v>382</v>
      </c>
      <c r="D121" s="248" t="s">
        <v>6</v>
      </c>
      <c r="E121" s="266">
        <v>2</v>
      </c>
      <c r="F121" s="197">
        <v>0</v>
      </c>
      <c r="G121" s="240">
        <f>E121*F121</f>
        <v>0</v>
      </c>
      <c r="H121" s="240"/>
    </row>
    <row r="122" spans="1:8">
      <c r="A122" s="236"/>
      <c r="B122" s="237"/>
      <c r="C122" s="274"/>
      <c r="D122" s="271"/>
      <c r="E122" s="254"/>
      <c r="F122" s="272"/>
      <c r="G122" s="240"/>
      <c r="H122" s="240"/>
    </row>
    <row r="123" spans="1:8" ht="51">
      <c r="A123" s="236" t="s">
        <v>370</v>
      </c>
      <c r="B123" s="237"/>
      <c r="C123" s="273" t="s">
        <v>383</v>
      </c>
      <c r="D123" s="248" t="s">
        <v>6</v>
      </c>
      <c r="E123" s="266">
        <v>2</v>
      </c>
      <c r="F123" s="197">
        <v>0</v>
      </c>
      <c r="G123" s="240">
        <f>E123*F123</f>
        <v>0</v>
      </c>
      <c r="H123" s="240"/>
    </row>
    <row r="124" spans="1:8">
      <c r="A124" s="236"/>
      <c r="B124" s="237"/>
      <c r="C124" s="273"/>
      <c r="D124" s="248"/>
      <c r="E124" s="266"/>
      <c r="F124" s="240"/>
      <c r="G124" s="240"/>
      <c r="H124" s="240"/>
    </row>
    <row r="125" spans="1:8">
      <c r="A125" s="241" t="s">
        <v>371</v>
      </c>
      <c r="B125" s="241"/>
      <c r="C125" s="242" t="s">
        <v>313</v>
      </c>
      <c r="D125" s="242"/>
      <c r="E125" s="242"/>
      <c r="F125" s="413">
        <f>SUM(G83:G123)</f>
        <v>0</v>
      </c>
      <c r="G125" s="413"/>
    </row>
    <row r="126" spans="1:8">
      <c r="A126" s="236"/>
      <c r="B126" s="237"/>
      <c r="C126" s="231"/>
      <c r="D126" s="233"/>
      <c r="E126" s="234"/>
      <c r="F126" s="247"/>
      <c r="G126" s="235"/>
    </row>
    <row r="127" spans="1:8">
      <c r="A127" s="236"/>
      <c r="B127" s="237"/>
      <c r="C127" s="231"/>
      <c r="D127" s="233"/>
      <c r="E127" s="234"/>
      <c r="F127" s="247"/>
      <c r="G127" s="235"/>
    </row>
    <row r="128" spans="1:8" ht="15.75" thickBot="1">
      <c r="A128" s="205"/>
      <c r="B128" s="205"/>
      <c r="C128" s="207"/>
      <c r="D128" s="207"/>
      <c r="E128" s="207"/>
      <c r="F128" s="275"/>
      <c r="G128" s="275"/>
    </row>
    <row r="129" spans="1:7" ht="16.5" thickBot="1">
      <c r="A129" s="276"/>
      <c r="B129" s="277"/>
      <c r="C129" s="276" t="s">
        <v>166</v>
      </c>
      <c r="D129" s="278"/>
      <c r="E129" s="279"/>
      <c r="F129" s="279"/>
      <c r="G129" s="279"/>
    </row>
    <row r="130" spans="1:7">
      <c r="A130" s="406" t="s">
        <v>158</v>
      </c>
      <c r="B130" s="407"/>
      <c r="C130" s="280" t="s">
        <v>159</v>
      </c>
      <c r="D130" s="408"/>
      <c r="E130" s="409"/>
      <c r="F130" s="410" t="s">
        <v>149</v>
      </c>
      <c r="G130" s="411"/>
    </row>
    <row r="131" spans="1:7" ht="7.5" customHeight="1">
      <c r="A131" s="281"/>
      <c r="B131" s="282"/>
      <c r="C131" s="283"/>
      <c r="D131" s="284"/>
      <c r="E131" s="285"/>
      <c r="F131" s="285"/>
      <c r="G131" s="285"/>
    </row>
    <row r="132" spans="1:7" ht="15.75">
      <c r="A132" s="286" t="s">
        <v>348</v>
      </c>
      <c r="B132" s="287"/>
      <c r="C132" s="283" t="s">
        <v>290</v>
      </c>
      <c r="D132" s="402"/>
      <c r="E132" s="402"/>
      <c r="F132" s="403">
        <f>sum_2.01</f>
        <v>0</v>
      </c>
      <c r="G132" s="403"/>
    </row>
    <row r="133" spans="1:7" ht="15.75">
      <c r="A133" s="286" t="s">
        <v>355</v>
      </c>
      <c r="B133" s="287"/>
      <c r="C133" s="283" t="s">
        <v>164</v>
      </c>
      <c r="D133" s="402"/>
      <c r="E133" s="402"/>
      <c r="F133" s="403">
        <f>sum_2.02</f>
        <v>0</v>
      </c>
      <c r="G133" s="403"/>
    </row>
    <row r="134" spans="1:7" ht="16.5" thickBot="1">
      <c r="A134" s="286" t="s">
        <v>371</v>
      </c>
      <c r="B134" s="287"/>
      <c r="C134" s="283" t="s">
        <v>312</v>
      </c>
      <c r="D134" s="402"/>
      <c r="E134" s="402"/>
      <c r="F134" s="403">
        <f>sum_2.03</f>
        <v>0</v>
      </c>
      <c r="G134" s="403"/>
    </row>
    <row r="135" spans="1:7" ht="16.5" thickBot="1">
      <c r="A135" s="288"/>
      <c r="B135" s="277"/>
      <c r="C135" s="276" t="s">
        <v>314</v>
      </c>
      <c r="D135" s="404"/>
      <c r="E135" s="404"/>
      <c r="F135" s="405">
        <f>SUM(F132:G134)</f>
        <v>0</v>
      </c>
      <c r="G135" s="405"/>
    </row>
    <row r="136" spans="1:7" ht="15.75">
      <c r="A136" s="289"/>
      <c r="B136" s="222"/>
      <c r="C136" s="261"/>
      <c r="D136" s="290"/>
      <c r="E136" s="290"/>
      <c r="F136" s="291"/>
      <c r="G136" s="291"/>
    </row>
    <row r="137" spans="1:7">
      <c r="C137" s="292"/>
      <c r="D137" s="292"/>
      <c r="E137" s="292"/>
      <c r="F137" s="292"/>
      <c r="G137" s="293"/>
    </row>
  </sheetData>
  <sheetProtection algorithmName="SHA-512" hashValue="xlhy+uWq8frCVl14S7MLqlw4yQ5HK5V6rNYHa2aNNWDcEO/d9bkvZpoCfNdaY70tHNWh+QL5vY+fQ3t7ErlIpg==" saltValue="hO+ayV1eWGDyZ5n92l6mXQ==" spinCount="100000" sheet="1" objects="1" scenarios="1" selectLockedCells="1"/>
  <mergeCells count="39">
    <mergeCell ref="C1:K1"/>
    <mergeCell ref="C18:F18"/>
    <mergeCell ref="C9:F9"/>
    <mergeCell ref="C10:F10"/>
    <mergeCell ref="C11:F11"/>
    <mergeCell ref="C12:F12"/>
    <mergeCell ref="C13:F13"/>
    <mergeCell ref="C14:F14"/>
    <mergeCell ref="C15:F15"/>
    <mergeCell ref="C16:F16"/>
    <mergeCell ref="C17:F17"/>
    <mergeCell ref="C30:F30"/>
    <mergeCell ref="C19:F19"/>
    <mergeCell ref="C20:F20"/>
    <mergeCell ref="C21:F21"/>
    <mergeCell ref="C22:F22"/>
    <mergeCell ref="C23:F23"/>
    <mergeCell ref="C24:F24"/>
    <mergeCell ref="C25:F25"/>
    <mergeCell ref="C26:F26"/>
    <mergeCell ref="C27:F27"/>
    <mergeCell ref="C28:F28"/>
    <mergeCell ref="C29:F29"/>
    <mergeCell ref="A130:B130"/>
    <mergeCell ref="D130:E130"/>
    <mergeCell ref="F130:G130"/>
    <mergeCell ref="C31:F31"/>
    <mergeCell ref="C32:F32"/>
    <mergeCell ref="F74:G74"/>
    <mergeCell ref="F53:G53"/>
    <mergeCell ref="F125:G125"/>
    <mergeCell ref="D132:E132"/>
    <mergeCell ref="F132:G132"/>
    <mergeCell ref="D135:E135"/>
    <mergeCell ref="F135:G135"/>
    <mergeCell ref="D133:E133"/>
    <mergeCell ref="F133:G133"/>
    <mergeCell ref="D134:E134"/>
    <mergeCell ref="F134:G134"/>
  </mergeCells>
  <pageMargins left="1.1811023622047245" right="0.39370078740157483" top="0.39370078740157483" bottom="0.39370078740157483" header="0.39370078740157483" footer="0.19685039370078741"/>
  <pageSetup paperSize="9" scale="80" orientation="portrait" r:id="rId1"/>
  <headerFooter>
    <oddFooter>&amp;L&amp;"Arial,Regular"&amp;9&amp;K00-042Troškovnik vodoopskrbe i odvodnje&amp;R&amp;"Arial,Regular"&amp;9&amp;K00-043str. &amp;P /&amp;N</oddFooter>
  </headerFooter>
  <rowBreaks count="2" manualBreakCount="2">
    <brk id="38" max="6"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
  <sheetViews>
    <sheetView view="pageBreakPreview" zoomScaleNormal="100" zoomScaleSheetLayoutView="100" workbookViewId="0">
      <pane ySplit="3" topLeftCell="A4" activePane="bottomLeft" state="frozen"/>
      <selection pane="bottomLeft" activeCell="E17" sqref="E17"/>
    </sheetView>
  </sheetViews>
  <sheetFormatPr defaultColWidth="8.7109375" defaultRowHeight="12.75"/>
  <cols>
    <col min="1" max="1" width="6.7109375" style="296" customWidth="1"/>
    <col min="2" max="2" width="46.5703125" style="204" customWidth="1"/>
    <col min="3" max="3" width="7.42578125" style="203" customWidth="1"/>
    <col min="4" max="4" width="8.140625" style="203" bestFit="1" customWidth="1"/>
    <col min="5" max="5" width="10.140625" style="203" customWidth="1"/>
    <col min="6" max="6" width="12.28515625" style="247" customWidth="1"/>
    <col min="7" max="16384" width="8.7109375" style="204"/>
  </cols>
  <sheetData>
    <row r="1" spans="1:8" s="295" customFormat="1" ht="24" customHeight="1">
      <c r="A1" s="417" t="s">
        <v>419</v>
      </c>
      <c r="B1" s="418"/>
      <c r="C1" s="418"/>
      <c r="D1" s="418"/>
      <c r="E1" s="418"/>
      <c r="F1" s="418"/>
      <c r="G1" s="418"/>
      <c r="H1" s="294"/>
    </row>
    <row r="2" spans="1:8" ht="6" customHeight="1" thickBot="1">
      <c r="B2" s="297"/>
      <c r="C2" s="298"/>
      <c r="D2" s="298"/>
      <c r="E2" s="253"/>
      <c r="F2" s="253"/>
    </row>
    <row r="3" spans="1:8" ht="25.9" customHeight="1" thickBot="1">
      <c r="A3" s="299" t="s">
        <v>0</v>
      </c>
      <c r="B3" s="300" t="s">
        <v>1</v>
      </c>
      <c r="C3" s="301" t="s">
        <v>2</v>
      </c>
      <c r="D3" s="301" t="s">
        <v>3</v>
      </c>
      <c r="E3" s="302" t="s">
        <v>286</v>
      </c>
      <c r="F3" s="303" t="s">
        <v>197</v>
      </c>
    </row>
    <row r="4" spans="1:8" ht="15">
      <c r="A4" s="304"/>
      <c r="C4" s="305"/>
      <c r="D4" s="305"/>
      <c r="E4" s="204"/>
      <c r="F4" s="204"/>
    </row>
    <row r="5" spans="1:8" ht="15.75" customHeight="1">
      <c r="A5" s="306" t="s">
        <v>23</v>
      </c>
      <c r="B5" s="307" t="s">
        <v>285</v>
      </c>
      <c r="C5" s="308"/>
      <c r="D5" s="308"/>
      <c r="E5" s="308"/>
      <c r="F5" s="309"/>
    </row>
    <row r="6" spans="1:8" ht="6" customHeight="1"/>
    <row r="8" spans="1:8">
      <c r="A8" s="310" t="s">
        <v>384</v>
      </c>
      <c r="B8" s="311" t="s">
        <v>14</v>
      </c>
      <c r="C8" s="312"/>
      <c r="D8" s="312"/>
      <c r="E8" s="312"/>
      <c r="F8" s="313"/>
    </row>
    <row r="10" spans="1:8" ht="67.5" customHeight="1">
      <c r="A10" s="314" t="s">
        <v>385</v>
      </c>
      <c r="B10" s="315" t="s">
        <v>284</v>
      </c>
      <c r="C10" s="316" t="s">
        <v>168</v>
      </c>
      <c r="D10" s="266">
        <v>1</v>
      </c>
      <c r="E10" s="194">
        <v>0</v>
      </c>
      <c r="F10" s="250">
        <f>D10*E10</f>
        <v>0</v>
      </c>
    </row>
    <row r="11" spans="1:8" ht="15">
      <c r="A11" s="314"/>
      <c r="B11" s="317"/>
      <c r="C11" s="318"/>
      <c r="D11" s="252"/>
      <c r="E11" s="319"/>
      <c r="F11" s="319"/>
    </row>
    <row r="12" spans="1:8">
      <c r="A12" s="320" t="s">
        <v>384</v>
      </c>
      <c r="B12" s="321" t="s">
        <v>283</v>
      </c>
      <c r="C12" s="322"/>
      <c r="D12" s="323"/>
      <c r="E12" s="324"/>
      <c r="F12" s="325">
        <f>SUM(F10)</f>
        <v>0</v>
      </c>
    </row>
    <row r="13" spans="1:8" ht="15">
      <c r="A13" s="314"/>
      <c r="B13" s="317"/>
      <c r="C13" s="318"/>
      <c r="D13" s="252"/>
      <c r="E13" s="319"/>
      <c r="F13" s="319"/>
    </row>
    <row r="14" spans="1:8" ht="15">
      <c r="A14" s="314"/>
      <c r="B14" s="326"/>
      <c r="C14" s="316"/>
      <c r="D14" s="266"/>
      <c r="E14" s="250"/>
      <c r="F14" s="250"/>
    </row>
    <row r="15" spans="1:8">
      <c r="A15" s="310" t="s">
        <v>386</v>
      </c>
      <c r="B15" s="311" t="s">
        <v>281</v>
      </c>
      <c r="C15" s="312"/>
      <c r="D15" s="312"/>
      <c r="E15" s="312"/>
      <c r="F15" s="313"/>
    </row>
    <row r="16" spans="1:8" ht="15">
      <c r="A16" s="314"/>
      <c r="B16" s="326"/>
      <c r="C16" s="316"/>
      <c r="D16" s="266"/>
      <c r="E16" s="250"/>
      <c r="F16" s="250"/>
    </row>
    <row r="17" spans="1:6" ht="38.25">
      <c r="A17" s="314" t="s">
        <v>387</v>
      </c>
      <c r="B17" s="327" t="s">
        <v>288</v>
      </c>
      <c r="C17" s="316" t="s">
        <v>168</v>
      </c>
      <c r="D17" s="266">
        <v>1</v>
      </c>
      <c r="E17" s="194">
        <v>0</v>
      </c>
      <c r="F17" s="250">
        <f>D17*E17</f>
        <v>0</v>
      </c>
    </row>
    <row r="18" spans="1:6" ht="15">
      <c r="A18" s="314"/>
      <c r="B18" s="328"/>
      <c r="C18" s="318"/>
      <c r="D18" s="252"/>
      <c r="E18" s="319"/>
      <c r="F18" s="319"/>
    </row>
    <row r="19" spans="1:6" ht="15" customHeight="1">
      <c r="A19" s="320" t="s">
        <v>386</v>
      </c>
      <c r="B19" s="321" t="s">
        <v>280</v>
      </c>
      <c r="C19" s="322"/>
      <c r="D19" s="323"/>
      <c r="E19" s="324"/>
      <c r="F19" s="325">
        <f>SUM(F17:F17)</f>
        <v>0</v>
      </c>
    </row>
    <row r="20" spans="1:6" ht="15">
      <c r="A20" s="314"/>
      <c r="B20" s="328"/>
      <c r="C20" s="318"/>
      <c r="D20" s="252"/>
      <c r="E20" s="319"/>
      <c r="F20" s="319"/>
    </row>
    <row r="21" spans="1:6">
      <c r="A21" s="310" t="s">
        <v>388</v>
      </c>
      <c r="B21" s="311" t="s">
        <v>279</v>
      </c>
      <c r="C21" s="312"/>
      <c r="D21" s="312"/>
      <c r="E21" s="312"/>
      <c r="F21" s="313"/>
    </row>
    <row r="22" spans="1:6" ht="15">
      <c r="A22" s="314"/>
      <c r="B22" s="328"/>
      <c r="C22" s="318"/>
      <c r="D22" s="252"/>
      <c r="E22" s="319"/>
      <c r="F22" s="319"/>
    </row>
    <row r="23" spans="1:6">
      <c r="A23" s="314" t="s">
        <v>400</v>
      </c>
      <c r="B23" s="329" t="s">
        <v>278</v>
      </c>
    </row>
    <row r="24" spans="1:6" ht="63.75">
      <c r="A24" s="314"/>
      <c r="B24" s="330" t="s">
        <v>277</v>
      </c>
      <c r="C24" s="318"/>
      <c r="D24" s="252"/>
      <c r="E24" s="319"/>
      <c r="F24" s="319"/>
    </row>
    <row r="25" spans="1:6" ht="51">
      <c r="A25" s="314"/>
      <c r="B25" s="330" t="s">
        <v>276</v>
      </c>
      <c r="C25" s="316" t="s">
        <v>165</v>
      </c>
      <c r="D25" s="266">
        <v>10</v>
      </c>
      <c r="E25" s="194">
        <v>0</v>
      </c>
      <c r="F25" s="250">
        <f>D25*E25</f>
        <v>0</v>
      </c>
    </row>
    <row r="26" spans="1:6" ht="15">
      <c r="A26" s="314"/>
      <c r="B26" s="328"/>
      <c r="C26" s="318"/>
      <c r="D26" s="252"/>
      <c r="E26" s="319"/>
      <c r="F26" s="319"/>
    </row>
    <row r="27" spans="1:6" ht="52.5" customHeight="1">
      <c r="A27" s="314" t="s">
        <v>401</v>
      </c>
      <c r="B27" s="330" t="s">
        <v>275</v>
      </c>
      <c r="C27" s="318"/>
      <c r="D27" s="252"/>
      <c r="E27" s="319"/>
      <c r="F27" s="319"/>
    </row>
    <row r="28" spans="1:6" ht="66">
      <c r="A28" s="314"/>
      <c r="B28" s="330" t="s">
        <v>274</v>
      </c>
      <c r="C28" s="316" t="s">
        <v>165</v>
      </c>
      <c r="D28" s="266">
        <v>20</v>
      </c>
      <c r="E28" s="194">
        <v>0</v>
      </c>
      <c r="F28" s="250">
        <f>D28*E28</f>
        <v>0</v>
      </c>
    </row>
    <row r="29" spans="1:6" ht="15">
      <c r="A29" s="314"/>
      <c r="B29" s="328"/>
      <c r="C29" s="318"/>
      <c r="D29" s="252"/>
      <c r="E29" s="319"/>
      <c r="F29" s="319"/>
    </row>
    <row r="30" spans="1:6" ht="25.5" customHeight="1">
      <c r="A30" s="314" t="s">
        <v>402</v>
      </c>
      <c r="B30" s="330" t="s">
        <v>289</v>
      </c>
      <c r="C30" s="318"/>
      <c r="D30" s="252"/>
      <c r="E30" s="319"/>
      <c r="F30" s="319"/>
    </row>
    <row r="31" spans="1:6" ht="63.75">
      <c r="A31" s="314"/>
      <c r="B31" s="331" t="s">
        <v>374</v>
      </c>
      <c r="C31" s="316" t="s">
        <v>168</v>
      </c>
      <c r="D31" s="266">
        <v>2</v>
      </c>
      <c r="E31" s="194">
        <v>0</v>
      </c>
      <c r="F31" s="250">
        <f>D31*E31</f>
        <v>0</v>
      </c>
    </row>
    <row r="32" spans="1:6" ht="15">
      <c r="A32" s="314"/>
      <c r="B32" s="332"/>
      <c r="C32" s="316"/>
      <c r="D32" s="266"/>
      <c r="E32" s="250"/>
      <c r="F32" s="250"/>
    </row>
    <row r="33" spans="1:6" ht="14.25">
      <c r="A33" s="314" t="s">
        <v>403</v>
      </c>
      <c r="B33" s="329" t="s">
        <v>273</v>
      </c>
      <c r="C33" s="333"/>
      <c r="D33" s="334"/>
      <c r="E33" s="335"/>
      <c r="F33" s="335"/>
    </row>
    <row r="34" spans="1:6" ht="14.25">
      <c r="A34" s="314"/>
      <c r="B34" s="336" t="s">
        <v>272</v>
      </c>
      <c r="C34" s="333" t="s">
        <v>168</v>
      </c>
      <c r="D34" s="334">
        <v>2</v>
      </c>
      <c r="E34" s="374">
        <v>0</v>
      </c>
      <c r="F34" s="335">
        <f>D34*E34</f>
        <v>0</v>
      </c>
    </row>
    <row r="35" spans="1:6" ht="14.25">
      <c r="A35" s="314"/>
      <c r="B35" s="336" t="s">
        <v>271</v>
      </c>
      <c r="C35" s="333" t="s">
        <v>168</v>
      </c>
      <c r="D35" s="334">
        <v>2</v>
      </c>
      <c r="E35" s="374">
        <v>0</v>
      </c>
      <c r="F35" s="335">
        <f>D35*E35</f>
        <v>0</v>
      </c>
    </row>
    <row r="36" spans="1:6" ht="14.25" customHeight="1">
      <c r="A36" s="314"/>
      <c r="B36" s="329" t="s">
        <v>270</v>
      </c>
      <c r="C36" s="333" t="s">
        <v>168</v>
      </c>
      <c r="D36" s="334">
        <v>2</v>
      </c>
      <c r="E36" s="374">
        <v>0</v>
      </c>
      <c r="F36" s="335">
        <f>D36*E36</f>
        <v>0</v>
      </c>
    </row>
    <row r="37" spans="1:6" ht="15">
      <c r="A37" s="314"/>
      <c r="B37" s="332"/>
      <c r="C37" s="316"/>
      <c r="D37" s="266"/>
      <c r="E37" s="250"/>
      <c r="F37" s="250"/>
    </row>
    <row r="38" spans="1:6" ht="15">
      <c r="A38" s="314"/>
      <c r="B38" s="332"/>
      <c r="C38" s="316"/>
      <c r="D38" s="266"/>
      <c r="E38" s="250"/>
      <c r="F38" s="250"/>
    </row>
    <row r="39" spans="1:6">
      <c r="A39" s="320" t="s">
        <v>388</v>
      </c>
      <c r="B39" s="321" t="s">
        <v>269</v>
      </c>
      <c r="C39" s="322"/>
      <c r="D39" s="323"/>
      <c r="E39" s="324"/>
      <c r="F39" s="325">
        <f>SUM(F25:F37)</f>
        <v>0</v>
      </c>
    </row>
    <row r="40" spans="1:6" ht="15">
      <c r="A40" s="314"/>
      <c r="B40" s="332"/>
      <c r="C40" s="316"/>
      <c r="D40" s="266"/>
      <c r="E40" s="250"/>
      <c r="F40" s="250"/>
    </row>
    <row r="41" spans="1:6">
      <c r="A41" s="310" t="s">
        <v>389</v>
      </c>
      <c r="B41" s="311" t="s">
        <v>268</v>
      </c>
      <c r="C41" s="312"/>
      <c r="D41" s="312"/>
      <c r="E41" s="312"/>
      <c r="F41" s="313"/>
    </row>
    <row r="42" spans="1:6" ht="15">
      <c r="A42" s="314"/>
      <c r="B42" s="332"/>
      <c r="C42" s="316"/>
      <c r="D42" s="266"/>
      <c r="E42" s="250"/>
      <c r="F42" s="250"/>
    </row>
    <row r="43" spans="1:6" ht="63.75">
      <c r="A43" s="314" t="s">
        <v>390</v>
      </c>
      <c r="B43" s="337" t="s">
        <v>267</v>
      </c>
      <c r="C43" s="338"/>
      <c r="D43" s="339"/>
      <c r="E43" s="340"/>
      <c r="F43" s="339"/>
    </row>
    <row r="44" spans="1:6" ht="51">
      <c r="A44" s="314"/>
      <c r="B44" s="337" t="s">
        <v>266</v>
      </c>
      <c r="C44" s="316"/>
      <c r="D44" s="266"/>
      <c r="E44" s="250"/>
      <c r="F44" s="250"/>
    </row>
    <row r="45" spans="1:6" ht="15">
      <c r="A45" s="314"/>
      <c r="B45" s="329" t="s">
        <v>265</v>
      </c>
      <c r="C45" s="316" t="s">
        <v>165</v>
      </c>
      <c r="D45" s="266">
        <v>10</v>
      </c>
      <c r="E45" s="194">
        <v>0</v>
      </c>
      <c r="F45" s="250">
        <f>D45*E45</f>
        <v>0</v>
      </c>
    </row>
    <row r="46" spans="1:6" ht="15">
      <c r="A46" s="314"/>
      <c r="B46" s="332"/>
      <c r="C46" s="316"/>
      <c r="D46" s="266"/>
      <c r="E46" s="250"/>
      <c r="F46" s="250"/>
    </row>
    <row r="47" spans="1:6" ht="38.25">
      <c r="A47" s="314" t="s">
        <v>391</v>
      </c>
      <c r="B47" s="337" t="s">
        <v>287</v>
      </c>
      <c r="C47" s="338"/>
      <c r="D47" s="339"/>
      <c r="E47" s="340"/>
      <c r="F47" s="339"/>
    </row>
    <row r="48" spans="1:6" ht="51">
      <c r="A48" s="314"/>
      <c r="B48" s="337" t="s">
        <v>264</v>
      </c>
      <c r="C48" s="316" t="s">
        <v>168</v>
      </c>
      <c r="D48" s="266">
        <v>2</v>
      </c>
      <c r="E48" s="194">
        <v>0</v>
      </c>
      <c r="F48" s="250">
        <f>D48*E48</f>
        <v>0</v>
      </c>
    </row>
    <row r="49" spans="1:6" ht="15">
      <c r="A49" s="314"/>
      <c r="B49" s="329"/>
      <c r="C49" s="316"/>
      <c r="D49" s="266"/>
      <c r="E49" s="250"/>
      <c r="F49" s="250"/>
    </row>
    <row r="50" spans="1:6" ht="15">
      <c r="A50" s="314"/>
      <c r="B50" s="332"/>
      <c r="C50" s="316"/>
      <c r="D50" s="266"/>
      <c r="E50" s="250"/>
      <c r="F50" s="250"/>
    </row>
    <row r="51" spans="1:6">
      <c r="A51" s="320" t="s">
        <v>389</v>
      </c>
      <c r="B51" s="321" t="s">
        <v>263</v>
      </c>
      <c r="C51" s="322"/>
      <c r="D51" s="323"/>
      <c r="E51" s="324"/>
      <c r="F51" s="325">
        <f>SUM(F45:F49)</f>
        <v>0</v>
      </c>
    </row>
    <row r="52" spans="1:6" ht="15">
      <c r="A52" s="314"/>
      <c r="B52" s="332"/>
      <c r="C52" s="316"/>
      <c r="D52" s="266"/>
      <c r="E52" s="250"/>
      <c r="F52" s="250"/>
    </row>
    <row r="53" spans="1:6" ht="15">
      <c r="A53" s="314"/>
      <c r="B53" s="337"/>
      <c r="C53" s="316"/>
      <c r="D53" s="266"/>
      <c r="E53" s="250"/>
      <c r="F53" s="250"/>
    </row>
    <row r="54" spans="1:6" ht="15">
      <c r="A54" s="314"/>
      <c r="B54" s="337"/>
      <c r="C54" s="316"/>
      <c r="D54" s="266"/>
      <c r="E54" s="250"/>
      <c r="F54" s="250"/>
    </row>
    <row r="55" spans="1:6">
      <c r="A55" s="310" t="s">
        <v>392</v>
      </c>
      <c r="B55" s="311" t="s">
        <v>262</v>
      </c>
      <c r="C55" s="312"/>
      <c r="D55" s="312"/>
      <c r="E55" s="312"/>
      <c r="F55" s="313"/>
    </row>
    <row r="56" spans="1:6" ht="15">
      <c r="A56" s="314"/>
      <c r="B56" s="328"/>
      <c r="C56" s="318"/>
      <c r="D56" s="252"/>
      <c r="E56" s="319"/>
      <c r="F56" s="319"/>
    </row>
    <row r="57" spans="1:6" ht="56.25" customHeight="1">
      <c r="A57" s="314" t="s">
        <v>393</v>
      </c>
      <c r="B57" s="337" t="s">
        <v>275</v>
      </c>
      <c r="C57" s="318"/>
      <c r="D57" s="252"/>
      <c r="E57" s="319"/>
      <c r="F57" s="319"/>
    </row>
    <row r="58" spans="1:6" ht="15">
      <c r="A58" s="314"/>
      <c r="B58" s="337" t="s">
        <v>261</v>
      </c>
      <c r="C58" s="318"/>
      <c r="D58" s="252"/>
      <c r="E58" s="319"/>
      <c r="F58" s="319"/>
    </row>
    <row r="59" spans="1:6" ht="54" customHeight="1">
      <c r="A59" s="314"/>
      <c r="B59" s="337" t="s">
        <v>260</v>
      </c>
      <c r="C59" s="316" t="s">
        <v>165</v>
      </c>
      <c r="D59" s="266">
        <v>10</v>
      </c>
      <c r="E59" s="194">
        <v>0</v>
      </c>
      <c r="F59" s="250">
        <f>D59*E59</f>
        <v>0</v>
      </c>
    </row>
    <row r="60" spans="1:6" ht="15">
      <c r="A60" s="314"/>
      <c r="B60" s="337" t="s">
        <v>259</v>
      </c>
      <c r="C60" s="316" t="s">
        <v>165</v>
      </c>
      <c r="D60" s="266">
        <v>10</v>
      </c>
      <c r="E60" s="194">
        <v>0</v>
      </c>
      <c r="F60" s="250">
        <f>D60*E60</f>
        <v>0</v>
      </c>
    </row>
    <row r="61" spans="1:6" ht="15">
      <c r="A61" s="314"/>
      <c r="B61" s="341"/>
      <c r="C61" s="318"/>
      <c r="D61" s="252"/>
      <c r="E61" s="319"/>
      <c r="F61" s="319"/>
    </row>
    <row r="62" spans="1:6" ht="76.5">
      <c r="A62" s="314" t="s">
        <v>394</v>
      </c>
      <c r="B62" s="337" t="s">
        <v>258</v>
      </c>
      <c r="C62" s="316" t="s">
        <v>165</v>
      </c>
      <c r="D62" s="266">
        <v>20</v>
      </c>
      <c r="E62" s="194">
        <v>0</v>
      </c>
      <c r="F62" s="250">
        <f>D62*E62</f>
        <v>0</v>
      </c>
    </row>
    <row r="63" spans="1:6" ht="15">
      <c r="A63" s="314"/>
      <c r="B63" s="337"/>
      <c r="C63" s="316"/>
      <c r="D63" s="266"/>
      <c r="E63" s="250"/>
      <c r="F63" s="250"/>
    </row>
    <row r="64" spans="1:6" ht="25.5">
      <c r="A64" s="314" t="s">
        <v>404</v>
      </c>
      <c r="B64" s="337" t="s">
        <v>257</v>
      </c>
      <c r="C64" s="316"/>
      <c r="D64" s="266"/>
      <c r="E64" s="250"/>
      <c r="F64" s="250"/>
    </row>
    <row r="65" spans="1:6" ht="63.75">
      <c r="A65" s="314"/>
      <c r="B65" s="332" t="s">
        <v>256</v>
      </c>
      <c r="C65" s="316" t="s">
        <v>168</v>
      </c>
      <c r="D65" s="266">
        <v>2</v>
      </c>
      <c r="E65" s="194">
        <v>0</v>
      </c>
      <c r="F65" s="250">
        <f>D65*E65</f>
        <v>0</v>
      </c>
    </row>
    <row r="66" spans="1:6" ht="15">
      <c r="A66" s="314"/>
      <c r="B66" s="337"/>
      <c r="C66" s="316"/>
      <c r="D66" s="266"/>
      <c r="E66" s="250"/>
      <c r="F66" s="250"/>
    </row>
    <row r="67" spans="1:6">
      <c r="A67" s="320" t="s">
        <v>392</v>
      </c>
      <c r="B67" s="321" t="s">
        <v>255</v>
      </c>
      <c r="C67" s="322"/>
      <c r="D67" s="323"/>
      <c r="E67" s="324"/>
      <c r="F67" s="325">
        <f>SUM(F59:F66)</f>
        <v>0</v>
      </c>
    </row>
    <row r="68" spans="1:6" ht="15">
      <c r="A68" s="314"/>
      <c r="B68" s="337"/>
      <c r="C68" s="316"/>
      <c r="D68" s="266"/>
      <c r="E68" s="250"/>
      <c r="F68" s="250"/>
    </row>
    <row r="69" spans="1:6" ht="15">
      <c r="A69" s="314"/>
      <c r="B69" s="337"/>
      <c r="C69" s="316"/>
      <c r="D69" s="266"/>
      <c r="E69" s="250"/>
      <c r="F69" s="250"/>
    </row>
    <row r="70" spans="1:6">
      <c r="A70" s="310" t="s">
        <v>395</v>
      </c>
      <c r="B70" s="311" t="s">
        <v>254</v>
      </c>
      <c r="C70" s="312"/>
      <c r="D70" s="312"/>
      <c r="E70" s="312"/>
      <c r="F70" s="313"/>
    </row>
    <row r="71" spans="1:6">
      <c r="A71" s="204"/>
      <c r="B71" s="342"/>
      <c r="C71" s="204"/>
      <c r="D71" s="204"/>
      <c r="E71" s="204"/>
      <c r="F71" s="204"/>
    </row>
    <row r="72" spans="1:6">
      <c r="A72" s="314" t="s">
        <v>396</v>
      </c>
      <c r="B72" s="342" t="s">
        <v>405</v>
      </c>
      <c r="C72" s="204"/>
      <c r="D72" s="204"/>
      <c r="E72" s="204"/>
      <c r="F72" s="204"/>
    </row>
    <row r="73" spans="1:6" ht="24">
      <c r="A73" s="204"/>
      <c r="B73" s="342" t="s">
        <v>406</v>
      </c>
      <c r="C73" s="204"/>
      <c r="D73" s="204"/>
      <c r="E73" s="204"/>
      <c r="F73" s="204"/>
    </row>
    <row r="74" spans="1:6" ht="15">
      <c r="A74" s="204"/>
      <c r="B74" s="342" t="s">
        <v>253</v>
      </c>
      <c r="C74" s="316" t="s">
        <v>168</v>
      </c>
      <c r="D74" s="266">
        <v>1</v>
      </c>
      <c r="E74" s="194">
        <v>0</v>
      </c>
      <c r="F74" s="250">
        <f>D74*E74</f>
        <v>0</v>
      </c>
    </row>
    <row r="75" spans="1:6">
      <c r="A75" s="204"/>
      <c r="B75" s="342"/>
      <c r="C75" s="204"/>
      <c r="D75" s="204"/>
      <c r="E75" s="204"/>
      <c r="F75" s="204"/>
    </row>
    <row r="76" spans="1:6" ht="76.5">
      <c r="A76" s="314" t="s">
        <v>397</v>
      </c>
      <c r="B76" s="332" t="s">
        <v>407</v>
      </c>
      <c r="C76" s="316" t="s">
        <v>168</v>
      </c>
      <c r="D76" s="266">
        <v>1</v>
      </c>
      <c r="E76" s="194">
        <v>0</v>
      </c>
      <c r="F76" s="250">
        <f>D76*E76</f>
        <v>0</v>
      </c>
    </row>
    <row r="77" spans="1:6" ht="15">
      <c r="A77" s="314"/>
      <c r="B77" s="332"/>
      <c r="C77" s="316"/>
      <c r="D77" s="266"/>
      <c r="E77" s="250"/>
      <c r="F77" s="250"/>
    </row>
    <row r="78" spans="1:6" ht="24" customHeight="1">
      <c r="A78" s="314" t="s">
        <v>398</v>
      </c>
      <c r="B78" s="342" t="s">
        <v>399</v>
      </c>
      <c r="C78" s="316" t="s">
        <v>168</v>
      </c>
      <c r="D78" s="266">
        <v>1</v>
      </c>
      <c r="E78" s="194">
        <v>0</v>
      </c>
      <c r="F78" s="250">
        <f>D78*E78</f>
        <v>0</v>
      </c>
    </row>
    <row r="79" spans="1:6" ht="15">
      <c r="A79" s="314"/>
      <c r="B79" s="332"/>
      <c r="C79" s="316"/>
      <c r="D79" s="266"/>
      <c r="E79" s="250"/>
      <c r="F79" s="250"/>
    </row>
    <row r="80" spans="1:6">
      <c r="A80" s="320" t="s">
        <v>395</v>
      </c>
      <c r="B80" s="321" t="s">
        <v>246</v>
      </c>
      <c r="C80" s="322"/>
      <c r="D80" s="323"/>
      <c r="E80" s="324"/>
      <c r="F80" s="325">
        <f>SUM(F74:F78)</f>
        <v>0</v>
      </c>
    </row>
    <row r="81" spans="1:6">
      <c r="A81" s="204"/>
      <c r="B81" s="342"/>
      <c r="C81" s="204"/>
      <c r="D81" s="204"/>
      <c r="E81" s="204"/>
      <c r="F81" s="204"/>
    </row>
    <row r="82" spans="1:6">
      <c r="A82" s="204"/>
      <c r="B82" s="342"/>
      <c r="C82" s="204"/>
      <c r="D82" s="204"/>
      <c r="E82" s="204"/>
      <c r="F82" s="204"/>
    </row>
    <row r="83" spans="1:6">
      <c r="A83" s="204"/>
      <c r="B83" s="342"/>
      <c r="C83" s="204"/>
      <c r="D83" s="204"/>
      <c r="E83" s="204"/>
      <c r="F83" s="204"/>
    </row>
    <row r="85" spans="1:6" ht="20.100000000000001" customHeight="1">
      <c r="A85" s="343"/>
      <c r="B85" s="344" t="s">
        <v>252</v>
      </c>
      <c r="C85" s="345"/>
      <c r="D85" s="346"/>
      <c r="E85" s="345"/>
      <c r="F85" s="347"/>
    </row>
    <row r="86" spans="1:6" ht="15">
      <c r="A86" s="348"/>
      <c r="B86" s="348"/>
      <c r="C86" s="348"/>
      <c r="D86" s="348"/>
      <c r="E86" s="348"/>
      <c r="F86" s="348"/>
    </row>
    <row r="87" spans="1:6">
      <c r="A87" s="349"/>
      <c r="B87" s="350" t="s">
        <v>156</v>
      </c>
      <c r="C87" s="350"/>
      <c r="D87" s="351"/>
      <c r="E87" s="351"/>
      <c r="F87" s="352" t="s">
        <v>251</v>
      </c>
    </row>
    <row r="88" spans="1:6">
      <c r="A88" s="353" t="s">
        <v>384</v>
      </c>
      <c r="B88" s="354" t="s">
        <v>219</v>
      </c>
      <c r="C88" s="354"/>
      <c r="D88" s="354"/>
      <c r="E88" s="354"/>
      <c r="F88" s="355">
        <f>sum_3.01</f>
        <v>0</v>
      </c>
    </row>
    <row r="89" spans="1:6">
      <c r="A89" s="353" t="s">
        <v>386</v>
      </c>
      <c r="B89" s="354" t="s">
        <v>250</v>
      </c>
      <c r="C89" s="354"/>
      <c r="D89" s="354"/>
      <c r="E89" s="354"/>
      <c r="F89" s="355">
        <f>sum_3.02</f>
        <v>0</v>
      </c>
    </row>
    <row r="90" spans="1:6">
      <c r="A90" s="353" t="s">
        <v>388</v>
      </c>
      <c r="B90" s="354" t="s">
        <v>249</v>
      </c>
      <c r="C90" s="354"/>
      <c r="D90" s="354"/>
      <c r="E90" s="354"/>
      <c r="F90" s="355">
        <f>sum_3.03</f>
        <v>0</v>
      </c>
    </row>
    <row r="91" spans="1:6">
      <c r="A91" s="353" t="s">
        <v>389</v>
      </c>
      <c r="B91" s="354" t="s">
        <v>248</v>
      </c>
      <c r="C91" s="354"/>
      <c r="D91" s="354"/>
      <c r="E91" s="354"/>
      <c r="F91" s="355">
        <f>sum_3.04</f>
        <v>0</v>
      </c>
    </row>
    <row r="92" spans="1:6">
      <c r="A92" s="353" t="s">
        <v>392</v>
      </c>
      <c r="B92" s="354" t="s">
        <v>247</v>
      </c>
      <c r="C92" s="354"/>
      <c r="D92" s="354"/>
      <c r="E92" s="354"/>
      <c r="F92" s="355">
        <f>sum_3.05</f>
        <v>0</v>
      </c>
    </row>
    <row r="93" spans="1:6">
      <c r="A93" s="356" t="s">
        <v>395</v>
      </c>
      <c r="B93" s="354" t="s">
        <v>246</v>
      </c>
      <c r="C93" s="357"/>
      <c r="D93" s="357"/>
      <c r="E93" s="357"/>
      <c r="F93" s="355">
        <f>sum_3.07</f>
        <v>0</v>
      </c>
    </row>
    <row r="94" spans="1:6">
      <c r="A94" s="358"/>
      <c r="B94" s="359" t="s">
        <v>245</v>
      </c>
      <c r="C94" s="360"/>
      <c r="D94" s="360"/>
      <c r="E94" s="361"/>
      <c r="F94" s="362">
        <f>SUM(F88:F93)</f>
        <v>0</v>
      </c>
    </row>
    <row r="95" spans="1:6" ht="13.5" thickBot="1">
      <c r="A95" s="363"/>
      <c r="B95" s="364" t="s">
        <v>244</v>
      </c>
      <c r="C95" s="364"/>
      <c r="D95" s="364"/>
      <c r="E95" s="365"/>
      <c r="F95" s="366">
        <f>F94*0.25</f>
        <v>0</v>
      </c>
    </row>
    <row r="96" spans="1:6" ht="20.100000000000001" customHeight="1" thickBot="1">
      <c r="A96" s="367"/>
      <c r="B96" s="368" t="s">
        <v>243</v>
      </c>
      <c r="C96" s="369"/>
      <c r="D96" s="369"/>
      <c r="E96" s="370"/>
      <c r="F96" s="371">
        <f>SUM(F94:F95)</f>
        <v>0</v>
      </c>
    </row>
    <row r="97" spans="1:6" ht="15">
      <c r="A97" s="348"/>
      <c r="C97" s="372"/>
      <c r="D97" s="372"/>
      <c r="E97" s="252"/>
      <c r="F97" s="373"/>
    </row>
    <row r="98" spans="1:6" ht="13.15" customHeight="1"/>
    <row r="100" spans="1:6" ht="13.15" customHeight="1"/>
  </sheetData>
  <sheetProtection algorithmName="SHA-512" hashValue="QGf2TtDrdg9lCQ3BT+ES91QuhVIXZbx0CHkw/CyuBZhalwJyJ8s6AiBxNxZoAa2idXoSDUYeM/s4RvWBvAy5GQ==" saltValue="P4l99MyW9DQx4NxhZ7TH9Q==" spinCount="100000" sheet="1" selectLockedCells="1"/>
  <dataConsolidate/>
  <mergeCells count="1">
    <mergeCell ref="A1:G1"/>
  </mergeCells>
  <printOptions horizontalCentered="1"/>
  <pageMargins left="0.23622047244094491" right="0.23622047244094491" top="0.39370078740157483" bottom="0.74803149606299213" header="0.31496062992125984" footer="0.31496062992125984"/>
  <pageSetup paperSize="9" scale="85" firstPageNumber="9" fitToWidth="0" orientation="portrait" r:id="rId1"/>
  <headerFooter alignWithMargins="0">
    <oddHeader xml:space="preserve">&amp;R
</oddHeader>
    <oddFooter>&amp;L&amp;K00-033Specifikacija opreme, materijala i radova - elektrotehnički radovi&amp;R&amp;P/&amp;N</oddFooter>
  </headerFooter>
  <rowBreaks count="2" manualBreakCount="2">
    <brk id="40" max="5" man="1"/>
    <brk id="74"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6</vt:i4>
      </vt:variant>
      <vt:variant>
        <vt:lpstr>Imenovani rasponi</vt:lpstr>
      </vt:variant>
      <vt:variant>
        <vt:i4>31</vt:i4>
      </vt:variant>
    </vt:vector>
  </HeadingPairs>
  <TitlesOfParts>
    <vt:vector size="37" baseType="lpstr">
      <vt:lpstr>1. Naslovna strana</vt:lpstr>
      <vt:lpstr>2. Opci uvjeti uz troskovnik</vt:lpstr>
      <vt:lpstr>3. Ukupna rekapitulacija</vt:lpstr>
      <vt:lpstr>01_TR-Građevinsko-obrtnički</vt:lpstr>
      <vt:lpstr>0.2 TR_Vodoopskrba i odvodnja</vt:lpstr>
      <vt:lpstr>03_TR_Elektroinstalacije</vt:lpstr>
      <vt:lpstr>'1. Naslovna strana'!_Hlk478805217</vt:lpstr>
      <vt:lpstr>'1. Naslovna strana'!_Hlk478806478</vt:lpstr>
      <vt:lpstr>'1. Naslovna strana'!_Hlk481576650</vt:lpstr>
      <vt:lpstr>'0.2 TR_Vodoopskrba i odvodnja'!Ispis_naslova</vt:lpstr>
      <vt:lpstr>'01_TR-Građevinsko-obrtnički'!Ispis_naslova</vt:lpstr>
      <vt:lpstr>'03_TR_Elektroinstalacije'!Ispis_naslova</vt:lpstr>
      <vt:lpstr>'2. Opci uvjeti uz troskovnik'!Ispis_naslova</vt:lpstr>
      <vt:lpstr>'0.2 TR_Vodoopskrba i odvodnja'!Podrucje_ispisa</vt:lpstr>
      <vt:lpstr>'01_TR-Građevinsko-obrtnički'!Podrucje_ispisa</vt:lpstr>
      <vt:lpstr>'03_TR_Elektroinstalacije'!Podrucje_ispisa</vt:lpstr>
      <vt:lpstr>'1. Naslovna strana'!Podrucje_ispisa</vt:lpstr>
      <vt:lpstr>'2. Opci uvjeti uz troskovnik'!Podrucje_ispisa</vt:lpstr>
      <vt:lpstr>'3. Ukupna rekapitulacija'!Podrucje_ispisa</vt:lpstr>
      <vt:lpstr>sum_1.01</vt:lpstr>
      <vt:lpstr>sum_1.02</vt:lpstr>
      <vt:lpstr>sum_1.03</vt:lpstr>
      <vt:lpstr>sum_1.04</vt:lpstr>
      <vt:lpstr>sum_1.06</vt:lpstr>
      <vt:lpstr>sum_1.07</vt:lpstr>
      <vt:lpstr>sum_1_total</vt:lpstr>
      <vt:lpstr>sum_2.01</vt:lpstr>
      <vt:lpstr>sum_2.02</vt:lpstr>
      <vt:lpstr>sum_2.03</vt:lpstr>
      <vt:lpstr>sum_2_total</vt:lpstr>
      <vt:lpstr>sum_3.01</vt:lpstr>
      <vt:lpstr>sum_3.02</vt:lpstr>
      <vt:lpstr>sum_3.03</vt:lpstr>
      <vt:lpstr>sum_3.04</vt:lpstr>
      <vt:lpstr>sum_3.05</vt:lpstr>
      <vt:lpstr>sum_3.07</vt:lpstr>
      <vt:lpstr>sum_3_total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Korisnik</dc:creator>
  <cp:lastModifiedBy>Joško Radić</cp:lastModifiedBy>
  <cp:lastPrinted>2025-08-04T09:08:32Z</cp:lastPrinted>
  <dcterms:created xsi:type="dcterms:W3CDTF">2022-11-09T10:33:43Z</dcterms:created>
  <dcterms:modified xsi:type="dcterms:W3CDTF">2025-12-16T13:18:02Z</dcterms:modified>
</cp:coreProperties>
</file>