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75" windowWidth="12630" windowHeight="11385" tabRatio="605" activeTab="0"/>
  </bookViews>
  <sheets>
    <sheet name="PLAN RASHODA" sheetId="1" r:id="rId1"/>
    <sheet name="PROGRAMI" sheetId="2" r:id="rId2"/>
    <sheet name="FUNKCIJA" sheetId="3" r:id="rId3"/>
    <sheet name="RASHODI PREMA IZVORIMA" sheetId="4" r:id="rId4"/>
    <sheet name="PRIHODI" sheetId="5" r:id="rId5"/>
    <sheet name="RAČUN PRIH I RASH" sheetId="6" r:id="rId6"/>
    <sheet name="SAŽETAK" sheetId="7" r:id="rId7"/>
  </sheets>
  <externalReferences>
    <externalReference r:id="rId10"/>
    <externalReference r:id="rId11"/>
  </externalReferences>
  <definedNames>
    <definedName name="_xlfn.IFERROR" hidden="1">#NAME?</definedName>
    <definedName name="_xlnm.Print_Titles" localSheetId="0">'PLAN RASHODA'!$5:$7</definedName>
    <definedName name="Kto41112Ps16" localSheetId="1">#REF!</definedName>
    <definedName name="Kto41112Ps16">#REF!</definedName>
    <definedName name="Kto41112Ps95" localSheetId="1">#REF!</definedName>
    <definedName name="Kto41112Ps95">#REF!</definedName>
    <definedName name="Kto41231Ps95" localSheetId="1">#REF!</definedName>
    <definedName name="Kto41231Ps95">#REF!</definedName>
    <definedName name="Kto41Ps12" localSheetId="4">#REF!</definedName>
    <definedName name="Kto41Ps12" localSheetId="1">#REF!</definedName>
    <definedName name="Kto41Ps12">#REF!</definedName>
    <definedName name="Kto41Ps13" localSheetId="4">#REF!</definedName>
    <definedName name="Kto41Ps13" localSheetId="1">#REF!</definedName>
    <definedName name="Kto41Ps13">#REF!</definedName>
    <definedName name="Kto41Ps14" localSheetId="4">#REF!</definedName>
    <definedName name="Kto41Ps14" localSheetId="1">#REF!</definedName>
    <definedName name="Kto41Ps14">#REF!</definedName>
    <definedName name="Kto41Ps15" localSheetId="4">#REF!</definedName>
    <definedName name="Kto41Ps15" localSheetId="1">#REF!</definedName>
    <definedName name="Kto41Ps15">#REF!</definedName>
    <definedName name="Kto41Ps16" localSheetId="1">#REF!</definedName>
    <definedName name="Kto41Ps16">#REF!</definedName>
    <definedName name="Kto41Ps17" localSheetId="4">#REF!</definedName>
    <definedName name="Kto41Ps17" localSheetId="1">#REF!</definedName>
    <definedName name="Kto41Ps17">#REF!</definedName>
    <definedName name="Kto41Ps18" localSheetId="4">#REF!</definedName>
    <definedName name="Kto41Ps18" localSheetId="1">#REF!</definedName>
    <definedName name="Kto41Ps18">#REF!</definedName>
    <definedName name="Kto41Ps19" localSheetId="4">#REF!</definedName>
    <definedName name="Kto41Ps19" localSheetId="1">#REF!</definedName>
    <definedName name="Kto41Ps19">#REF!</definedName>
    <definedName name="Kto41Ps2" localSheetId="4">#REF!</definedName>
    <definedName name="Kto41Ps2" localSheetId="1">#REF!</definedName>
    <definedName name="Kto41Ps2">#REF!</definedName>
    <definedName name="Kto41Ps20" localSheetId="4">#REF!</definedName>
    <definedName name="Kto41Ps20" localSheetId="1">#REF!</definedName>
    <definedName name="Kto41Ps20">#REF!</definedName>
    <definedName name="Kto41Ps21" localSheetId="1">#REF!</definedName>
    <definedName name="Kto41Ps21">#REF!</definedName>
    <definedName name="Kto41Ps22" localSheetId="4">#REF!</definedName>
    <definedName name="Kto41Ps22" localSheetId="1">#REF!</definedName>
    <definedName name="Kto41Ps22">#REF!</definedName>
    <definedName name="Kto41Ps24" localSheetId="4">#REF!</definedName>
    <definedName name="Kto41Ps24" localSheetId="1">#REF!</definedName>
    <definedName name="Kto41Ps24">#REF!</definedName>
    <definedName name="Kto41Ps25" localSheetId="4">#REF!</definedName>
    <definedName name="Kto41Ps25" localSheetId="1">#REF!</definedName>
    <definedName name="Kto41Ps25">#REF!</definedName>
    <definedName name="Kto41Ps5" localSheetId="4">#REF!</definedName>
    <definedName name="Kto41Ps5" localSheetId="1">#REF!</definedName>
    <definedName name="Kto41Ps5">#REF!</definedName>
    <definedName name="Kto41Ps6" localSheetId="4">#REF!</definedName>
    <definedName name="Kto41Ps6" localSheetId="1">#REF!</definedName>
    <definedName name="Kto41Ps6">#REF!</definedName>
    <definedName name="Kto41Ps7" localSheetId="4">#REF!</definedName>
    <definedName name="Kto41Ps7" localSheetId="1">#REF!</definedName>
    <definedName name="Kto41Ps7">#REF!</definedName>
    <definedName name="Kto41Ps8" localSheetId="4">#REF!</definedName>
    <definedName name="Kto41Ps8" localSheetId="1">#REF!</definedName>
    <definedName name="Kto41Ps8">#REF!</definedName>
    <definedName name="Kto41Ps9" localSheetId="1">#REF!</definedName>
    <definedName name="Kto41Ps9">#REF!</definedName>
    <definedName name="Kto41Ps95" localSheetId="1">#REF!</definedName>
    <definedName name="Kto41Ps95">#REF!</definedName>
    <definedName name="Kto4212Ps12" localSheetId="1">#REF!</definedName>
    <definedName name="Kto4212Ps12">#REF!</definedName>
    <definedName name="Kto4212Ps13" localSheetId="1">#REF!</definedName>
    <definedName name="Kto4212Ps13">#REF!</definedName>
    <definedName name="Kto4212Ps14" localSheetId="1">#REF!</definedName>
    <definedName name="Kto4212Ps14">#REF!</definedName>
    <definedName name="Kto4212Ps15" localSheetId="1">#REF!</definedName>
    <definedName name="Kto4212Ps15">#REF!</definedName>
    <definedName name="Kto4212Ps16" localSheetId="1">#REF!</definedName>
    <definedName name="Kto4212Ps16">#REF!</definedName>
    <definedName name="Kto4212Ps17" localSheetId="1">#REF!</definedName>
    <definedName name="Kto4212Ps17">#REF!</definedName>
    <definedName name="Kto4212Ps18" localSheetId="1">#REF!</definedName>
    <definedName name="Kto4212Ps18">#REF!</definedName>
    <definedName name="Kto4212Ps19" localSheetId="1">#REF!</definedName>
    <definedName name="Kto4212Ps19">#REF!</definedName>
    <definedName name="Kto4212Ps2" localSheetId="1">#REF!</definedName>
    <definedName name="Kto4212Ps2">#REF!</definedName>
    <definedName name="Kto4212Ps20" localSheetId="1">#REF!</definedName>
    <definedName name="Kto4212Ps20">#REF!</definedName>
    <definedName name="Kto4212Ps21" localSheetId="1">#REF!</definedName>
    <definedName name="Kto4212Ps21">#REF!</definedName>
    <definedName name="Kto4212Ps22" localSheetId="1">#REF!</definedName>
    <definedName name="Kto4212Ps22">#REF!</definedName>
    <definedName name="Kto4212Ps24" localSheetId="1">#REF!</definedName>
    <definedName name="Kto4212Ps24">#REF!</definedName>
    <definedName name="Kto4212Ps25" localSheetId="1">#REF!</definedName>
    <definedName name="Kto4212Ps25">#REF!</definedName>
    <definedName name="Kto4212Ps5" localSheetId="1">#REF!</definedName>
    <definedName name="Kto4212Ps5">#REF!</definedName>
    <definedName name="Kto4212Ps6" localSheetId="1">#REF!</definedName>
    <definedName name="Kto4212Ps6">#REF!</definedName>
    <definedName name="Kto4212Ps7" localSheetId="1">#REF!</definedName>
    <definedName name="Kto4212Ps7">#REF!</definedName>
    <definedName name="Kto4212Ps8" localSheetId="1">#REF!</definedName>
    <definedName name="Kto4212Ps8">#REF!</definedName>
    <definedName name="Kto4212Ps9" localSheetId="1">#REF!</definedName>
    <definedName name="Kto4212Ps9">#REF!</definedName>
    <definedName name="Kto4212Ps95" localSheetId="1">#REF!</definedName>
    <definedName name="Kto4212Ps95">#REF!</definedName>
    <definedName name="Kto42211Ps12" localSheetId="1">#REF!</definedName>
    <definedName name="Kto42211Ps12">#REF!</definedName>
    <definedName name="Kto42211Ps13" localSheetId="1">#REF!</definedName>
    <definedName name="Kto42211Ps13">#REF!</definedName>
    <definedName name="Kto42211Ps14" localSheetId="1">#REF!</definedName>
    <definedName name="Kto42211Ps14">#REF!</definedName>
    <definedName name="Kto42211Ps15" localSheetId="1">#REF!</definedName>
    <definedName name="Kto42211Ps15">#REF!</definedName>
    <definedName name="Kto42211Ps16" localSheetId="1">#REF!</definedName>
    <definedName name="Kto42211Ps16">#REF!</definedName>
    <definedName name="Kto42211Ps17" localSheetId="1">#REF!</definedName>
    <definedName name="Kto42211Ps17">#REF!</definedName>
    <definedName name="Kto42211Ps18" localSheetId="1">#REF!</definedName>
    <definedName name="Kto42211Ps18">#REF!</definedName>
    <definedName name="Kto42211Ps19" localSheetId="1">#REF!</definedName>
    <definedName name="Kto42211Ps19">#REF!</definedName>
    <definedName name="Kto42211Ps2" localSheetId="1">#REF!</definedName>
    <definedName name="Kto42211Ps2">#REF!</definedName>
    <definedName name="Kto42211Ps20" localSheetId="1">#REF!</definedName>
    <definedName name="Kto42211Ps20">#REF!</definedName>
    <definedName name="Kto42211Ps21" localSheetId="1">#REF!</definedName>
    <definedName name="Kto42211Ps21">#REF!</definedName>
    <definedName name="Kto42211Ps22" localSheetId="1">#REF!</definedName>
    <definedName name="Kto42211Ps22">#REF!</definedName>
    <definedName name="Kto42211Ps24" localSheetId="1">#REF!</definedName>
    <definedName name="Kto42211Ps24">#REF!</definedName>
    <definedName name="Kto42211Ps25" localSheetId="1">#REF!</definedName>
    <definedName name="Kto42211Ps25">#REF!</definedName>
    <definedName name="Kto42211Ps5" localSheetId="1">#REF!</definedName>
    <definedName name="Kto42211Ps5">#REF!</definedName>
    <definedName name="Kto42211Ps6" localSheetId="1">#REF!</definedName>
    <definedName name="Kto42211Ps6">#REF!</definedName>
    <definedName name="Kto42211Ps7" localSheetId="1">#REF!</definedName>
    <definedName name="Kto42211Ps7">#REF!</definedName>
    <definedName name="Kto42211Ps8" localSheetId="1">#REF!</definedName>
    <definedName name="Kto42211Ps8">#REF!</definedName>
    <definedName name="Kto42211Ps9" localSheetId="1">#REF!</definedName>
    <definedName name="Kto42211Ps9">#REF!</definedName>
    <definedName name="Kto42211Ps95" localSheetId="1">#REF!</definedName>
    <definedName name="Kto42211Ps95">#REF!</definedName>
    <definedName name="Kto42212Ps12" localSheetId="1">#REF!</definedName>
    <definedName name="Kto42212Ps12">#REF!</definedName>
    <definedName name="Kto42212Ps13" localSheetId="1">#REF!</definedName>
    <definedName name="Kto42212Ps13">#REF!</definedName>
    <definedName name="Kto42212Ps14" localSheetId="1">#REF!</definedName>
    <definedName name="Kto42212Ps14">#REF!</definedName>
    <definedName name="Kto42212Ps15" localSheetId="1">#REF!</definedName>
    <definedName name="Kto42212Ps15">#REF!</definedName>
    <definedName name="Kto42212Ps16" localSheetId="1">#REF!</definedName>
    <definedName name="Kto42212Ps16">#REF!</definedName>
    <definedName name="Kto42212Ps17" localSheetId="1">#REF!</definedName>
    <definedName name="Kto42212Ps17">#REF!</definedName>
    <definedName name="Kto42212Ps18" localSheetId="1">#REF!</definedName>
    <definedName name="Kto42212Ps18">#REF!</definedName>
    <definedName name="Kto42212Ps19" localSheetId="1">#REF!</definedName>
    <definedName name="Kto42212Ps19">#REF!</definedName>
    <definedName name="Kto42212Ps2" localSheetId="1">#REF!</definedName>
    <definedName name="Kto42212Ps2">#REF!</definedName>
    <definedName name="Kto42212Ps20" localSheetId="1">#REF!</definedName>
    <definedName name="Kto42212Ps20">#REF!</definedName>
    <definedName name="Kto42212Ps21" localSheetId="1">#REF!</definedName>
    <definedName name="Kto42212Ps21">#REF!</definedName>
    <definedName name="Kto42212Ps22" localSheetId="1">#REF!</definedName>
    <definedName name="Kto42212Ps22">#REF!</definedName>
    <definedName name="Kto42212Ps24" localSheetId="1">#REF!</definedName>
    <definedName name="Kto42212Ps24">#REF!</definedName>
    <definedName name="Kto42212Ps25" localSheetId="1">#REF!</definedName>
    <definedName name="Kto42212Ps25">#REF!</definedName>
    <definedName name="Kto42212Ps5" localSheetId="1">#REF!</definedName>
    <definedName name="Kto42212Ps5">#REF!</definedName>
    <definedName name="Kto42212Ps6" localSheetId="1">#REF!</definedName>
    <definedName name="Kto42212Ps6">#REF!</definedName>
    <definedName name="Kto42212Ps7" localSheetId="1">#REF!</definedName>
    <definedName name="Kto42212Ps7">#REF!</definedName>
    <definedName name="Kto42212Ps8" localSheetId="1">#REF!</definedName>
    <definedName name="Kto42212Ps8">#REF!</definedName>
    <definedName name="Kto42212Ps9" localSheetId="1">#REF!</definedName>
    <definedName name="Kto42212Ps9">#REF!</definedName>
    <definedName name="Kto42212Ps95" localSheetId="1">#REF!</definedName>
    <definedName name="Kto42212Ps95">#REF!</definedName>
    <definedName name="Kto42219Ps12" localSheetId="1">#REF!</definedName>
    <definedName name="Kto42219Ps12">#REF!</definedName>
    <definedName name="Kto42219Ps13" localSheetId="1">#REF!</definedName>
    <definedName name="Kto42219Ps13">#REF!</definedName>
    <definedName name="Kto42219Ps14" localSheetId="1">#REF!</definedName>
    <definedName name="Kto42219Ps14">#REF!</definedName>
    <definedName name="Kto42219Ps15" localSheetId="1">#REF!</definedName>
    <definedName name="Kto42219Ps15">#REF!</definedName>
    <definedName name="Kto42219Ps16" localSheetId="1">#REF!</definedName>
    <definedName name="Kto42219Ps16">#REF!</definedName>
    <definedName name="Kto42219Ps17" localSheetId="1">#REF!</definedName>
    <definedName name="Kto42219Ps17">#REF!</definedName>
    <definedName name="Kto42219Ps18" localSheetId="1">#REF!</definedName>
    <definedName name="Kto42219Ps18">#REF!</definedName>
    <definedName name="Kto42219Ps19" localSheetId="1">#REF!</definedName>
    <definedName name="Kto42219Ps19">#REF!</definedName>
    <definedName name="Kto42219Ps2" localSheetId="1">#REF!</definedName>
    <definedName name="Kto42219Ps2">#REF!</definedName>
    <definedName name="Kto42219Ps20" localSheetId="1">#REF!</definedName>
    <definedName name="Kto42219Ps20">#REF!</definedName>
    <definedName name="Kto42219Ps21" localSheetId="1">#REF!</definedName>
    <definedName name="Kto42219Ps21">#REF!</definedName>
    <definedName name="Kto42219Ps22" localSheetId="1">#REF!</definedName>
    <definedName name="Kto42219Ps22">#REF!</definedName>
    <definedName name="Kto42219Ps24" localSheetId="1">#REF!</definedName>
    <definedName name="Kto42219Ps24">#REF!</definedName>
    <definedName name="Kto42219Ps25" localSheetId="1">#REF!</definedName>
    <definedName name="Kto42219Ps25">#REF!</definedName>
    <definedName name="Kto42219Ps5" localSheetId="1">#REF!</definedName>
    <definedName name="Kto42219Ps5">#REF!</definedName>
    <definedName name="Kto42219Ps6" localSheetId="1">#REF!</definedName>
    <definedName name="Kto42219Ps6">#REF!</definedName>
    <definedName name="Kto42219Ps7" localSheetId="1">#REF!</definedName>
    <definedName name="Kto42219Ps7">#REF!</definedName>
    <definedName name="Kto42219Ps8" localSheetId="1">#REF!</definedName>
    <definedName name="Kto42219Ps8">#REF!</definedName>
    <definedName name="Kto42219Ps9" localSheetId="1">#REF!</definedName>
    <definedName name="Kto42219Ps9">#REF!</definedName>
    <definedName name="Kto42219Ps95" localSheetId="1">#REF!</definedName>
    <definedName name="Kto42219Ps95">#REF!</definedName>
    <definedName name="Kto42221Ps12" localSheetId="1">#REF!</definedName>
    <definedName name="Kto42221Ps12">#REF!</definedName>
    <definedName name="Kto42221Ps13" localSheetId="1">#REF!</definedName>
    <definedName name="Kto42221Ps13">#REF!</definedName>
    <definedName name="Kto42221Ps14" localSheetId="1">#REF!</definedName>
    <definedName name="Kto42221Ps14">#REF!</definedName>
    <definedName name="Kto42221Ps15" localSheetId="1">#REF!</definedName>
    <definedName name="Kto42221Ps15">#REF!</definedName>
    <definedName name="Kto42221Ps16" localSheetId="1">#REF!</definedName>
    <definedName name="Kto42221Ps16">#REF!</definedName>
    <definedName name="Kto42221Ps17" localSheetId="1">#REF!</definedName>
    <definedName name="Kto42221Ps17">#REF!</definedName>
    <definedName name="Kto42221Ps18" localSheetId="1">#REF!</definedName>
    <definedName name="Kto42221Ps18">#REF!</definedName>
    <definedName name="Kto42221Ps19" localSheetId="1">#REF!</definedName>
    <definedName name="Kto42221Ps19">#REF!</definedName>
    <definedName name="Kto42221Ps2" localSheetId="1">#REF!</definedName>
    <definedName name="Kto42221Ps2">#REF!</definedName>
    <definedName name="Kto42221Ps20" localSheetId="1">#REF!</definedName>
    <definedName name="Kto42221Ps20">#REF!</definedName>
    <definedName name="Kto42221Ps21" localSheetId="1">#REF!</definedName>
    <definedName name="Kto42221Ps21">#REF!</definedName>
    <definedName name="Kto42221Ps22" localSheetId="1">#REF!</definedName>
    <definedName name="Kto42221Ps22">#REF!</definedName>
    <definedName name="Kto42221Ps24" localSheetId="1">#REF!</definedName>
    <definedName name="Kto42221Ps24">#REF!</definedName>
    <definedName name="Kto42221Ps25" localSheetId="1">#REF!</definedName>
    <definedName name="Kto42221Ps25">#REF!</definedName>
    <definedName name="Kto42221Ps5" localSheetId="1">#REF!</definedName>
    <definedName name="Kto42221Ps5">#REF!</definedName>
    <definedName name="Kto42221Ps6" localSheetId="1">#REF!</definedName>
    <definedName name="Kto42221Ps6">#REF!</definedName>
    <definedName name="Kto42221Ps7" localSheetId="1">#REF!</definedName>
    <definedName name="Kto42221Ps7">#REF!</definedName>
    <definedName name="Kto42221Ps8" localSheetId="1">#REF!</definedName>
    <definedName name="Kto42221Ps8">#REF!</definedName>
    <definedName name="Kto42221Ps9" localSheetId="1">#REF!</definedName>
    <definedName name="Kto42221Ps9">#REF!</definedName>
    <definedName name="Kto42221Ps95" localSheetId="1">#REF!</definedName>
    <definedName name="Kto42221Ps95">#REF!</definedName>
    <definedName name="Kto42222Ps12" localSheetId="1">#REF!</definedName>
    <definedName name="Kto42222Ps12">#REF!</definedName>
    <definedName name="Kto42222Ps13" localSheetId="1">#REF!</definedName>
    <definedName name="Kto42222Ps13">#REF!</definedName>
    <definedName name="Kto42222Ps14" localSheetId="1">#REF!</definedName>
    <definedName name="Kto42222Ps14">#REF!</definedName>
    <definedName name="Kto42222Ps15" localSheetId="1">#REF!</definedName>
    <definedName name="Kto42222Ps15">#REF!</definedName>
    <definedName name="Kto42222Ps16" localSheetId="1">#REF!</definedName>
    <definedName name="Kto42222Ps16">#REF!</definedName>
    <definedName name="Kto42222Ps17" localSheetId="1">#REF!</definedName>
    <definedName name="Kto42222Ps17">#REF!</definedName>
    <definedName name="Kto42222Ps18" localSheetId="1">#REF!</definedName>
    <definedName name="Kto42222Ps18">#REF!</definedName>
    <definedName name="Kto42222Ps19" localSheetId="1">#REF!</definedName>
    <definedName name="Kto42222Ps19">#REF!</definedName>
    <definedName name="Kto42222Ps2" localSheetId="1">#REF!</definedName>
    <definedName name="Kto42222Ps2">#REF!</definedName>
    <definedName name="Kto42222Ps20" localSheetId="1">#REF!</definedName>
    <definedName name="Kto42222Ps20">#REF!</definedName>
    <definedName name="Kto42222Ps21" localSheetId="1">#REF!</definedName>
    <definedName name="Kto42222Ps21">#REF!</definedName>
    <definedName name="Kto42222Ps22" localSheetId="1">#REF!</definedName>
    <definedName name="Kto42222Ps22">#REF!</definedName>
    <definedName name="Kto42222Ps24" localSheetId="1">#REF!</definedName>
    <definedName name="Kto42222Ps24">#REF!</definedName>
    <definedName name="Kto42222Ps25" localSheetId="1">#REF!</definedName>
    <definedName name="Kto42222Ps25">#REF!</definedName>
    <definedName name="Kto42222Ps5" localSheetId="1">#REF!</definedName>
    <definedName name="Kto42222Ps5">#REF!</definedName>
    <definedName name="Kto42222Ps6" localSheetId="1">#REF!</definedName>
    <definedName name="Kto42222Ps6">#REF!</definedName>
    <definedName name="Kto42222Ps7" localSheetId="1">#REF!</definedName>
    <definedName name="Kto42222Ps7">#REF!</definedName>
    <definedName name="Kto42222Ps8" localSheetId="1">#REF!</definedName>
    <definedName name="Kto42222Ps8">#REF!</definedName>
    <definedName name="Kto42222Ps9" localSheetId="1">#REF!</definedName>
    <definedName name="Kto42222Ps9">#REF!</definedName>
    <definedName name="Kto42222Ps95" localSheetId="1">#REF!</definedName>
    <definedName name="Kto42222Ps95">#REF!</definedName>
    <definedName name="Kto42223Ps12" localSheetId="1">#REF!</definedName>
    <definedName name="Kto42223Ps12">#REF!</definedName>
    <definedName name="Kto42223Ps13" localSheetId="1">#REF!</definedName>
    <definedName name="Kto42223Ps13">#REF!</definedName>
    <definedName name="Kto42223Ps14" localSheetId="1">#REF!</definedName>
    <definedName name="Kto42223Ps14">#REF!</definedName>
    <definedName name="Kto42223Ps15" localSheetId="1">#REF!</definedName>
    <definedName name="Kto42223Ps15">#REF!</definedName>
    <definedName name="Kto42223Ps16" localSheetId="1">#REF!</definedName>
    <definedName name="Kto42223Ps16">#REF!</definedName>
    <definedName name="Kto42223Ps17" localSheetId="1">#REF!</definedName>
    <definedName name="Kto42223Ps17">#REF!</definedName>
    <definedName name="Kto42223Ps18" localSheetId="1">#REF!</definedName>
    <definedName name="Kto42223Ps18">#REF!</definedName>
    <definedName name="Kto42223Ps19" localSheetId="1">#REF!</definedName>
    <definedName name="Kto42223Ps19">#REF!</definedName>
    <definedName name="Kto42223Ps2" localSheetId="1">#REF!</definedName>
    <definedName name="Kto42223Ps2">#REF!</definedName>
    <definedName name="Kto42223Ps20" localSheetId="1">#REF!</definedName>
    <definedName name="Kto42223Ps20">#REF!</definedName>
    <definedName name="Kto42223Ps21" localSheetId="1">#REF!</definedName>
    <definedName name="Kto42223Ps21">#REF!</definedName>
    <definedName name="Kto42223Ps22" localSheetId="1">#REF!</definedName>
    <definedName name="Kto42223Ps22">#REF!</definedName>
    <definedName name="Kto42223Ps24" localSheetId="1">#REF!</definedName>
    <definedName name="Kto42223Ps24">#REF!</definedName>
    <definedName name="Kto42223Ps25" localSheetId="1">#REF!</definedName>
    <definedName name="Kto42223Ps25">#REF!</definedName>
    <definedName name="Kto42223Ps5" localSheetId="1">#REF!</definedName>
    <definedName name="Kto42223Ps5">#REF!</definedName>
    <definedName name="Kto42223Ps6" localSheetId="1">#REF!</definedName>
    <definedName name="Kto42223Ps6">#REF!</definedName>
    <definedName name="Kto42223Ps7" localSheetId="1">#REF!</definedName>
    <definedName name="Kto42223Ps7">#REF!</definedName>
    <definedName name="Kto42223Ps8" localSheetId="1">#REF!</definedName>
    <definedName name="Kto42223Ps8">#REF!</definedName>
    <definedName name="Kto42223Ps9" localSheetId="1">#REF!</definedName>
    <definedName name="Kto42223Ps9">#REF!</definedName>
    <definedName name="Kto42223Ps95" localSheetId="1">#REF!</definedName>
    <definedName name="Kto42223Ps95">#REF!</definedName>
    <definedName name="Kto42231Ps12" localSheetId="1">#REF!</definedName>
    <definedName name="Kto42231Ps12">#REF!</definedName>
    <definedName name="Kto42231Ps13" localSheetId="1">#REF!</definedName>
    <definedName name="Kto42231Ps13">#REF!</definedName>
    <definedName name="Kto42231Ps14" localSheetId="1">#REF!</definedName>
    <definedName name="Kto42231Ps14">#REF!</definedName>
    <definedName name="Kto42231Ps15" localSheetId="1">#REF!</definedName>
    <definedName name="Kto42231Ps15">#REF!</definedName>
    <definedName name="Kto42231Ps16" localSheetId="1">#REF!</definedName>
    <definedName name="Kto42231Ps16">#REF!</definedName>
    <definedName name="Kto42231Ps17" localSheetId="1">#REF!</definedName>
    <definedName name="Kto42231Ps17">#REF!</definedName>
    <definedName name="Kto42231Ps18" localSheetId="1">#REF!</definedName>
    <definedName name="Kto42231Ps18">#REF!</definedName>
    <definedName name="Kto42231Ps19" localSheetId="1">#REF!</definedName>
    <definedName name="Kto42231Ps19">#REF!</definedName>
    <definedName name="Kto42231Ps2" localSheetId="1">#REF!</definedName>
    <definedName name="Kto42231Ps2">#REF!</definedName>
    <definedName name="Kto42231Ps20" localSheetId="1">#REF!</definedName>
    <definedName name="Kto42231Ps20">#REF!</definedName>
    <definedName name="Kto42231Ps21" localSheetId="1">#REF!</definedName>
    <definedName name="Kto42231Ps21">#REF!</definedName>
    <definedName name="Kto42231Ps22" localSheetId="1">#REF!</definedName>
    <definedName name="Kto42231Ps22">#REF!</definedName>
    <definedName name="Kto42231Ps24" localSheetId="1">#REF!</definedName>
    <definedName name="Kto42231Ps24">#REF!</definedName>
    <definedName name="Kto42231Ps25" localSheetId="1">#REF!</definedName>
    <definedName name="Kto42231Ps25">#REF!</definedName>
    <definedName name="Kto42231Ps5" localSheetId="1">#REF!</definedName>
    <definedName name="Kto42231Ps5">#REF!</definedName>
    <definedName name="Kto42231Ps6" localSheetId="1">#REF!</definedName>
    <definedName name="Kto42231Ps6">#REF!</definedName>
    <definedName name="Kto42231Ps7" localSheetId="1">#REF!</definedName>
    <definedName name="Kto42231Ps7">#REF!</definedName>
    <definedName name="Kto42231Ps8" localSheetId="1">#REF!</definedName>
    <definedName name="Kto42231Ps8">#REF!</definedName>
    <definedName name="Kto42231Ps9" localSheetId="1">#REF!</definedName>
    <definedName name="Kto42231Ps9">#REF!</definedName>
    <definedName name="Kto42231Ps95" localSheetId="1">#REF!</definedName>
    <definedName name="Kto42231Ps95">#REF!</definedName>
    <definedName name="Kto42232Ps12" localSheetId="1">#REF!</definedName>
    <definedName name="Kto42232Ps12">#REF!</definedName>
    <definedName name="Kto42232Ps13" localSheetId="1">#REF!</definedName>
    <definedName name="Kto42232Ps13">#REF!</definedName>
    <definedName name="Kto42232Ps14" localSheetId="1">#REF!</definedName>
    <definedName name="Kto42232Ps14">#REF!</definedName>
    <definedName name="Kto42232Ps15" localSheetId="1">#REF!</definedName>
    <definedName name="Kto42232Ps15">#REF!</definedName>
    <definedName name="Kto42232Ps16" localSheetId="1">#REF!</definedName>
    <definedName name="Kto42232Ps16">#REF!</definedName>
    <definedName name="Kto42232Ps17" localSheetId="1">#REF!</definedName>
    <definedName name="Kto42232Ps17">#REF!</definedName>
    <definedName name="Kto42232Ps18" localSheetId="1">#REF!</definedName>
    <definedName name="Kto42232Ps18">#REF!</definedName>
    <definedName name="Kto42232Ps19" localSheetId="1">#REF!</definedName>
    <definedName name="Kto42232Ps19">#REF!</definedName>
    <definedName name="Kto42232Ps2" localSheetId="1">#REF!</definedName>
    <definedName name="Kto42232Ps2">#REF!</definedName>
    <definedName name="Kto42232Ps20" localSheetId="1">#REF!</definedName>
    <definedName name="Kto42232Ps20">#REF!</definedName>
    <definedName name="Kto42232Ps21" localSheetId="1">#REF!</definedName>
    <definedName name="Kto42232Ps21">#REF!</definedName>
    <definedName name="Kto42232Ps22" localSheetId="1">#REF!</definedName>
    <definedName name="Kto42232Ps22">#REF!</definedName>
    <definedName name="Kto42232Ps24" localSheetId="1">#REF!</definedName>
    <definedName name="Kto42232Ps24">#REF!</definedName>
    <definedName name="Kto42232Ps25" localSheetId="1">#REF!</definedName>
    <definedName name="Kto42232Ps25">#REF!</definedName>
    <definedName name="Kto42232Ps5" localSheetId="1">#REF!</definedName>
    <definedName name="Kto42232Ps5">#REF!</definedName>
    <definedName name="Kto42232Ps6" localSheetId="1">#REF!</definedName>
    <definedName name="Kto42232Ps6">#REF!</definedName>
    <definedName name="Kto42232Ps7" localSheetId="1">#REF!</definedName>
    <definedName name="Kto42232Ps7">#REF!</definedName>
    <definedName name="Kto42232Ps8" localSheetId="1">#REF!</definedName>
    <definedName name="Kto42232Ps8">#REF!</definedName>
    <definedName name="Kto42232Ps9" localSheetId="1">#REF!</definedName>
    <definedName name="Kto42232Ps9">#REF!</definedName>
    <definedName name="Kto42232Ps95" localSheetId="1">#REF!</definedName>
    <definedName name="Kto42232Ps95">#REF!</definedName>
    <definedName name="Kto42233Ps12" localSheetId="1">#REF!</definedName>
    <definedName name="Kto42233Ps12">#REF!</definedName>
    <definedName name="Kto42233Ps13" localSheetId="1">#REF!</definedName>
    <definedName name="Kto42233Ps13">#REF!</definedName>
    <definedName name="Kto42233Ps14" localSheetId="1">#REF!</definedName>
    <definedName name="Kto42233Ps14">#REF!</definedName>
    <definedName name="Kto42233Ps15" localSheetId="1">#REF!</definedName>
    <definedName name="Kto42233Ps15">#REF!</definedName>
    <definedName name="Kto42233Ps16" localSheetId="1">#REF!</definedName>
    <definedName name="Kto42233Ps16">#REF!</definedName>
    <definedName name="Kto42233Ps17" localSheetId="1">#REF!</definedName>
    <definedName name="Kto42233Ps17">#REF!</definedName>
    <definedName name="Kto42233Ps18" localSheetId="1">#REF!</definedName>
    <definedName name="Kto42233Ps18">#REF!</definedName>
    <definedName name="Kto42233Ps19" localSheetId="1">#REF!</definedName>
    <definedName name="Kto42233Ps19">#REF!</definedName>
    <definedName name="Kto42233Ps2" localSheetId="1">#REF!</definedName>
    <definedName name="Kto42233Ps2">#REF!</definedName>
    <definedName name="Kto42233Ps20" localSheetId="1">#REF!</definedName>
    <definedName name="Kto42233Ps20">#REF!</definedName>
    <definedName name="Kto42233Ps21" localSheetId="1">#REF!</definedName>
    <definedName name="Kto42233Ps21">#REF!</definedName>
    <definedName name="Kto42233Ps22" localSheetId="1">#REF!</definedName>
    <definedName name="Kto42233Ps22">#REF!</definedName>
    <definedName name="Kto42233Ps24" localSheetId="1">#REF!</definedName>
    <definedName name="Kto42233Ps24">#REF!</definedName>
    <definedName name="Kto42233Ps25" localSheetId="1">#REF!</definedName>
    <definedName name="Kto42233Ps25">#REF!</definedName>
    <definedName name="Kto42233Ps5" localSheetId="1">#REF!</definedName>
    <definedName name="Kto42233Ps5">#REF!</definedName>
    <definedName name="Kto42233Ps6" localSheetId="1">#REF!</definedName>
    <definedName name="Kto42233Ps6">#REF!</definedName>
    <definedName name="Kto42233Ps7" localSheetId="1">#REF!</definedName>
    <definedName name="Kto42233Ps7">#REF!</definedName>
    <definedName name="Kto42233Ps8" localSheetId="1">#REF!</definedName>
    <definedName name="Kto42233Ps8">#REF!</definedName>
    <definedName name="Kto42233Ps9" localSheetId="1">#REF!</definedName>
    <definedName name="Kto42233Ps9">#REF!</definedName>
    <definedName name="Kto42233Ps95" localSheetId="1">#REF!</definedName>
    <definedName name="Kto42233Ps95">#REF!</definedName>
    <definedName name="Kto42234Ps12" localSheetId="4">#REF!</definedName>
    <definedName name="Kto42234Ps12" localSheetId="1">#REF!</definedName>
    <definedName name="Kto42234Ps12">#REF!</definedName>
    <definedName name="Kto42234Ps13" localSheetId="4">#REF!</definedName>
    <definedName name="Kto42234Ps13" localSheetId="1">#REF!</definedName>
    <definedName name="Kto42234Ps13">#REF!</definedName>
    <definedName name="Kto42234Ps14" localSheetId="4">#REF!</definedName>
    <definedName name="Kto42234Ps14" localSheetId="1">#REF!</definedName>
    <definedName name="Kto42234Ps14">#REF!</definedName>
    <definedName name="Kto42234Ps15" localSheetId="4">#REF!</definedName>
    <definedName name="Kto42234Ps15" localSheetId="1">#REF!</definedName>
    <definedName name="Kto42234Ps15">#REF!</definedName>
    <definedName name="Kto42234Ps16" localSheetId="4">#REF!</definedName>
    <definedName name="Kto42234Ps16" localSheetId="1">#REF!</definedName>
    <definedName name="Kto42234Ps16">#REF!</definedName>
    <definedName name="Kto42234Ps17" localSheetId="4">#REF!</definedName>
    <definedName name="Kto42234Ps17" localSheetId="1">#REF!</definedName>
    <definedName name="Kto42234Ps17">#REF!</definedName>
    <definedName name="Kto42234Ps18" localSheetId="4">#REF!</definedName>
    <definedName name="Kto42234Ps18" localSheetId="1">#REF!</definedName>
    <definedName name="Kto42234Ps18">#REF!</definedName>
    <definedName name="Kto42234Ps19" localSheetId="4">#REF!</definedName>
    <definedName name="Kto42234Ps19" localSheetId="1">#REF!</definedName>
    <definedName name="Kto42234Ps19">#REF!</definedName>
    <definedName name="Kto42234Ps2" localSheetId="4">#REF!</definedName>
    <definedName name="Kto42234Ps2" localSheetId="1">#REF!</definedName>
    <definedName name="Kto42234Ps2">#REF!</definedName>
    <definedName name="Kto42234Ps20" localSheetId="4">#REF!</definedName>
    <definedName name="Kto42234Ps20" localSheetId="1">#REF!</definedName>
    <definedName name="Kto42234Ps20">#REF!</definedName>
    <definedName name="Kto42234Ps21" localSheetId="1">#REF!</definedName>
    <definedName name="Kto42234Ps21">#REF!</definedName>
    <definedName name="Kto42234Ps22" localSheetId="4">#REF!</definedName>
    <definedName name="Kto42234Ps22" localSheetId="1">#REF!</definedName>
    <definedName name="Kto42234Ps22">#REF!</definedName>
    <definedName name="Kto42234Ps24" localSheetId="4">#REF!</definedName>
    <definedName name="Kto42234Ps24" localSheetId="1">#REF!</definedName>
    <definedName name="Kto42234Ps24">#REF!</definedName>
    <definedName name="Kto42234Ps25" localSheetId="4">#REF!</definedName>
    <definedName name="Kto42234Ps25" localSheetId="1">#REF!</definedName>
    <definedName name="Kto42234Ps25">#REF!</definedName>
    <definedName name="Kto42234Ps5" localSheetId="4">#REF!</definedName>
    <definedName name="Kto42234Ps5" localSheetId="1">#REF!</definedName>
    <definedName name="Kto42234Ps5">#REF!</definedName>
    <definedName name="Kto42234Ps6" localSheetId="4">#REF!</definedName>
    <definedName name="Kto42234Ps6" localSheetId="1">#REF!</definedName>
    <definedName name="Kto42234Ps6">#REF!</definedName>
    <definedName name="Kto42234Ps7" localSheetId="4">#REF!</definedName>
    <definedName name="Kto42234Ps7" localSheetId="1">#REF!</definedName>
    <definedName name="Kto42234Ps7">#REF!</definedName>
    <definedName name="Kto42234Ps8" localSheetId="4">#REF!</definedName>
    <definedName name="Kto42234Ps8" localSheetId="1">#REF!</definedName>
    <definedName name="Kto42234Ps8">#REF!</definedName>
    <definedName name="Kto42234Ps9" localSheetId="1">#REF!</definedName>
    <definedName name="Kto42234Ps9">#REF!</definedName>
    <definedName name="Kto42234Ps95" localSheetId="1">#REF!</definedName>
    <definedName name="Kto42234Ps95">#REF!</definedName>
    <definedName name="Kto42271Ps12" localSheetId="1">#REF!</definedName>
    <definedName name="Kto42271Ps12">#REF!</definedName>
    <definedName name="Kto42271Ps13" localSheetId="1">#REF!</definedName>
    <definedName name="Kto42271Ps13">#REF!</definedName>
    <definedName name="Kto42271Ps14" localSheetId="1">#REF!</definedName>
    <definedName name="Kto42271Ps14">#REF!</definedName>
    <definedName name="Kto42271Ps15" localSheetId="1">#REF!</definedName>
    <definedName name="Kto42271Ps15">#REF!</definedName>
    <definedName name="Kto42271Ps16" localSheetId="1">#REF!</definedName>
    <definedName name="Kto42271Ps16">#REF!</definedName>
    <definedName name="Kto42271Ps17" localSheetId="1">#REF!</definedName>
    <definedName name="Kto42271Ps17">#REF!</definedName>
    <definedName name="Kto42271Ps18" localSheetId="1">#REF!</definedName>
    <definedName name="Kto42271Ps18">#REF!</definedName>
    <definedName name="Kto42271Ps19" localSheetId="1">#REF!</definedName>
    <definedName name="Kto42271Ps19">#REF!</definedName>
    <definedName name="Kto42271Ps2" localSheetId="1">#REF!</definedName>
    <definedName name="Kto42271Ps2">#REF!</definedName>
    <definedName name="Kto42271Ps20" localSheetId="1">#REF!</definedName>
    <definedName name="Kto42271Ps20">#REF!</definedName>
    <definedName name="Kto42271Ps21" localSheetId="1">#REF!</definedName>
    <definedName name="Kto42271Ps21">#REF!</definedName>
    <definedName name="Kto42271Ps22" localSheetId="1">#REF!</definedName>
    <definedName name="Kto42271Ps22">#REF!</definedName>
    <definedName name="Kto42271Ps24" localSheetId="1">#REF!</definedName>
    <definedName name="Kto42271Ps24">#REF!</definedName>
    <definedName name="Kto42271Ps25" localSheetId="1">#REF!</definedName>
    <definedName name="Kto42271Ps25">#REF!</definedName>
    <definedName name="Kto42271Ps5" localSheetId="1">#REF!</definedName>
    <definedName name="Kto42271Ps5">#REF!</definedName>
    <definedName name="Kto42271Ps6" localSheetId="1">#REF!</definedName>
    <definedName name="Kto42271Ps6">#REF!</definedName>
    <definedName name="Kto42271Ps7" localSheetId="1">#REF!</definedName>
    <definedName name="Kto42271Ps7">#REF!</definedName>
    <definedName name="Kto42271Ps8" localSheetId="1">#REF!</definedName>
    <definedName name="Kto42271Ps8">#REF!</definedName>
    <definedName name="Kto42271Ps9" localSheetId="1">#REF!</definedName>
    <definedName name="Kto42271Ps9">#REF!</definedName>
    <definedName name="Kto42271Ps95" localSheetId="1">#REF!</definedName>
    <definedName name="Kto42271Ps95">#REF!</definedName>
    <definedName name="Kto42272Ps25" localSheetId="4">#REF!</definedName>
    <definedName name="Kto42272Ps25" localSheetId="1">#REF!</definedName>
    <definedName name="Kto42272Ps25">#REF!</definedName>
    <definedName name="Kto42272Ps95" localSheetId="4">#REF!</definedName>
    <definedName name="Kto42272Ps95" localSheetId="1">#REF!</definedName>
    <definedName name="Kto42272Ps95">#REF!</definedName>
    <definedName name="Kto42273Ps95" localSheetId="4">'[1]SS'!#REF!</definedName>
    <definedName name="Kto42273Ps95" localSheetId="1">'[1]SS'!#REF!</definedName>
    <definedName name="Kto42273Ps95">'[1]SS'!#REF!</definedName>
    <definedName name="Kto42311Ps12" localSheetId="1">#REF!</definedName>
    <definedName name="Kto42311Ps12">#REF!</definedName>
    <definedName name="Kto42311Ps13" localSheetId="1">#REF!</definedName>
    <definedName name="Kto42311Ps13">#REF!</definedName>
    <definedName name="Kto42311Ps14" localSheetId="1">#REF!</definedName>
    <definedName name="Kto42311Ps14">#REF!</definedName>
    <definedName name="Kto42311Ps15" localSheetId="1">#REF!</definedName>
    <definedName name="Kto42311Ps15">#REF!</definedName>
    <definedName name="Kto42311Ps16" localSheetId="1">#REF!</definedName>
    <definedName name="Kto42311Ps16">#REF!</definedName>
    <definedName name="Kto42311Ps17" localSheetId="1">#REF!</definedName>
    <definedName name="Kto42311Ps17">#REF!</definedName>
    <definedName name="Kto42311Ps18" localSheetId="1">#REF!</definedName>
    <definedName name="Kto42311Ps18">#REF!</definedName>
    <definedName name="Kto42311Ps19" localSheetId="1">#REF!</definedName>
    <definedName name="Kto42311Ps19">#REF!</definedName>
    <definedName name="Kto42311Ps2" localSheetId="1">#REF!</definedName>
    <definedName name="Kto42311Ps2">#REF!</definedName>
    <definedName name="Kto42311Ps20" localSheetId="1">#REF!</definedName>
    <definedName name="Kto42311Ps20">#REF!</definedName>
    <definedName name="Kto42311Ps21" localSheetId="1">#REF!</definedName>
    <definedName name="Kto42311Ps21">#REF!</definedName>
    <definedName name="Kto42311Ps22" localSheetId="1">#REF!</definedName>
    <definedName name="Kto42311Ps22">#REF!</definedName>
    <definedName name="Kto42311Ps24" localSheetId="1">#REF!</definedName>
    <definedName name="Kto42311Ps24">#REF!</definedName>
    <definedName name="Kto42311Ps25" localSheetId="1">#REF!</definedName>
    <definedName name="Kto42311Ps25">#REF!</definedName>
    <definedName name="Kto42311Ps5" localSheetId="1">#REF!</definedName>
    <definedName name="Kto42311Ps5">#REF!</definedName>
    <definedName name="Kto42311Ps6" localSheetId="1">#REF!</definedName>
    <definedName name="Kto42311Ps6">#REF!</definedName>
    <definedName name="Kto42311Ps7" localSheetId="1">#REF!</definedName>
    <definedName name="Kto42311Ps7">#REF!</definedName>
    <definedName name="Kto42311Ps8" localSheetId="1">#REF!</definedName>
    <definedName name="Kto42311Ps8">#REF!</definedName>
    <definedName name="Kto42311Ps9" localSheetId="1">#REF!</definedName>
    <definedName name="Kto42311Ps9">#REF!</definedName>
    <definedName name="Kto42311Ps95" localSheetId="1">#REF!</definedName>
    <definedName name="Kto42311Ps95">#REF!</definedName>
    <definedName name="Kto42313Ps12" localSheetId="4">#REF!</definedName>
    <definedName name="Kto42313Ps12" localSheetId="1">#REF!</definedName>
    <definedName name="Kto42313Ps12">#REF!</definedName>
    <definedName name="Kto42313Ps13" localSheetId="4">#REF!</definedName>
    <definedName name="Kto42313Ps13" localSheetId="1">#REF!</definedName>
    <definedName name="Kto42313Ps13">#REF!</definedName>
    <definedName name="Kto42313Ps14" localSheetId="4">#REF!</definedName>
    <definedName name="Kto42313Ps14" localSheetId="1">#REF!</definedName>
    <definedName name="Kto42313Ps14">#REF!</definedName>
    <definedName name="Kto42313Ps15" localSheetId="4">#REF!</definedName>
    <definedName name="Kto42313Ps15" localSheetId="1">#REF!</definedName>
    <definedName name="Kto42313Ps15">#REF!</definedName>
    <definedName name="Kto42313Ps16" localSheetId="4">#REF!</definedName>
    <definedName name="Kto42313Ps16" localSheetId="1">#REF!</definedName>
    <definedName name="Kto42313Ps16">#REF!</definedName>
    <definedName name="Kto42313Ps17" localSheetId="4">#REF!</definedName>
    <definedName name="Kto42313Ps17" localSheetId="1">#REF!</definedName>
    <definedName name="Kto42313Ps17">#REF!</definedName>
    <definedName name="Kto42313Ps18" localSheetId="4">#REF!</definedName>
    <definedName name="Kto42313Ps18" localSheetId="1">#REF!</definedName>
    <definedName name="Kto42313Ps18">#REF!</definedName>
    <definedName name="Kto42313Ps19" localSheetId="4">#REF!</definedName>
    <definedName name="Kto42313Ps19" localSheetId="1">#REF!</definedName>
    <definedName name="Kto42313Ps19">#REF!</definedName>
    <definedName name="Kto42313Ps2" localSheetId="4">#REF!</definedName>
    <definedName name="Kto42313Ps2" localSheetId="1">#REF!</definedName>
    <definedName name="Kto42313Ps2">#REF!</definedName>
    <definedName name="Kto42313Ps20" localSheetId="4">#REF!</definedName>
    <definedName name="Kto42313Ps20" localSheetId="1">#REF!</definedName>
    <definedName name="Kto42313Ps20">#REF!</definedName>
    <definedName name="Kto42313Ps21" localSheetId="1">#REF!</definedName>
    <definedName name="Kto42313Ps21">#REF!</definedName>
    <definedName name="Kto42313Ps22" localSheetId="4">#REF!</definedName>
    <definedName name="Kto42313Ps22" localSheetId="1">#REF!</definedName>
    <definedName name="Kto42313Ps22">#REF!</definedName>
    <definedName name="Kto42313Ps24" localSheetId="4">#REF!</definedName>
    <definedName name="Kto42313Ps24" localSheetId="1">#REF!</definedName>
    <definedName name="Kto42313Ps24">#REF!</definedName>
    <definedName name="Kto42313Ps25" localSheetId="4">#REF!</definedName>
    <definedName name="Kto42313Ps25" localSheetId="1">#REF!</definedName>
    <definedName name="Kto42313Ps25">#REF!</definedName>
    <definedName name="Kto42313Ps5" localSheetId="4">#REF!</definedName>
    <definedName name="Kto42313Ps5" localSheetId="1">#REF!</definedName>
    <definedName name="Kto42313Ps5">#REF!</definedName>
    <definedName name="Kto42313Ps6" localSheetId="4">#REF!</definedName>
    <definedName name="Kto42313Ps6" localSheetId="1">#REF!</definedName>
    <definedName name="Kto42313Ps6">#REF!</definedName>
    <definedName name="Kto42313Ps7" localSheetId="4">#REF!</definedName>
    <definedName name="Kto42313Ps7" localSheetId="1">#REF!</definedName>
    <definedName name="Kto42313Ps7">#REF!</definedName>
    <definedName name="Kto42313Ps8" localSheetId="4">#REF!</definedName>
    <definedName name="Kto42313Ps8" localSheetId="1">#REF!</definedName>
    <definedName name="Kto42313Ps8">#REF!</definedName>
    <definedName name="Kto42313Ps9" localSheetId="1">#REF!</definedName>
    <definedName name="Kto42313Ps9">#REF!</definedName>
    <definedName name="Kto42313Ps95" localSheetId="4">#REF!</definedName>
    <definedName name="Kto42313Ps95" localSheetId="1">#REF!</definedName>
    <definedName name="Kto42313Ps95">#REF!</definedName>
    <definedName name="Kto42621Ps12" localSheetId="1">#REF!</definedName>
    <definedName name="Kto42621Ps12">#REF!</definedName>
    <definedName name="Kto42621Ps13" localSheetId="1">#REF!</definedName>
    <definedName name="Kto42621Ps13">#REF!</definedName>
    <definedName name="Kto42621Ps14" localSheetId="1">#REF!</definedName>
    <definedName name="Kto42621Ps14">#REF!</definedName>
    <definedName name="Kto42621Ps15" localSheetId="1">#REF!</definedName>
    <definedName name="Kto42621Ps15">#REF!</definedName>
    <definedName name="Kto42621Ps16" localSheetId="1">#REF!</definedName>
    <definedName name="Kto42621Ps16">#REF!</definedName>
    <definedName name="Kto42621Ps17" localSheetId="1">#REF!</definedName>
    <definedName name="Kto42621Ps17">#REF!</definedName>
    <definedName name="Kto42621Ps18" localSheetId="1">#REF!</definedName>
    <definedName name="Kto42621Ps18">#REF!</definedName>
    <definedName name="Kto42621Ps19" localSheetId="1">#REF!</definedName>
    <definedName name="Kto42621Ps19">#REF!</definedName>
    <definedName name="Kto42621Ps2" localSheetId="1">#REF!</definedName>
    <definedName name="Kto42621Ps2">#REF!</definedName>
    <definedName name="Kto42621Ps20" localSheetId="1">#REF!</definedName>
    <definedName name="Kto42621Ps20">#REF!</definedName>
    <definedName name="Kto42621Ps21" localSheetId="4">#REF!</definedName>
    <definedName name="Kto42621Ps21" localSheetId="1">#REF!</definedName>
    <definedName name="Kto42621Ps21">#REF!</definedName>
    <definedName name="Kto42621Ps22" localSheetId="1">#REF!</definedName>
    <definedName name="Kto42621Ps22">#REF!</definedName>
    <definedName name="Kto42621Ps24" localSheetId="1">#REF!</definedName>
    <definedName name="Kto42621Ps24">#REF!</definedName>
    <definedName name="Kto42621Ps25" localSheetId="1">#REF!</definedName>
    <definedName name="Kto42621Ps25">#REF!</definedName>
    <definedName name="Kto42621Ps5" localSheetId="1">#REF!</definedName>
    <definedName name="Kto42621Ps5">#REF!</definedName>
    <definedName name="Kto42621Ps6" localSheetId="1">#REF!</definedName>
    <definedName name="Kto42621Ps6">#REF!</definedName>
    <definedName name="Kto42621Ps7" localSheetId="1">#REF!</definedName>
    <definedName name="Kto42621Ps7">#REF!</definedName>
    <definedName name="Kto42621Ps8" localSheetId="1">#REF!</definedName>
    <definedName name="Kto42621Ps8">#REF!</definedName>
    <definedName name="Kto42621Ps9" localSheetId="4">#REF!</definedName>
    <definedName name="Kto42621Ps9" localSheetId="1">#REF!</definedName>
    <definedName name="Kto42621Ps9">#REF!</definedName>
    <definedName name="Kto42621Ps95" localSheetId="1">#REF!</definedName>
    <definedName name="Kto42621Ps95">#REF!</definedName>
    <definedName name="Kto42634Ps12" localSheetId="4">#REF!</definedName>
    <definedName name="Kto42634Ps12" localSheetId="1">#REF!</definedName>
    <definedName name="Kto42634Ps12">#REF!</definedName>
    <definedName name="Kto42634Ps13" localSheetId="4">#REF!</definedName>
    <definedName name="Kto42634Ps13" localSheetId="1">#REF!</definedName>
    <definedName name="Kto42634Ps13">#REF!</definedName>
    <definedName name="Kto42634Ps14" localSheetId="4">#REF!</definedName>
    <definedName name="Kto42634Ps14" localSheetId="1">#REF!</definedName>
    <definedName name="Kto42634Ps14">#REF!</definedName>
    <definedName name="Kto42634Ps15" localSheetId="4">#REF!</definedName>
    <definedName name="Kto42634Ps15" localSheetId="1">#REF!</definedName>
    <definedName name="Kto42634Ps15">#REF!</definedName>
    <definedName name="Kto42634Ps16" localSheetId="4">#REF!</definedName>
    <definedName name="Kto42634Ps16" localSheetId="1">#REF!</definedName>
    <definedName name="Kto42634Ps16">#REF!</definedName>
    <definedName name="Kto42634Ps17" localSheetId="4">#REF!</definedName>
    <definedName name="Kto42634Ps17" localSheetId="1">#REF!</definedName>
    <definedName name="Kto42634Ps17">#REF!</definedName>
    <definedName name="Kto42634Ps18" localSheetId="4">#REF!</definedName>
    <definedName name="Kto42634Ps18" localSheetId="1">#REF!</definedName>
    <definedName name="Kto42634Ps18">#REF!</definedName>
    <definedName name="Kto42634Ps19" localSheetId="4">#REF!</definedName>
    <definedName name="Kto42634Ps19" localSheetId="1">#REF!</definedName>
    <definedName name="Kto42634Ps19">#REF!</definedName>
    <definedName name="Kto42634Ps2" localSheetId="4">#REF!</definedName>
    <definedName name="Kto42634Ps2" localSheetId="1">#REF!</definedName>
    <definedName name="Kto42634Ps2">#REF!</definedName>
    <definedName name="Kto42634Ps20" localSheetId="4">#REF!</definedName>
    <definedName name="Kto42634Ps20" localSheetId="1">#REF!</definedName>
    <definedName name="Kto42634Ps20">#REF!</definedName>
    <definedName name="Kto42634Ps21" localSheetId="1">#REF!</definedName>
    <definedName name="Kto42634Ps21">#REF!</definedName>
    <definedName name="Kto42634Ps22" localSheetId="4">#REF!</definedName>
    <definedName name="Kto42634Ps22" localSheetId="1">#REF!</definedName>
    <definedName name="Kto42634Ps22">#REF!</definedName>
    <definedName name="Kto42634Ps24" localSheetId="4">#REF!</definedName>
    <definedName name="Kto42634Ps24" localSheetId="1">#REF!</definedName>
    <definedName name="Kto42634Ps24">#REF!</definedName>
    <definedName name="Kto42634Ps25" localSheetId="4">#REF!</definedName>
    <definedName name="Kto42634Ps25" localSheetId="1">#REF!</definedName>
    <definedName name="Kto42634Ps25">#REF!</definedName>
    <definedName name="Kto42634Ps5" localSheetId="4">#REF!</definedName>
    <definedName name="Kto42634Ps5" localSheetId="1">#REF!</definedName>
    <definedName name="Kto42634Ps5">#REF!</definedName>
    <definedName name="Kto42634Ps6" localSheetId="4">#REF!</definedName>
    <definedName name="Kto42634Ps6" localSheetId="1">#REF!</definedName>
    <definedName name="Kto42634Ps6">#REF!</definedName>
    <definedName name="Kto42634Ps7" localSheetId="4">#REF!</definedName>
    <definedName name="Kto42634Ps7" localSheetId="1">#REF!</definedName>
    <definedName name="Kto42634Ps7">#REF!</definedName>
    <definedName name="Kto42634Ps8" localSheetId="4">#REF!</definedName>
    <definedName name="Kto42634Ps8" localSheetId="1">#REF!</definedName>
    <definedName name="Kto42634Ps8">#REF!</definedName>
    <definedName name="Kto42634Ps9" localSheetId="1">#REF!</definedName>
    <definedName name="Kto42634Ps9">#REF!</definedName>
    <definedName name="Kto42634Ps95" localSheetId="4">#REF!</definedName>
    <definedName name="Kto42634Ps95" localSheetId="1">#REF!</definedName>
    <definedName name="Kto42634Ps95">#REF!</definedName>
    <definedName name="Kto4264Ps12" localSheetId="1">#REF!</definedName>
    <definedName name="Kto4264Ps12">#REF!</definedName>
    <definedName name="Kto4264Ps13" localSheetId="1">#REF!</definedName>
    <definedName name="Kto4264Ps13">#REF!</definedName>
    <definedName name="Kto4264Ps14" localSheetId="1">#REF!</definedName>
    <definedName name="Kto4264Ps14">#REF!</definedName>
    <definedName name="Kto4264Ps15" localSheetId="1">#REF!</definedName>
    <definedName name="Kto4264Ps15">#REF!</definedName>
    <definedName name="Kto4264Ps16" localSheetId="1">#REF!</definedName>
    <definedName name="Kto4264Ps16">#REF!</definedName>
    <definedName name="Kto4264Ps17" localSheetId="1">#REF!</definedName>
    <definedName name="Kto4264Ps17">#REF!</definedName>
    <definedName name="Kto4264Ps18" localSheetId="1">#REF!</definedName>
    <definedName name="Kto4264Ps18">#REF!</definedName>
    <definedName name="Kto4264Ps19" localSheetId="1">#REF!</definedName>
    <definedName name="Kto4264Ps19">#REF!</definedName>
    <definedName name="Kto4264Ps2" localSheetId="1">#REF!</definedName>
    <definedName name="Kto4264Ps2">#REF!</definedName>
    <definedName name="Kto4264Ps20" localSheetId="1">#REF!</definedName>
    <definedName name="Kto4264Ps20">#REF!</definedName>
    <definedName name="Kto4264Ps21" localSheetId="1">#REF!</definedName>
    <definedName name="Kto4264Ps21">#REF!</definedName>
    <definedName name="Kto4264Ps22" localSheetId="1">#REF!</definedName>
    <definedName name="Kto4264Ps22">#REF!</definedName>
    <definedName name="Kto4264Ps24" localSheetId="1">#REF!</definedName>
    <definedName name="Kto4264Ps24">#REF!</definedName>
    <definedName name="Kto4264Ps25" localSheetId="1">#REF!</definedName>
    <definedName name="Kto4264Ps25">#REF!</definedName>
    <definedName name="Kto4264Ps5" localSheetId="1">#REF!</definedName>
    <definedName name="Kto4264Ps5">#REF!</definedName>
    <definedName name="Kto4264Ps6" localSheetId="1">#REF!</definedName>
    <definedName name="Kto4264Ps6">#REF!</definedName>
    <definedName name="Kto4264Ps7" localSheetId="1">#REF!</definedName>
    <definedName name="Kto4264Ps7">#REF!</definedName>
    <definedName name="Kto4264Ps8" localSheetId="1">#REF!</definedName>
    <definedName name="Kto4264Ps8">#REF!</definedName>
    <definedName name="Kto4264Ps9" localSheetId="1">#REF!</definedName>
    <definedName name="Kto4264Ps9">#REF!</definedName>
    <definedName name="Kto4264Ps95" localSheetId="1">#REF!</definedName>
    <definedName name="Kto4264Ps95">#REF!</definedName>
    <definedName name="Kto451Ps12" localSheetId="1">#REF!</definedName>
    <definedName name="Kto451Ps12">#REF!</definedName>
    <definedName name="Kto451Ps13" localSheetId="1">#REF!</definedName>
    <definedName name="Kto451Ps13">#REF!</definedName>
    <definedName name="Kto451Ps14" localSheetId="1">#REF!</definedName>
    <definedName name="Kto451Ps14">#REF!</definedName>
    <definedName name="Kto451Ps15" localSheetId="1">#REF!</definedName>
    <definedName name="Kto451Ps15">#REF!</definedName>
    <definedName name="Kto451Ps16" localSheetId="1">#REF!</definedName>
    <definedName name="Kto451Ps16">#REF!</definedName>
    <definedName name="Kto451Ps17" localSheetId="1">#REF!</definedName>
    <definedName name="Kto451Ps17">#REF!</definedName>
    <definedName name="Kto451Ps18" localSheetId="1">#REF!</definedName>
    <definedName name="Kto451Ps18">#REF!</definedName>
    <definedName name="Kto451Ps19" localSheetId="1">#REF!</definedName>
    <definedName name="Kto451Ps19">#REF!</definedName>
    <definedName name="Kto451Ps2" localSheetId="1">#REF!</definedName>
    <definedName name="Kto451Ps2">#REF!</definedName>
    <definedName name="Kto451Ps20" localSheetId="1">#REF!</definedName>
    <definedName name="Kto451Ps20">#REF!</definedName>
    <definedName name="Kto451Ps21" localSheetId="1">#REF!</definedName>
    <definedName name="Kto451Ps21">#REF!</definedName>
    <definedName name="Kto451Ps22" localSheetId="1">#REF!</definedName>
    <definedName name="Kto451Ps22">#REF!</definedName>
    <definedName name="Kto451Ps24" localSheetId="1">#REF!</definedName>
    <definedName name="Kto451Ps24">#REF!</definedName>
    <definedName name="Kto451Ps25" localSheetId="1">#REF!</definedName>
    <definedName name="Kto451Ps25">#REF!</definedName>
    <definedName name="Kto451Ps5" localSheetId="1">#REF!</definedName>
    <definedName name="Kto451Ps5">#REF!</definedName>
    <definedName name="Kto451Ps6" localSheetId="1">#REF!</definedName>
    <definedName name="Kto451Ps6">#REF!</definedName>
    <definedName name="Kto451Ps7" localSheetId="1">#REF!</definedName>
    <definedName name="Kto451Ps7">#REF!</definedName>
    <definedName name="Kto451Ps8" localSheetId="1">#REF!</definedName>
    <definedName name="Kto451Ps8">#REF!</definedName>
    <definedName name="Kto451Ps9" localSheetId="1">#REF!</definedName>
    <definedName name="Kto451Ps9">#REF!</definedName>
    <definedName name="Kto451Ps95" localSheetId="1">#REF!</definedName>
    <definedName name="Kto451Ps95">#REF!</definedName>
    <definedName name="Kto452Ps12" localSheetId="4">#REF!</definedName>
    <definedName name="Kto452Ps12" localSheetId="1">#REF!</definedName>
    <definedName name="Kto452Ps12">#REF!</definedName>
    <definedName name="Kto452Ps13" localSheetId="4">#REF!</definedName>
    <definedName name="Kto452Ps13" localSheetId="1">#REF!</definedName>
    <definedName name="Kto452Ps13">#REF!</definedName>
    <definedName name="Kto452Ps14" localSheetId="4">#REF!</definedName>
    <definedName name="Kto452Ps14" localSheetId="1">#REF!</definedName>
    <definedName name="Kto452Ps14">#REF!</definedName>
    <definedName name="Kto452Ps15" localSheetId="4">#REF!</definedName>
    <definedName name="Kto452Ps15" localSheetId="1">#REF!</definedName>
    <definedName name="Kto452Ps15">#REF!</definedName>
    <definedName name="Kto452Ps16" localSheetId="4">#REF!</definedName>
    <definedName name="Kto452Ps16" localSheetId="1">#REF!</definedName>
    <definedName name="Kto452Ps16">#REF!</definedName>
    <definedName name="Kto452Ps17" localSheetId="4">#REF!</definedName>
    <definedName name="Kto452Ps17" localSheetId="1">#REF!</definedName>
    <definedName name="Kto452Ps17">#REF!</definedName>
    <definedName name="Kto452Ps18" localSheetId="4">#REF!</definedName>
    <definedName name="Kto452Ps18" localSheetId="1">#REF!</definedName>
    <definedName name="Kto452Ps18">#REF!</definedName>
    <definedName name="Kto452Ps19" localSheetId="4">#REF!</definedName>
    <definedName name="Kto452Ps19" localSheetId="1">#REF!</definedName>
    <definedName name="Kto452Ps19">#REF!</definedName>
    <definedName name="Kto452Ps2" localSheetId="4">#REF!</definedName>
    <definedName name="Kto452Ps2" localSheetId="1">#REF!</definedName>
    <definedName name="Kto452Ps2">#REF!</definedName>
    <definedName name="Kto452Ps20" localSheetId="4">#REF!</definedName>
    <definedName name="Kto452Ps20" localSheetId="1">#REF!</definedName>
    <definedName name="Kto452Ps20">#REF!</definedName>
    <definedName name="Kto452Ps21" localSheetId="1">#REF!</definedName>
    <definedName name="Kto452Ps21">#REF!</definedName>
    <definedName name="Kto452Ps22" localSheetId="4">#REF!</definedName>
    <definedName name="Kto452Ps22" localSheetId="1">#REF!</definedName>
    <definedName name="Kto452Ps22">#REF!</definedName>
    <definedName name="Kto452Ps24" localSheetId="4">#REF!</definedName>
    <definedName name="Kto452Ps24" localSheetId="1">#REF!</definedName>
    <definedName name="Kto452Ps24">#REF!</definedName>
    <definedName name="Kto452Ps25" localSheetId="4">#REF!</definedName>
    <definedName name="Kto452Ps25" localSheetId="1">#REF!</definedName>
    <definedName name="Kto452Ps25">#REF!</definedName>
    <definedName name="Kto452Ps5" localSheetId="4">#REF!</definedName>
    <definedName name="Kto452Ps5" localSheetId="1">#REF!</definedName>
    <definedName name="Kto452Ps5">#REF!</definedName>
    <definedName name="Kto452Ps6" localSheetId="4">#REF!</definedName>
    <definedName name="Kto452Ps6" localSheetId="1">#REF!</definedName>
    <definedName name="Kto452Ps6">#REF!</definedName>
    <definedName name="Kto452Ps7" localSheetId="4">#REF!</definedName>
    <definedName name="Kto452Ps7" localSheetId="1">#REF!</definedName>
    <definedName name="Kto452Ps7">#REF!</definedName>
    <definedName name="Kto452Ps8" localSheetId="4">#REF!</definedName>
    <definedName name="Kto452Ps8" localSheetId="1">#REF!</definedName>
    <definedName name="Kto452Ps8">#REF!</definedName>
    <definedName name="Kto452Ps9" localSheetId="1">#REF!</definedName>
    <definedName name="Kto452Ps9">#REF!</definedName>
    <definedName name="Kto452Ps95" localSheetId="4">#REF!</definedName>
    <definedName name="Kto452Ps95" localSheetId="1">#REF!</definedName>
    <definedName name="Kto452Ps95">#REF!</definedName>
    <definedName name="Kto453Ps12" localSheetId="4">#REF!</definedName>
    <definedName name="Kto453Ps12" localSheetId="1">#REF!</definedName>
    <definedName name="Kto453Ps12">#REF!</definedName>
    <definedName name="Kto453Ps13" localSheetId="4">#REF!</definedName>
    <definedName name="Kto453Ps13" localSheetId="1">#REF!</definedName>
    <definedName name="Kto453Ps13">#REF!</definedName>
    <definedName name="Kto453Ps14" localSheetId="4">#REF!</definedName>
    <definedName name="Kto453Ps14" localSheetId="1">#REF!</definedName>
    <definedName name="Kto453Ps14">#REF!</definedName>
    <definedName name="Kto453Ps15" localSheetId="4">#REF!</definedName>
    <definedName name="Kto453Ps15" localSheetId="1">#REF!</definedName>
    <definedName name="Kto453Ps15">#REF!</definedName>
    <definedName name="Kto453Ps16" localSheetId="4">#REF!</definedName>
    <definedName name="Kto453Ps16" localSheetId="1">#REF!</definedName>
    <definedName name="Kto453Ps16">#REF!</definedName>
    <definedName name="Kto453Ps17" localSheetId="4">#REF!</definedName>
    <definedName name="Kto453Ps17" localSheetId="1">#REF!</definedName>
    <definedName name="Kto453Ps17">#REF!</definedName>
    <definedName name="Kto453Ps18" localSheetId="4">#REF!</definedName>
    <definedName name="Kto453Ps18" localSheetId="1">#REF!</definedName>
    <definedName name="Kto453Ps18">#REF!</definedName>
    <definedName name="Kto453Ps19" localSheetId="4">#REF!</definedName>
    <definedName name="Kto453Ps19" localSheetId="1">#REF!</definedName>
    <definedName name="Kto453Ps19">#REF!</definedName>
    <definedName name="Kto453Ps2" localSheetId="4">#REF!</definedName>
    <definedName name="Kto453Ps2" localSheetId="1">#REF!</definedName>
    <definedName name="Kto453Ps2">#REF!</definedName>
    <definedName name="Kto453Ps20" localSheetId="4">#REF!</definedName>
    <definedName name="Kto453Ps20" localSheetId="1">#REF!</definedName>
    <definedName name="Kto453Ps20">#REF!</definedName>
    <definedName name="Kto453Ps21" localSheetId="1">#REF!</definedName>
    <definedName name="Kto453Ps21">#REF!</definedName>
    <definedName name="Kto453Ps22" localSheetId="4">#REF!</definedName>
    <definedName name="Kto453Ps22" localSheetId="1">#REF!</definedName>
    <definedName name="Kto453Ps22">#REF!</definedName>
    <definedName name="Kto453Ps24" localSheetId="4">#REF!</definedName>
    <definedName name="Kto453Ps24" localSheetId="1">#REF!</definedName>
    <definedName name="Kto453Ps24">#REF!</definedName>
    <definedName name="Kto453Ps25" localSheetId="4">#REF!</definedName>
    <definedName name="Kto453Ps25" localSheetId="1">#REF!</definedName>
    <definedName name="Kto453Ps25">#REF!</definedName>
    <definedName name="Kto453Ps5" localSheetId="4">#REF!</definedName>
    <definedName name="Kto453Ps5" localSheetId="1">#REF!</definedName>
    <definedName name="Kto453Ps5">#REF!</definedName>
    <definedName name="Kto453Ps6" localSheetId="4">#REF!</definedName>
    <definedName name="Kto453Ps6" localSheetId="1">#REF!</definedName>
    <definedName name="Kto453Ps6">#REF!</definedName>
    <definedName name="Kto453Ps7" localSheetId="4">#REF!</definedName>
    <definedName name="Kto453Ps7" localSheetId="1">#REF!</definedName>
    <definedName name="Kto453Ps7">#REF!</definedName>
    <definedName name="Kto453Ps8" localSheetId="4">#REF!</definedName>
    <definedName name="Kto453Ps8" localSheetId="1">#REF!</definedName>
    <definedName name="Kto453Ps8">#REF!</definedName>
    <definedName name="Kto453Ps9" localSheetId="1">#REF!</definedName>
    <definedName name="Kto453Ps9">#REF!</definedName>
    <definedName name="Kto453Ps95" localSheetId="4">#REF!</definedName>
    <definedName name="Kto453Ps95" localSheetId="1">#REF!</definedName>
    <definedName name="Kto453Ps95">#REF!</definedName>
    <definedName name="Kto454Ps12" localSheetId="4">#REF!</definedName>
    <definedName name="Kto454Ps12" localSheetId="1">#REF!</definedName>
    <definedName name="Kto454Ps12">#REF!</definedName>
    <definedName name="Kto454Ps13" localSheetId="4">#REF!</definedName>
    <definedName name="Kto454Ps13" localSheetId="1">#REF!</definedName>
    <definedName name="Kto454Ps13">#REF!</definedName>
    <definedName name="Kto454Ps14" localSheetId="4">#REF!</definedName>
    <definedName name="Kto454Ps14" localSheetId="1">#REF!</definedName>
    <definedName name="Kto454Ps14">#REF!</definedName>
    <definedName name="Kto454Ps15" localSheetId="4">#REF!</definedName>
    <definedName name="Kto454Ps15" localSheetId="1">#REF!</definedName>
    <definedName name="Kto454Ps15">#REF!</definedName>
    <definedName name="Kto454Ps16" localSheetId="4">#REF!</definedName>
    <definedName name="Kto454Ps16" localSheetId="1">#REF!</definedName>
    <definedName name="Kto454Ps16">#REF!</definedName>
    <definedName name="Kto454Ps17" localSheetId="4">#REF!</definedName>
    <definedName name="Kto454Ps17" localSheetId="1">#REF!</definedName>
    <definedName name="Kto454Ps17">#REF!</definedName>
    <definedName name="Kto454Ps18" localSheetId="4">#REF!</definedName>
    <definedName name="Kto454Ps18" localSheetId="1">#REF!</definedName>
    <definedName name="Kto454Ps18">#REF!</definedName>
    <definedName name="Kto454Ps19" localSheetId="4">#REF!</definedName>
    <definedName name="Kto454Ps19" localSheetId="1">#REF!</definedName>
    <definedName name="Kto454Ps19">#REF!</definedName>
    <definedName name="Kto454Ps2" localSheetId="4">#REF!</definedName>
    <definedName name="Kto454Ps2" localSheetId="1">#REF!</definedName>
    <definedName name="Kto454Ps2">#REF!</definedName>
    <definedName name="Kto454Ps20" localSheetId="4">#REF!</definedName>
    <definedName name="Kto454Ps20" localSheetId="1">#REF!</definedName>
    <definedName name="Kto454Ps20">#REF!</definedName>
    <definedName name="Kto454Ps21" localSheetId="1">#REF!</definedName>
    <definedName name="Kto454Ps21">#REF!</definedName>
    <definedName name="Kto454Ps22" localSheetId="4">#REF!</definedName>
    <definedName name="Kto454Ps22" localSheetId="1">#REF!</definedName>
    <definedName name="Kto454Ps22">#REF!</definedName>
    <definedName name="Kto454Ps24" localSheetId="4">#REF!</definedName>
    <definedName name="Kto454Ps24" localSheetId="1">#REF!</definedName>
    <definedName name="Kto454Ps24">#REF!</definedName>
    <definedName name="Kto454Ps25" localSheetId="4">#REF!</definedName>
    <definedName name="Kto454Ps25" localSheetId="1">#REF!</definedName>
    <definedName name="Kto454Ps25">#REF!</definedName>
    <definedName name="Kto454Ps5" localSheetId="4">#REF!</definedName>
    <definedName name="Kto454Ps5" localSheetId="1">#REF!</definedName>
    <definedName name="Kto454Ps5">#REF!</definedName>
    <definedName name="Kto454Ps6" localSheetId="4">#REF!</definedName>
    <definedName name="Kto454Ps6" localSheetId="1">#REF!</definedName>
    <definedName name="Kto454Ps6">#REF!</definedName>
    <definedName name="Kto454Ps7" localSheetId="4">#REF!</definedName>
    <definedName name="Kto454Ps7" localSheetId="1">#REF!</definedName>
    <definedName name="Kto454Ps7">#REF!</definedName>
    <definedName name="Kto454Ps8" localSheetId="4">#REF!</definedName>
    <definedName name="Kto454Ps8" localSheetId="1">#REF!</definedName>
    <definedName name="Kto454Ps8">#REF!</definedName>
    <definedName name="Kto454Ps9" localSheetId="1">#REF!</definedName>
    <definedName name="Kto454Ps9">#REF!</definedName>
    <definedName name="Kto454Ps95" localSheetId="4">#REF!</definedName>
    <definedName name="Kto454Ps95" localSheetId="1">#REF!</definedName>
    <definedName name="Kto454Ps95">#REF!</definedName>
    <definedName name="_xlnm.Print_Area" localSheetId="0">'PLAN RASHODA'!$A$1:$I$91</definedName>
    <definedName name="_xlnm.Print_Area" localSheetId="4">'PRIHODI'!$A$1:$I$25</definedName>
    <definedName name="_xlnm.Print_Area" localSheetId="1">'PROGRAMI'!$A$1:$I$31</definedName>
    <definedName name="_xlnm.Print_Area" localSheetId="5">'RAČUN PRIH I RASH'!$A$1:$K$72</definedName>
  </definedNames>
  <calcPr fullCalcOnLoad="1"/>
</workbook>
</file>

<file path=xl/sharedStrings.xml><?xml version="1.0" encoding="utf-8"?>
<sst xmlns="http://schemas.openxmlformats.org/spreadsheetml/2006/main" count="341" uniqueCount="219">
  <si>
    <t>Vrsta rashoda</t>
  </si>
  <si>
    <t>A 688026</t>
  </si>
  <si>
    <t>Doprinosi za mirovinsko osiguranje</t>
  </si>
  <si>
    <t>K688056</t>
  </si>
  <si>
    <t>K688055</t>
  </si>
  <si>
    <t>DODATNA ULAGANJA NA GRAĐEVINSKIM OBJEKTIMA</t>
  </si>
  <si>
    <t>MIROVINE I MIROVINSKA PRIMANJA</t>
  </si>
  <si>
    <t>A 688022</t>
  </si>
  <si>
    <t>NAKNADE ZA ISPLATU MIROVINA</t>
  </si>
  <si>
    <t>A 688037</t>
  </si>
  <si>
    <t>MIROVINE HRVATSKE VOJSKE</t>
  </si>
  <si>
    <t>A 688038</t>
  </si>
  <si>
    <t>MIROVINE SABORSKIH ZASTUPNIKA</t>
  </si>
  <si>
    <t>A 688039</t>
  </si>
  <si>
    <t>A 688040</t>
  </si>
  <si>
    <t>A 688041</t>
  </si>
  <si>
    <t>MIROVINE BIVŠIH POLITIČKIH ZATVORENIKA</t>
  </si>
  <si>
    <t>A 688042</t>
  </si>
  <si>
    <t>MIROVINE HAZU</t>
  </si>
  <si>
    <t>A 688043</t>
  </si>
  <si>
    <t>MIROVINE BORACA NOR-a</t>
  </si>
  <si>
    <t>A 688044</t>
  </si>
  <si>
    <t>MIROVINE MUP-a</t>
  </si>
  <si>
    <t>A 688045</t>
  </si>
  <si>
    <t>MIROVINE HRVATSKE DOMOVINSKE VOJSKE</t>
  </si>
  <si>
    <t>A 688046</t>
  </si>
  <si>
    <t>A 688047</t>
  </si>
  <si>
    <t>A 688048</t>
  </si>
  <si>
    <t>A 688049</t>
  </si>
  <si>
    <t>OSTALA MIROVINSKA PRIMANJA (TO i TPNJ)</t>
  </si>
  <si>
    <t>A 753010</t>
  </si>
  <si>
    <t>OSIGURANJE SREDSTAVA ZA DOPRINOSE NA TEMELJU INDIVIDUALNE KAPITALIZIRANE ŠTEDNJE ZA POJEDINE KATEGORIJE OSIGURANIKA</t>
  </si>
  <si>
    <t>Skupina</t>
  </si>
  <si>
    <t>Rashodi za zaposlene</t>
  </si>
  <si>
    <t>Materijalni rashodi</t>
  </si>
  <si>
    <t>Financijski rashodi</t>
  </si>
  <si>
    <t>Rashodi za nabavu proizvedene dugotrajne imovine</t>
  </si>
  <si>
    <t>Rashodi za dodatna ulaganja na nefinancijskoj imovini</t>
  </si>
  <si>
    <t>Vlastiti prihodi</t>
  </si>
  <si>
    <t>MIROVINE NA TEMELJU OSIGURANJA-STAROSNE MIROVINE</t>
  </si>
  <si>
    <t>MIROVINE NA TEMELJU OSIGURANJA-OBITELJSKE MIROVINE</t>
  </si>
  <si>
    <t>MIROVINE HRVATSKIH BRANITELJA</t>
  </si>
  <si>
    <t>MIROVINE NA TEMELJU OSIGURANJA-INVALIDSKE MIROVINE</t>
  </si>
  <si>
    <t>Ostali rashodi</t>
  </si>
  <si>
    <t>INFORMATIZACIJA</t>
  </si>
  <si>
    <t xml:space="preserve">A 688025
   </t>
  </si>
  <si>
    <t>PODRŠKA SUSTAVU MIROVINSKOG OSIGURANJA</t>
  </si>
  <si>
    <t>ADMINISTRACIJA I UPRAVLJANJE HRVATSKOG ZAVODA ZA MIROVINSKO OSIGURANJE</t>
  </si>
  <si>
    <t>Mirovine isplaćene ovrhama</t>
  </si>
  <si>
    <t>ISPLATE PO RJEŠENJIMA O OVRSI</t>
  </si>
  <si>
    <t>T 753024</t>
  </si>
  <si>
    <t>MIROVINE PRIPADNIKA BIVŠE JNA</t>
  </si>
  <si>
    <t>Rashodi za nabavu neproizvedene dugotrajne imovine</t>
  </si>
  <si>
    <t>Šifra programa</t>
  </si>
  <si>
    <t>Hrvatski zavod za mirovinsko osiguranje</t>
  </si>
  <si>
    <t xml:space="preserve">Materijalni rashodi </t>
  </si>
  <si>
    <t>Rashodi za nabavu nefinancijske imovine</t>
  </si>
  <si>
    <t>Financijski i ostali rashodi</t>
  </si>
  <si>
    <t>Mirovine prema ZOMO</t>
  </si>
  <si>
    <t>Mirovine prema posebnim propisima</t>
  </si>
  <si>
    <t>Naknade za isplatu mirovina</t>
  </si>
  <si>
    <t>Osiguranje sredstava za doprinose na temelju individualne kapitalizirane štednje za pojedine kategorije osiguranika</t>
  </si>
  <si>
    <t>Isplate po rješenjima o ovrsi</t>
  </si>
  <si>
    <t>DOPLATAK ZA DJECU</t>
  </si>
  <si>
    <t>MATERIJALNO PRAVNA ZAŠTITA</t>
  </si>
  <si>
    <t>Podrška sustavu mirovinskog osiguranja</t>
  </si>
  <si>
    <t>Mirovine i mirovinska primanja</t>
  </si>
  <si>
    <t>UKUPNE MIROVINE</t>
  </si>
  <si>
    <t>Materijalno pravna zaštita
(Doplatak za djecu)</t>
  </si>
  <si>
    <t>A 753029</t>
  </si>
  <si>
    <t>Ostali prihodi za posebne namjene</t>
  </si>
  <si>
    <t>T 753022</t>
  </si>
  <si>
    <t>Sredstva učešća za pomoći</t>
  </si>
  <si>
    <t>JEDNOKRATNO PRIMANJE KORISNICIMA MIROVINSKIH PRIMANJA</t>
  </si>
  <si>
    <t xml:space="preserve"> </t>
  </si>
  <si>
    <t>Fondovi EU-Europski socijalni fond</t>
  </si>
  <si>
    <t>OP UČINKOVITI LJUDSKI POTENCIJALI 2014.-2020.</t>
  </si>
  <si>
    <t>T753033</t>
  </si>
  <si>
    <t>A 753038</t>
  </si>
  <si>
    <t>PRIJENOS MIROVINSKIH PRAVA IZ RH U EU</t>
  </si>
  <si>
    <t>Prijenos mirovinskih prava iz RH u EU</t>
  </si>
  <si>
    <t>ISPLATA DUGA ZA DOKUPLJENE MIROVINE</t>
  </si>
  <si>
    <t>A 753039</t>
  </si>
  <si>
    <t>T 753037</t>
  </si>
  <si>
    <t>PREUZETE OBVEZE UMIROVLJENIČKOG FONDA</t>
  </si>
  <si>
    <t>Isplata duga za dokupljene mirovine</t>
  </si>
  <si>
    <t>Jednokratno primanje korisnicima mirovinskih primanja</t>
  </si>
  <si>
    <t>Preuzete obveze umirovljeničkog fonda</t>
  </si>
  <si>
    <t>MIROVINE BIVŠIH RADNIKA PROFESIONALNO IZLOŽENIH AZBESTU, UGLJENOKOPA "TUPLJAK" I OSTALO</t>
  </si>
  <si>
    <t>Tekuće pomoći od inst. i tijela EU</t>
  </si>
  <si>
    <t>Prihod od prodaje ili zamjene nefinancijske 
imovine i naknade s naslova osiguranja</t>
  </si>
  <si>
    <t xml:space="preserve">Opći prihodi i primici </t>
  </si>
  <si>
    <t xml:space="preserve">SOCIJALNE POMOĆI I NAKNADE  </t>
  </si>
  <si>
    <t xml:space="preserve">NACIONALNA NAKNADA ZA STARIJE OSOBE </t>
  </si>
  <si>
    <t>Socijalne pomoći i naknade (Nacionalna naknada za starije osobe)</t>
  </si>
  <si>
    <t>A789012</t>
  </si>
  <si>
    <t>IZVOR</t>
  </si>
  <si>
    <t>11</t>
  </si>
  <si>
    <t>Prihodi od poreza</t>
  </si>
  <si>
    <t>12</t>
  </si>
  <si>
    <t>Tekuće pomoći od institucija i tijela EU</t>
  </si>
  <si>
    <t>21</t>
  </si>
  <si>
    <t>Prihodi od prodaje ili zamjene nefinancijske imovine
 i naknade s naslova osiguranja</t>
  </si>
  <si>
    <t>Mehanizam za oporavak i otpornost</t>
  </si>
  <si>
    <t>581 Mehanizam za oporavak i otpornost</t>
  </si>
  <si>
    <t>T789015</t>
  </si>
  <si>
    <t>DIGITALNA TRANSFORMACIJA HZMO-a – NPOO</t>
  </si>
  <si>
    <t>OP ESF+ 2021.-2027.</t>
  </si>
  <si>
    <t>T789017</t>
  </si>
  <si>
    <t>T753040</t>
  </si>
  <si>
    <t>MIROVINSKO OSIGURAVAJUĆE DRUŠTVO</t>
  </si>
  <si>
    <t>JEDNOKRATNO PRIMANJE KORISNICIMA DOPLATKA ZA DJECU</t>
  </si>
  <si>
    <t>Izdaci za dionice i udjele u glavnici</t>
  </si>
  <si>
    <t>BROJČANA OZNAKA I NAZIV</t>
  </si>
  <si>
    <t>UKUPNI RASHODI</t>
  </si>
  <si>
    <t xml:space="preserve"> PREMA FUNKCIJSKOJ KLASIFIKACIJI</t>
  </si>
  <si>
    <t>PREMA PROGRAMIMA</t>
  </si>
  <si>
    <t>10 Socijalna zaštita</t>
  </si>
  <si>
    <t>102 Starost</t>
  </si>
  <si>
    <t>103 Sljednici</t>
  </si>
  <si>
    <t>104 Obitelj i djeca</t>
  </si>
  <si>
    <t>107 Socijalna pomoć stanovništvu koje nije obuhvaćeno redovnim socijalnim programima</t>
  </si>
  <si>
    <t>109 Aktivnosti socijalne zaštite koje nisu drugdje svrstane</t>
  </si>
  <si>
    <t>101 Bolest i invaliditet (1012)</t>
  </si>
  <si>
    <t>1 Opći prihodi i primici</t>
  </si>
  <si>
    <t>2 Doprinosi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</si>
  <si>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</si>
  <si>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</si>
  <si>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</si>
  <si>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</si>
  <si>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</si>
  <si>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</si>
  <si>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</si>
  <si>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</si>
  <si>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</si>
  <si>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</si>
  <si>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</si>
  <si>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</si>
  <si>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</si>
  <si>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</si>
  <si>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</si>
  <si>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</si>
  <si>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</si>
  <si>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</si>
  <si>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</si>
  <si>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Izvor</t>
  </si>
  <si>
    <t>Naziv prihoda</t>
  </si>
  <si>
    <t>Prihodi poslovanja</t>
  </si>
  <si>
    <t>Pomoći iz inozemstva i od subjekata unutar općeg proračuna</t>
  </si>
  <si>
    <t xml:space="preserve"> Prihodi od prodaje proizvoda i robe te pruženih usluga i prihodi od donacija</t>
  </si>
  <si>
    <t>Prihodi od prodaje nefinancijske imovine</t>
  </si>
  <si>
    <t>Prihodi od prodaje proizvedene dugotrajne imovine</t>
  </si>
  <si>
    <t>Prihodi od prodaje ili zamjene nefinancijske imovine i naknade s naslova osiguranja</t>
  </si>
  <si>
    <t>A. 2. RASHODI POSLOVANJA I RASHODI ZA NABAVU NEFINANCIJSKE IMOVINE</t>
  </si>
  <si>
    <t>Naziv rashoda</t>
  </si>
  <si>
    <t>Rashodi poslovanja</t>
  </si>
  <si>
    <t>Opći prihodi i primici</t>
  </si>
  <si>
    <t>Naknade građanima i kućanstvima na temelju osiguranja i druge naknade</t>
  </si>
  <si>
    <t>11 Opći prihodi i primici</t>
  </si>
  <si>
    <t>12 Sredstva učešća za pomoći</t>
  </si>
  <si>
    <t>21 Doprinosi za mirovinsko osiguranje</t>
  </si>
  <si>
    <t>3 Vlastiti prihodi</t>
  </si>
  <si>
    <t>31 Vlastiti prihodi</t>
  </si>
  <si>
    <t>43 Ostali prihodi za posebne namjene</t>
  </si>
  <si>
    <t>71 Prihod od prodaje ili zamjene nefinancijske 
imovine i naknade s naslova osiguranja</t>
  </si>
  <si>
    <t>4 Prihodi za posebne namjene</t>
  </si>
  <si>
    <t>5 Pomoći</t>
  </si>
  <si>
    <t>7 Prihod od prodaje ili zamjene nefinancijske 
imovine i naknade s naslova osiguranja</t>
  </si>
  <si>
    <t>51 Pomoći EU</t>
  </si>
  <si>
    <t>561 Europski socijalni fond (ESF)</t>
  </si>
  <si>
    <t>Doprinosi</t>
  </si>
  <si>
    <t>Prihodi od upravnih i administrativnih pristojbi, pristojbi po posebnim propisima i naknada</t>
  </si>
  <si>
    <t>Europski socijalni fond (ESF)</t>
  </si>
  <si>
    <t>Prihodi od imovine</t>
  </si>
  <si>
    <t>Prijedlog plana za 2023.
EUR</t>
  </si>
  <si>
    <t>T789018</t>
  </si>
  <si>
    <t>Projekcije 
za 2024.
EUR</t>
  </si>
  <si>
    <t>Projekcije 
za 2025.
EUR</t>
  </si>
  <si>
    <t>Indeks</t>
  </si>
  <si>
    <t>Naknade građanima i kućanstvima na temelju osiguranja i ostale naknade</t>
  </si>
  <si>
    <t>Rashodi za nabavu neproizvedene imovine</t>
  </si>
  <si>
    <t>Tablica 1.</t>
  </si>
  <si>
    <t>Šifra aktiv. i br. skupina i podskupina</t>
  </si>
  <si>
    <t>Plan 
2022.
(NN 131/22)
EUR</t>
  </si>
  <si>
    <t>5(4/3)</t>
  </si>
  <si>
    <t>7(6/4)</t>
  </si>
  <si>
    <t>9(8/6)</t>
  </si>
  <si>
    <t>Tablica 2.</t>
  </si>
  <si>
    <t>Tablica 3.</t>
  </si>
  <si>
    <t>Mirovinsko osiguravajuće društvo</t>
  </si>
  <si>
    <t>Doplatak za djecu</t>
  </si>
  <si>
    <t>Jednokratno primanje korisnicima doplatka za djecu</t>
  </si>
  <si>
    <t>Nacionalna naknada za starije osobe</t>
  </si>
  <si>
    <t>Tablica 4.</t>
  </si>
  <si>
    <t>4(3/2)</t>
  </si>
  <si>
    <t>6(5/3)</t>
  </si>
  <si>
    <t>8(7/5)</t>
  </si>
  <si>
    <t xml:space="preserve"> PLAN RASHODA HRVATSKOG ZAVODA ZA MIROVINSKO OSIGURANJE ZA RAZDOBLJE 2023.-2025. GODINE</t>
  </si>
  <si>
    <t xml:space="preserve"> PLAN PRIHODA HRVATSKOG ZAVODA ZA MIROVINSKO OSIGURANJE ZA RAZDOBLJE 2023.-2025. GODINE</t>
  </si>
  <si>
    <t>Tablica 5.</t>
  </si>
  <si>
    <t>1</t>
  </si>
  <si>
    <t>2</t>
  </si>
  <si>
    <t>3</t>
  </si>
  <si>
    <t>4</t>
  </si>
  <si>
    <t>6</t>
  </si>
  <si>
    <t>8</t>
  </si>
  <si>
    <t>Tablica 7.</t>
  </si>
  <si>
    <t>7(6/5)</t>
  </si>
  <si>
    <t>11(10/8)</t>
  </si>
  <si>
    <t xml:space="preserve">NAZIV </t>
  </si>
  <si>
    <t xml:space="preserve">Sredstva učešća za pomoći </t>
  </si>
  <si>
    <t xml:space="preserve">UKUPNO </t>
  </si>
  <si>
    <t>Donos neutrošenih prihoda iz prethodne godine</t>
  </si>
  <si>
    <t>Odnos neutrošenih prihoda u sljedeću godinu</t>
  </si>
  <si>
    <t>Plan za 2023.
EUR</t>
  </si>
  <si>
    <t xml:space="preserve"> PREMA IZVORIMA FINANCIRANJA</t>
  </si>
  <si>
    <t xml:space="preserve"> PLAN HRVATSKOG ZAVODA ZA MIROVINSKO OSIGURANJE
ZA 2023. I PROJEKCIJE ZA 2024. I 2025. GODINU</t>
  </si>
  <si>
    <t>Tablica 6a.</t>
  </si>
  <si>
    <t>Tablica 6b.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</si>
</sst>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0.000000"/>
    <numFmt numFmtId="172" formatCode="0.00000"/>
    <numFmt numFmtId="173" formatCode="0.0000"/>
    <numFmt numFmtId="174" formatCode="&quot;Da&quot;;&quot;Da&quot;;&quot;Ne&quot;"/>
    <numFmt numFmtId="175" formatCode="&quot;Istina&quot;;&quot;Istina&quot;;&quot;Laž&quot;"/>
    <numFmt numFmtId="176" formatCode="&quot;Uključeno&quot;;&quot;Uključeno&quot;;&quot;Isključeno&quot;"/>
    <numFmt numFmtId="177" formatCode="0.0%"/>
    <numFmt numFmtId="178" formatCode="#,##0.00000"/>
    <numFmt numFmtId="179" formatCode="#,##0.000000"/>
    <numFmt numFmtId="180" formatCode="#,##0.0000000"/>
    <numFmt numFmtId="181" formatCode="#,##0.0000000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;[Red]#,##0"/>
    <numFmt numFmtId="185" formatCode="#,##0_ ;\-#,##0\ "/>
    <numFmt numFmtId="186" formatCode="0.00000000"/>
    <numFmt numFmtId="187" formatCode="0.0000000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00000"/>
    <numFmt numFmtId="195" formatCode="_-* #,##0.0_-;\-* #,##0.0_-;_-* &quot;-&quot;??_-;_-@_-"/>
    <numFmt numFmtId="196" formatCode="_-* #,##0_-;\-* #,##0_-;_-* &quot;-&quot;??_-;_-@_-"/>
    <numFmt numFmtId="197" formatCode="#,##0.00\ &quot;kn&quot;"/>
    <numFmt numFmtId="198" formatCode="#,##0.000\ &quot;kn&quot;"/>
    <numFmt numFmtId="199" formatCode="#,##0.0\ &quot;kn&quot;"/>
    <numFmt numFmtId="200" formatCode="#,##0\ &quot;kn&quot;"/>
    <numFmt numFmtId="201" formatCode="_-* #,##0\ _k_n_-;\-* #,##0\ _k_n_-;_-* &quot;-&quot;??\ _k_n_-;_-@_-"/>
    <numFmt numFmtId="202" formatCode="yyyy\.mm\.dd"/>
    <numFmt numFmtId="203" formatCode="yyyy/mm/dd"/>
    <numFmt numFmtId="204" formatCode="&quot;Istinito&quot;;&quot;Istinito&quot;;&quot;Neistinito&quot;"/>
    <numFmt numFmtId="205" formatCode="0.000000000"/>
    <numFmt numFmtId="206" formatCode="&quot;True&quot;;&quot;True&quot;;&quot;False&quot;"/>
    <numFmt numFmtId="207" formatCode="[$¥€-2]\ #,##0.00_);[Red]\([$€-2]\ #,##0.00\)"/>
    <numFmt numFmtId="208" formatCode="[$-41A]d\.\ mmmm\ yyyy\.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 CE"/>
      <family val="1"/>
    </font>
    <font>
      <sz val="7.5"/>
      <name val="Times New Roman CE"/>
      <family val="1"/>
    </font>
    <font>
      <b/>
      <sz val="7.5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7.5"/>
      <color indexed="10"/>
      <name val="Times New Roman CE"/>
      <family val="1"/>
    </font>
    <font>
      <sz val="11"/>
      <color indexed="8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i/>
      <sz val="9"/>
      <color indexed="8"/>
      <name val="Arial"/>
      <family val="2"/>
    </font>
    <font>
      <sz val="10"/>
      <color rgb="FFFF0000"/>
      <name val="Arial"/>
      <family val="2"/>
    </font>
    <font>
      <sz val="7.5"/>
      <color rgb="FFFF0000"/>
      <name val="Times New Roman CE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0" fontId="35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60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3" fontId="30" fillId="0" borderId="0" xfId="0" applyNumberFormat="1" applyFont="1" applyFill="1" applyAlignment="1">
      <alignment vertical="top"/>
    </xf>
    <xf numFmtId="0" fontId="6" fillId="0" borderId="12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3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0" fillId="0" borderId="0" xfId="0" applyFont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3" fontId="6" fillId="0" borderId="13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3" fontId="0" fillId="0" borderId="10" xfId="51" applyNumberFormat="1" applyFont="1" applyFill="1" applyBorder="1">
      <alignment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vertical="center" wrapText="1"/>
      <protection/>
    </xf>
    <xf numFmtId="0" fontId="7" fillId="24" borderId="10" xfId="0" applyNumberFormat="1" applyFont="1" applyFill="1" applyBorder="1" applyAlignment="1" applyProtection="1">
      <alignment horizontal="left" vertical="center" wrapText="1"/>
      <protection/>
    </xf>
    <xf numFmtId="3" fontId="42" fillId="24" borderId="21" xfId="0" applyNumberFormat="1" applyFont="1" applyFill="1" applyBorder="1" applyAlignment="1">
      <alignment horizontal="right"/>
    </xf>
    <xf numFmtId="3" fontId="42" fillId="24" borderId="10" xfId="0" applyNumberFormat="1" applyFont="1" applyFill="1" applyBorder="1" applyAlignment="1">
      <alignment horizontal="right"/>
    </xf>
    <xf numFmtId="0" fontId="36" fillId="24" borderId="10" xfId="0" applyFont="1" applyFill="1" applyBorder="1" applyAlignment="1" quotePrefix="1">
      <alignment horizontal="left" vertical="center" wrapText="1"/>
    </xf>
    <xf numFmtId="0" fontId="36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 applyProtection="1">
      <alignment horizontal="left" vertical="center" wrapText="1"/>
      <protection/>
    </xf>
    <xf numFmtId="0" fontId="36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45" fillId="24" borderId="2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44" fillId="0" borderId="22" xfId="0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Border="1" applyAlignment="1" quotePrefix="1">
      <alignment horizontal="left" wrapText="1"/>
    </xf>
    <xf numFmtId="0" fontId="45" fillId="0" borderId="24" xfId="0" applyFont="1" applyBorder="1" applyAlignment="1" quotePrefix="1">
      <alignment horizontal="left" wrapText="1"/>
    </xf>
    <xf numFmtId="0" fontId="45" fillId="0" borderId="24" xfId="0" applyFont="1" applyBorder="1" applyAlignment="1" quotePrefix="1">
      <alignment horizontal="center" wrapText="1"/>
    </xf>
    <xf numFmtId="0" fontId="45" fillId="0" borderId="24" xfId="0" applyNumberFormat="1" applyFont="1" applyFill="1" applyBorder="1" applyAlignment="1" applyProtection="1" quotePrefix="1">
      <alignment horizontal="left"/>
      <protection/>
    </xf>
    <xf numFmtId="0" fontId="45" fillId="24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right"/>
    </xf>
    <xf numFmtId="3" fontId="45" fillId="25" borderId="10" xfId="0" applyNumberFormat="1" applyFont="1" applyFill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0" fontId="7" fillId="25" borderId="23" xfId="0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 quotePrefix="1">
      <alignment horizontal="left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3" fontId="43" fillId="0" borderId="0" xfId="0" applyNumberFormat="1" applyFont="1" applyBorder="1" applyAlignment="1">
      <alignment horizontal="right"/>
    </xf>
    <xf numFmtId="0" fontId="0" fillId="24" borderId="10" xfId="0" applyFont="1" applyFill="1" applyBorder="1" applyAlignment="1" quotePrefix="1">
      <alignment horizontal="left" vertical="center"/>
    </xf>
    <xf numFmtId="0" fontId="36" fillId="24" borderId="10" xfId="0" applyFont="1" applyFill="1" applyBorder="1" applyAlignment="1" quotePrefix="1">
      <alignment horizontal="left" vertical="center"/>
    </xf>
    <xf numFmtId="0" fontId="7" fillId="24" borderId="10" xfId="0" applyFont="1" applyFill="1" applyBorder="1" applyAlignment="1" quotePrefix="1">
      <alignment horizontal="left" vertical="center"/>
    </xf>
    <xf numFmtId="0" fontId="0" fillId="24" borderId="10" xfId="0" applyFont="1" applyFill="1" applyBorder="1" applyAlignment="1" quotePrefix="1">
      <alignment horizontal="left" vertical="center" wrapText="1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24" borderId="2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7" fillId="24" borderId="21" xfId="0" applyNumberFormat="1" applyFont="1" applyFill="1" applyBorder="1" applyAlignment="1">
      <alignment horizontal="right"/>
    </xf>
    <xf numFmtId="3" fontId="36" fillId="24" borderId="21" xfId="0" applyNumberFormat="1" applyFont="1" applyFill="1" applyBorder="1" applyAlignment="1">
      <alignment horizontal="right"/>
    </xf>
    <xf numFmtId="0" fontId="37" fillId="24" borderId="10" xfId="0" applyFont="1" applyFill="1" applyBorder="1" applyAlignment="1" quotePrefix="1">
      <alignment horizontal="left" vertical="center"/>
    </xf>
    <xf numFmtId="3" fontId="45" fillId="24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0" fillId="25" borderId="24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wrapText="1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6" fillId="0" borderId="13" xfId="0" applyNumberFormat="1" applyFont="1" applyFill="1" applyBorder="1" applyAlignment="1">
      <alignment/>
    </xf>
    <xf numFmtId="168" fontId="5" fillId="0" borderId="13" xfId="0" applyNumberFormat="1" applyFont="1" applyFill="1" applyBorder="1" applyAlignment="1">
      <alignment/>
    </xf>
    <xf numFmtId="168" fontId="5" fillId="0" borderId="13" xfId="0" applyNumberFormat="1" applyFont="1" applyFill="1" applyBorder="1" applyAlignment="1">
      <alignment horizontal="right"/>
    </xf>
    <xf numFmtId="168" fontId="5" fillId="0" borderId="16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38" fillId="0" borderId="13" xfId="0" applyNumberFormat="1" applyFont="1" applyFill="1" applyBorder="1" applyAlignment="1">
      <alignment/>
    </xf>
    <xf numFmtId="168" fontId="3" fillId="0" borderId="12" xfId="0" applyNumberFormat="1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3" fillId="0" borderId="12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/>
    </xf>
    <xf numFmtId="168" fontId="6" fillId="0" borderId="20" xfId="0" applyNumberFormat="1" applyFont="1" applyFill="1" applyBorder="1" applyAlignment="1">
      <alignment/>
    </xf>
    <xf numFmtId="168" fontId="5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68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vertical="center"/>
    </xf>
    <xf numFmtId="168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wrapText="1"/>
    </xf>
    <xf numFmtId="168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4" fontId="60" fillId="0" borderId="0" xfId="0" applyNumberFormat="1" applyFont="1" applyFill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vertical="center"/>
    </xf>
    <xf numFmtId="0" fontId="32" fillId="26" borderId="1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vertical="center" wrapText="1"/>
    </xf>
    <xf numFmtId="3" fontId="4" fillId="26" borderId="13" xfId="0" applyNumberFormat="1" applyFont="1" applyFill="1" applyBorder="1" applyAlignment="1">
      <alignment vertical="center"/>
    </xf>
    <xf numFmtId="168" fontId="4" fillId="26" borderId="13" xfId="0" applyNumberFormat="1" applyFont="1" applyFill="1" applyBorder="1" applyAlignment="1">
      <alignment vertical="center"/>
    </xf>
    <xf numFmtId="0" fontId="31" fillId="26" borderId="1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/>
    </xf>
    <xf numFmtId="168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right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NumberFormat="1" applyFont="1" applyFill="1" applyBorder="1" applyAlignment="1" applyProtection="1">
      <alignment horizontal="center" vertical="center" wrapText="1"/>
      <protection/>
    </xf>
    <xf numFmtId="168" fontId="45" fillId="24" borderId="21" xfId="0" applyNumberFormat="1" applyFont="1" applyFill="1" applyBorder="1" applyAlignment="1">
      <alignment horizontal="right"/>
    </xf>
    <xf numFmtId="168" fontId="42" fillId="24" borderId="21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right"/>
    </xf>
    <xf numFmtId="168" fontId="0" fillId="0" borderId="10" xfId="0" applyNumberFormat="1" applyFont="1" applyFill="1" applyBorder="1" applyAlignment="1">
      <alignment/>
    </xf>
    <xf numFmtId="168" fontId="0" fillId="0" borderId="10" xfId="51" applyNumberFormat="1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3" fontId="45" fillId="24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22" xfId="0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3" fontId="45" fillId="0" borderId="21" xfId="0" applyNumberFormat="1" applyFont="1" applyFill="1" applyBorder="1" applyAlignment="1">
      <alignment horizontal="right" vertical="center"/>
    </xf>
    <xf numFmtId="3" fontId="42" fillId="0" borderId="21" xfId="0" applyNumberFormat="1" applyFont="1" applyFill="1" applyBorder="1" applyAlignment="1">
      <alignment horizontal="right" vertical="center"/>
    </xf>
    <xf numFmtId="168" fontId="45" fillId="0" borderId="21" xfId="0" applyNumberFormat="1" applyFont="1" applyFill="1" applyBorder="1" applyAlignment="1">
      <alignment horizontal="right" vertical="center"/>
    </xf>
    <xf numFmtId="168" fontId="42" fillId="0" borderId="21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7" fillId="0" borderId="10" xfId="0" applyNumberFormat="1" applyFont="1" applyFill="1" applyBorder="1" applyAlignment="1">
      <alignment horizontal="right" vertical="center"/>
    </xf>
    <xf numFmtId="168" fontId="7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wrapText="1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NumberFormat="1" applyFont="1" applyFill="1" applyBorder="1" applyAlignment="1" applyProtection="1">
      <alignment horizontal="left" wrapText="1" indent="1"/>
      <protection/>
    </xf>
    <xf numFmtId="0" fontId="32" fillId="0" borderId="0" xfId="0" applyFont="1" applyFill="1" applyAlignment="1">
      <alignment horizontal="right"/>
    </xf>
    <xf numFmtId="0" fontId="32" fillId="0" borderId="0" xfId="0" applyFont="1" applyAlignment="1">
      <alignment/>
    </xf>
    <xf numFmtId="168" fontId="7" fillId="24" borderId="21" xfId="0" applyNumberFormat="1" applyFont="1" applyFill="1" applyBorder="1" applyAlignment="1">
      <alignment horizontal="right"/>
    </xf>
    <xf numFmtId="168" fontId="0" fillId="24" borderId="21" xfId="0" applyNumberFormat="1" applyFont="1" applyFill="1" applyBorder="1" applyAlignment="1">
      <alignment horizontal="right"/>
    </xf>
    <xf numFmtId="168" fontId="36" fillId="24" borderId="21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68" fontId="42" fillId="24" borderId="10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/>
    </xf>
    <xf numFmtId="168" fontId="4" fillId="0" borderId="13" xfId="0" applyNumberFormat="1" applyFont="1" applyFill="1" applyBorder="1" applyAlignment="1">
      <alignment vertical="center"/>
    </xf>
    <xf numFmtId="0" fontId="7" fillId="0" borderId="21" xfId="51" applyFont="1" applyFill="1" applyBorder="1" applyAlignment="1">
      <alignment horizontal="left" wrapText="1"/>
      <protection/>
    </xf>
    <xf numFmtId="0" fontId="0" fillId="0" borderId="21" xfId="0" applyFont="1" applyFill="1" applyBorder="1" applyAlignment="1">
      <alignment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38" fillId="0" borderId="2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wrapText="1"/>
      <protection/>
    </xf>
    <xf numFmtId="0" fontId="7" fillId="0" borderId="21" xfId="51" applyFont="1" applyFill="1" applyBorder="1" applyAlignment="1">
      <alignment horizontal="center" wrapText="1"/>
      <protection/>
    </xf>
    <xf numFmtId="0" fontId="45" fillId="0" borderId="23" xfId="0" applyFont="1" applyBorder="1" applyAlignment="1" quotePrefix="1">
      <alignment horizontal="left" wrapText="1"/>
    </xf>
    <xf numFmtId="0" fontId="45" fillId="0" borderId="24" xfId="0" applyFont="1" applyBorder="1" applyAlignment="1" quotePrefix="1">
      <alignment horizontal="left" wrapText="1"/>
    </xf>
    <xf numFmtId="0" fontId="45" fillId="0" borderId="21" xfId="0" applyFont="1" applyBorder="1" applyAlignment="1" quotePrefix="1">
      <alignment horizontal="left" wrapText="1"/>
    </xf>
    <xf numFmtId="0" fontId="7" fillId="25" borderId="23" xfId="0" applyNumberFormat="1" applyFont="1" applyFill="1" applyBorder="1" applyAlignment="1" applyProtection="1" quotePrefix="1">
      <alignment horizontal="left" vertical="center" wrapText="1"/>
      <protection/>
    </xf>
    <xf numFmtId="0" fontId="0" fillId="25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Border="1" applyAlignment="1" quotePrefix="1">
      <alignment horizontal="left" vertical="center"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quotePrefix="1">
      <alignment horizontal="left" vertical="center"/>
    </xf>
    <xf numFmtId="0" fontId="7" fillId="25" borderId="23" xfId="0" applyNumberFormat="1" applyFont="1" applyFill="1" applyBorder="1" applyAlignment="1" applyProtection="1">
      <alignment horizontal="left" vertical="center" wrapText="1"/>
      <protection/>
    </xf>
    <xf numFmtId="0" fontId="0" fillId="25" borderId="24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quotePrefix="1">
      <alignment horizontal="left" vertical="center"/>
    </xf>
    <xf numFmtId="0" fontId="36" fillId="24" borderId="0" xfId="0" applyFont="1" applyFill="1" applyBorder="1" applyAlignment="1" quotePrefix="1">
      <alignment horizontal="left" vertical="center"/>
    </xf>
    <xf numFmtId="0" fontId="36" fillId="24" borderId="0" xfId="0" applyFont="1" applyFill="1" applyBorder="1" applyAlignment="1" quotePrefix="1">
      <alignment horizontal="left" vertical="center" wrapText="1"/>
    </xf>
    <xf numFmtId="3" fontId="0" fillId="24" borderId="0" xfId="0" applyNumberFormat="1" applyFont="1" applyFill="1" applyBorder="1" applyAlignment="1">
      <alignment horizontal="right"/>
    </xf>
    <xf numFmtId="168" fontId="0" fillId="24" borderId="0" xfId="0" applyNumberFormat="1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zmo-fs2\hzmo-fs2\RASHODIHZMO%20on%20Ljiljana%20Hajduk%20(Pcibm350006)\RashodiHZMO2004\Kapitalni%20izdaci%20po%20PS%201-09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zmo-fs2\hzmo-fs2\Documents%20and%20Settings\vzdenka\My%20Documents\2007\REBALANS%202007\IZMJENE%20%20NARODNE%20NOVINE%2078-0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jelovar"/>
      <sheetName val="Dubrovnik"/>
      <sheetName val="Gospić"/>
      <sheetName val="Karlovac"/>
      <sheetName val="Koprivnica"/>
      <sheetName val="Osijek"/>
      <sheetName val="Pula"/>
      <sheetName val="Rijeka"/>
      <sheetName val="Sisak"/>
      <sheetName val="Slav.Brod"/>
      <sheetName val="Požega"/>
      <sheetName val="Split"/>
      <sheetName val="Šibenik"/>
      <sheetName val="Varaždin"/>
      <sheetName val="Virovitica"/>
      <sheetName val="Vukovar"/>
      <sheetName val="Zabok"/>
      <sheetName val="Zadar"/>
      <sheetName val="Zagreb"/>
      <sheetName val="SS"/>
      <sheetName val="Ukupno"/>
      <sheetName val="za izvješta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ačno"/>
      <sheetName val="KONAČNO  IZVO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6"/>
    </sheetView>
  </sheetViews>
  <sheetFormatPr defaultColWidth="9.140625" defaultRowHeight="12.75"/>
  <cols>
    <col min="1" max="1" width="11.57421875" style="52" customWidth="1"/>
    <col min="2" max="2" width="51.7109375" style="30" customWidth="1"/>
    <col min="3" max="3" width="14.8515625" style="94" customWidth="1"/>
    <col min="4" max="4" width="13.28125" style="94" customWidth="1"/>
    <col min="5" max="5" width="6.7109375" style="94" customWidth="1"/>
    <col min="6" max="6" width="13.28125" style="94" customWidth="1"/>
    <col min="7" max="7" width="6.7109375" style="94" customWidth="1"/>
    <col min="8" max="8" width="12.7109375" style="94" customWidth="1"/>
    <col min="9" max="9" width="6.7109375" style="94" customWidth="1"/>
    <col min="10" max="10" width="12.28125" style="30" bestFit="1" customWidth="1"/>
    <col min="11" max="16384" width="9.140625" style="30" customWidth="1"/>
  </cols>
  <sheetData>
    <row r="1" spans="3:9" s="28" customFormat="1" ht="12">
      <c r="C1" s="90"/>
      <c r="D1" s="90"/>
      <c r="E1" s="90"/>
      <c r="F1" s="90"/>
      <c r="G1" s="90"/>
      <c r="H1" s="90"/>
      <c r="I1" s="90"/>
    </row>
    <row r="2" spans="1:9" s="28" customFormat="1" ht="12.75">
      <c r="A2" s="296" t="s">
        <v>197</v>
      </c>
      <c r="B2" s="296"/>
      <c r="C2" s="296"/>
      <c r="D2" s="296"/>
      <c r="E2" s="296"/>
      <c r="F2" s="296"/>
      <c r="G2" s="296"/>
      <c r="H2" s="296"/>
      <c r="I2" s="296"/>
    </row>
    <row r="3" spans="1:9" s="28" customFormat="1" ht="12.75">
      <c r="A3" s="3"/>
      <c r="B3" s="3"/>
      <c r="C3" s="3"/>
      <c r="D3" s="3"/>
      <c r="E3" s="3"/>
      <c r="F3" s="3"/>
      <c r="G3" s="3"/>
      <c r="H3" s="3"/>
      <c r="I3" s="3"/>
    </row>
    <row r="4" spans="1:9" s="27" customFormat="1" ht="12.75" customHeight="1">
      <c r="A4" s="80"/>
      <c r="B4" s="29"/>
      <c r="C4" s="84"/>
      <c r="D4" s="91"/>
      <c r="E4" s="91"/>
      <c r="F4" s="91"/>
      <c r="G4" s="91"/>
      <c r="H4" s="295" t="s">
        <v>181</v>
      </c>
      <c r="I4" s="295"/>
    </row>
    <row r="5" spans="1:9" s="33" customFormat="1" ht="18.75" customHeight="1">
      <c r="A5" s="298" t="s">
        <v>182</v>
      </c>
      <c r="B5" s="298" t="s">
        <v>0</v>
      </c>
      <c r="C5" s="298" t="s">
        <v>183</v>
      </c>
      <c r="D5" s="297" t="s">
        <v>214</v>
      </c>
      <c r="E5" s="297" t="s">
        <v>178</v>
      </c>
      <c r="F5" s="297" t="s">
        <v>176</v>
      </c>
      <c r="G5" s="297" t="s">
        <v>178</v>
      </c>
      <c r="H5" s="297" t="s">
        <v>177</v>
      </c>
      <c r="I5" s="297" t="s">
        <v>178</v>
      </c>
    </row>
    <row r="6" spans="1:9" s="33" customFormat="1" ht="27.75" customHeight="1">
      <c r="A6" s="299"/>
      <c r="B6" s="299"/>
      <c r="C6" s="299"/>
      <c r="D6" s="297"/>
      <c r="E6" s="297"/>
      <c r="F6" s="297"/>
      <c r="G6" s="297"/>
      <c r="H6" s="297"/>
      <c r="I6" s="297"/>
    </row>
    <row r="7" spans="1:9" s="78" customFormat="1" ht="14.25" customHeight="1">
      <c r="A7" s="79">
        <v>1</v>
      </c>
      <c r="B7" s="79">
        <v>2</v>
      </c>
      <c r="C7" s="79">
        <v>3</v>
      </c>
      <c r="D7" s="79">
        <v>4</v>
      </c>
      <c r="E7" s="79" t="s">
        <v>184</v>
      </c>
      <c r="F7" s="79">
        <v>6</v>
      </c>
      <c r="G7" s="79" t="s">
        <v>185</v>
      </c>
      <c r="H7" s="79">
        <v>8</v>
      </c>
      <c r="I7" s="79" t="s">
        <v>186</v>
      </c>
    </row>
    <row r="8" spans="1:10" s="26" customFormat="1" ht="16.5" customHeight="1">
      <c r="A8" s="1"/>
      <c r="B8" s="206" t="s">
        <v>74</v>
      </c>
      <c r="C8" s="207">
        <f>C9+C36+C82+C88</f>
        <v>6431670051.099999</v>
      </c>
      <c r="D8" s="207">
        <f>D9+D36+D82+D88</f>
        <v>6815047106</v>
      </c>
      <c r="E8" s="208">
        <f>_xlfn.IFERROR(D8/C8,0)*100</f>
        <v>105.96076993773073</v>
      </c>
      <c r="F8" s="207">
        <f>F9+F36+F82+F88</f>
        <v>7096738205</v>
      </c>
      <c r="G8" s="208">
        <f>_xlfn.IFERROR(F8/D8,0)*100</f>
        <v>104.13336980095116</v>
      </c>
      <c r="H8" s="207">
        <f>H9+H36+H82+H88</f>
        <v>7379954959</v>
      </c>
      <c r="I8" s="208">
        <f>_xlfn.IFERROR(H8/F8,0)*100</f>
        <v>103.99080177144565</v>
      </c>
      <c r="J8" s="156"/>
    </row>
    <row r="9" spans="1:9" s="27" customFormat="1" ht="16.5" customHeight="1">
      <c r="A9" s="209">
        <v>4101</v>
      </c>
      <c r="B9" s="12" t="s">
        <v>46</v>
      </c>
      <c r="C9" s="210">
        <f>C10+C18+C23+C25+C30+C33</f>
        <v>79286747.60999998</v>
      </c>
      <c r="D9" s="210">
        <f>D10+D18+D23+D25+D30+D33</f>
        <v>84157903</v>
      </c>
      <c r="E9" s="211">
        <f aca="true" t="shared" si="0" ref="E9:E72">_xlfn.IFERROR(D9/C9,0)*100</f>
        <v>106.14371952039264</v>
      </c>
      <c r="F9" s="210">
        <f>F10+F18+F23+F25+F30+F33</f>
        <v>90784035</v>
      </c>
      <c r="G9" s="211">
        <f aca="true" t="shared" si="1" ref="G9:G72">_xlfn.IFERROR(F9/D9,0)*100</f>
        <v>107.87345188484557</v>
      </c>
      <c r="H9" s="210">
        <f>H10+H18+H23+H25+H30+H33</f>
        <v>85148474</v>
      </c>
      <c r="I9" s="211">
        <f aca="true" t="shared" si="2" ref="I9:I72">_xlfn.IFERROR(H9/F9,0)*100</f>
        <v>93.79234355467896</v>
      </c>
    </row>
    <row r="10" spans="1:9" s="33" customFormat="1" ht="21.75" customHeight="1">
      <c r="A10" s="53" t="s">
        <v>1</v>
      </c>
      <c r="B10" s="54" t="s">
        <v>47</v>
      </c>
      <c r="C10" s="32">
        <f>SUM(C11:C17)</f>
        <v>59285951.28999999</v>
      </c>
      <c r="D10" s="32">
        <f>SUM(D11:D17)</f>
        <v>65348000</v>
      </c>
      <c r="E10" s="183">
        <f t="shared" si="0"/>
        <v>110.22510152590318</v>
      </c>
      <c r="F10" s="32">
        <f>SUM(F11:F17)</f>
        <v>66663241</v>
      </c>
      <c r="G10" s="183">
        <f t="shared" si="1"/>
        <v>102.01267215523046</v>
      </c>
      <c r="H10" s="32">
        <f>SUM(H11:H17)</f>
        <v>68394356</v>
      </c>
      <c r="I10" s="183">
        <f t="shared" si="2"/>
        <v>102.59680593687305</v>
      </c>
    </row>
    <row r="11" spans="1:9" s="33" customFormat="1" ht="11.25">
      <c r="A11" s="165">
        <v>31</v>
      </c>
      <c r="B11" s="166" t="s">
        <v>33</v>
      </c>
      <c r="C11" s="35">
        <v>46772844.91</v>
      </c>
      <c r="D11" s="176">
        <v>51812000</v>
      </c>
      <c r="E11" s="184">
        <f t="shared" si="0"/>
        <v>110.77367669145701</v>
      </c>
      <c r="F11" s="176">
        <v>50687241</v>
      </c>
      <c r="G11" s="184">
        <f t="shared" si="1"/>
        <v>97.82915347795877</v>
      </c>
      <c r="H11" s="176">
        <v>50620356</v>
      </c>
      <c r="I11" s="184">
        <f t="shared" si="2"/>
        <v>99.86804371537997</v>
      </c>
    </row>
    <row r="12" spans="1:9" s="33" customFormat="1" ht="11.25">
      <c r="A12" s="165">
        <v>32</v>
      </c>
      <c r="B12" s="166" t="s">
        <v>34</v>
      </c>
      <c r="C12" s="35">
        <v>11313292.19</v>
      </c>
      <c r="D12" s="176">
        <v>12760000</v>
      </c>
      <c r="E12" s="184">
        <f t="shared" si="0"/>
        <v>112.78768183216172</v>
      </c>
      <c r="F12" s="176">
        <v>12367000</v>
      </c>
      <c r="G12" s="184">
        <f t="shared" si="1"/>
        <v>96.92006269592477</v>
      </c>
      <c r="H12" s="176">
        <v>12365000</v>
      </c>
      <c r="I12" s="184">
        <f t="shared" si="2"/>
        <v>99.98382792916632</v>
      </c>
    </row>
    <row r="13" spans="1:9" s="33" customFormat="1" ht="11.25" customHeight="1">
      <c r="A13" s="165">
        <v>34</v>
      </c>
      <c r="B13" s="166" t="s">
        <v>35</v>
      </c>
      <c r="C13" s="35">
        <v>200411.44</v>
      </c>
      <c r="D13" s="176">
        <v>103000</v>
      </c>
      <c r="E13" s="184">
        <f t="shared" si="0"/>
        <v>51.394271704250016</v>
      </c>
      <c r="F13" s="176">
        <v>100000</v>
      </c>
      <c r="G13" s="184">
        <f t="shared" si="1"/>
        <v>97.0873786407767</v>
      </c>
      <c r="H13" s="176">
        <v>100000</v>
      </c>
      <c r="I13" s="184">
        <f t="shared" si="2"/>
        <v>100</v>
      </c>
    </row>
    <row r="14" spans="1:9" s="33" customFormat="1" ht="24.75" customHeight="1">
      <c r="A14" s="165">
        <v>37</v>
      </c>
      <c r="B14" s="166" t="s">
        <v>179</v>
      </c>
      <c r="C14" s="35">
        <v>23890.11</v>
      </c>
      <c r="D14" s="176">
        <v>24000</v>
      </c>
      <c r="E14" s="184">
        <f t="shared" si="0"/>
        <v>100.45998113863854</v>
      </c>
      <c r="F14" s="176">
        <v>24000</v>
      </c>
      <c r="G14" s="184">
        <f t="shared" si="1"/>
        <v>100</v>
      </c>
      <c r="H14" s="176">
        <v>24000</v>
      </c>
      <c r="I14" s="184">
        <f t="shared" si="2"/>
        <v>100</v>
      </c>
    </row>
    <row r="15" spans="1:9" s="33" customFormat="1" ht="11.25" customHeight="1">
      <c r="A15" s="165">
        <v>38</v>
      </c>
      <c r="B15" s="166" t="s">
        <v>43</v>
      </c>
      <c r="C15" s="35">
        <v>46452.98</v>
      </c>
      <c r="D15" s="176">
        <v>41000</v>
      </c>
      <c r="E15" s="184">
        <f t="shared" si="0"/>
        <v>88.26129131005158</v>
      </c>
      <c r="F15" s="176">
        <v>41000</v>
      </c>
      <c r="G15" s="184">
        <f t="shared" si="1"/>
        <v>100</v>
      </c>
      <c r="H15" s="176">
        <v>41000</v>
      </c>
      <c r="I15" s="184">
        <f t="shared" si="2"/>
        <v>100</v>
      </c>
    </row>
    <row r="16" spans="1:9" s="33" customFormat="1" ht="12.75" customHeight="1">
      <c r="A16" s="165">
        <v>41</v>
      </c>
      <c r="B16" s="166" t="s">
        <v>180</v>
      </c>
      <c r="C16" s="41">
        <v>145995.09</v>
      </c>
      <c r="D16" s="177">
        <v>200000</v>
      </c>
      <c r="E16" s="185">
        <f t="shared" si="0"/>
        <v>136.99090839287814</v>
      </c>
      <c r="F16" s="177">
        <v>60000</v>
      </c>
      <c r="G16" s="185">
        <f t="shared" si="1"/>
        <v>30</v>
      </c>
      <c r="H16" s="177">
        <v>0</v>
      </c>
      <c r="I16" s="185">
        <f t="shared" si="2"/>
        <v>0</v>
      </c>
    </row>
    <row r="17" spans="1:10" s="42" customFormat="1" ht="11.25" customHeight="1">
      <c r="A17" s="167">
        <v>42</v>
      </c>
      <c r="B17" s="168" t="s">
        <v>36</v>
      </c>
      <c r="C17" s="40">
        <v>783064.57</v>
      </c>
      <c r="D17" s="178">
        <v>408000</v>
      </c>
      <c r="E17" s="186">
        <f t="shared" si="0"/>
        <v>52.10298302731281</v>
      </c>
      <c r="F17" s="178">
        <v>3384000</v>
      </c>
      <c r="G17" s="186">
        <f t="shared" si="1"/>
        <v>829.4117647058824</v>
      </c>
      <c r="H17" s="178">
        <v>5244000</v>
      </c>
      <c r="I17" s="186">
        <f t="shared" si="2"/>
        <v>154.96453900709218</v>
      </c>
      <c r="J17" s="155"/>
    </row>
    <row r="18" spans="1:9" s="42" customFormat="1" ht="11.25" customHeight="1">
      <c r="A18" s="57" t="s">
        <v>3</v>
      </c>
      <c r="B18" s="58" t="s">
        <v>44</v>
      </c>
      <c r="C18" s="55">
        <f>SUM(C19:C22)</f>
        <v>12110956.26</v>
      </c>
      <c r="D18" s="55">
        <f>SUM(D19:D22)</f>
        <v>9253000</v>
      </c>
      <c r="E18" s="187">
        <f t="shared" si="0"/>
        <v>76.40189429600004</v>
      </c>
      <c r="F18" s="55">
        <f>SUM(F19:F22)</f>
        <v>9198500</v>
      </c>
      <c r="G18" s="187">
        <f t="shared" si="1"/>
        <v>99.41100183724197</v>
      </c>
      <c r="H18" s="55">
        <f>SUM(H19:H22)</f>
        <v>9191500</v>
      </c>
      <c r="I18" s="187">
        <f t="shared" si="2"/>
        <v>99.92390063597327</v>
      </c>
    </row>
    <row r="19" spans="1:9" s="42" customFormat="1" ht="11.25" customHeight="1">
      <c r="A19" s="31">
        <v>32</v>
      </c>
      <c r="B19" s="169" t="s">
        <v>34</v>
      </c>
      <c r="C19" s="40">
        <v>7565200.08</v>
      </c>
      <c r="D19" s="178">
        <v>6370000</v>
      </c>
      <c r="E19" s="186">
        <f t="shared" si="0"/>
        <v>84.20134210118604</v>
      </c>
      <c r="F19" s="178">
        <v>6370000</v>
      </c>
      <c r="G19" s="186">
        <f t="shared" si="1"/>
        <v>100</v>
      </c>
      <c r="H19" s="178">
        <v>6370000</v>
      </c>
      <c r="I19" s="186">
        <f t="shared" si="2"/>
        <v>100</v>
      </c>
    </row>
    <row r="20" spans="1:9" ht="11.25">
      <c r="A20" s="31">
        <v>34</v>
      </c>
      <c r="B20" s="169" t="s">
        <v>35</v>
      </c>
      <c r="C20" s="35">
        <v>46452.98</v>
      </c>
      <c r="D20" s="176">
        <v>27000</v>
      </c>
      <c r="E20" s="184">
        <f t="shared" si="0"/>
        <v>58.12328939930226</v>
      </c>
      <c r="F20" s="176">
        <v>14000</v>
      </c>
      <c r="G20" s="184">
        <f t="shared" si="1"/>
        <v>51.85185185185185</v>
      </c>
      <c r="H20" s="176">
        <v>7000</v>
      </c>
      <c r="I20" s="184">
        <f t="shared" si="2"/>
        <v>50</v>
      </c>
    </row>
    <row r="21" spans="1:9" ht="11.25">
      <c r="A21" s="31">
        <v>41</v>
      </c>
      <c r="B21" s="169" t="s">
        <v>180</v>
      </c>
      <c r="C21" s="35">
        <v>796336.85</v>
      </c>
      <c r="D21" s="176">
        <v>267000</v>
      </c>
      <c r="E21" s="184">
        <f t="shared" si="0"/>
        <v>33.52852502053622</v>
      </c>
      <c r="F21" s="176">
        <v>265500</v>
      </c>
      <c r="G21" s="184">
        <f t="shared" si="1"/>
        <v>99.43820224719101</v>
      </c>
      <c r="H21" s="176">
        <v>265500</v>
      </c>
      <c r="I21" s="184">
        <f t="shared" si="2"/>
        <v>100</v>
      </c>
    </row>
    <row r="22" spans="1:9" s="42" customFormat="1" ht="11.25" customHeight="1">
      <c r="A22" s="51">
        <v>42</v>
      </c>
      <c r="B22" s="170" t="s">
        <v>36</v>
      </c>
      <c r="C22" s="39">
        <v>3702966.35</v>
      </c>
      <c r="D22" s="180">
        <v>2589000</v>
      </c>
      <c r="E22" s="188">
        <f t="shared" si="0"/>
        <v>69.91691944486614</v>
      </c>
      <c r="F22" s="180">
        <v>2549000</v>
      </c>
      <c r="G22" s="188">
        <f t="shared" si="1"/>
        <v>98.4550019312476</v>
      </c>
      <c r="H22" s="180">
        <v>2549000</v>
      </c>
      <c r="I22" s="188">
        <f t="shared" si="2"/>
        <v>100</v>
      </c>
    </row>
    <row r="23" spans="1:9" s="214" customFormat="1" ht="11.25" customHeight="1">
      <c r="A23" s="83" t="s">
        <v>4</v>
      </c>
      <c r="B23" s="212" t="s">
        <v>5</v>
      </c>
      <c r="C23" s="97">
        <f>C24</f>
        <v>4578936.89</v>
      </c>
      <c r="D23" s="97">
        <f>D24</f>
        <v>7550000</v>
      </c>
      <c r="E23" s="213">
        <f t="shared" si="0"/>
        <v>164.8854347935772</v>
      </c>
      <c r="F23" s="97">
        <f>F24</f>
        <v>6640000</v>
      </c>
      <c r="G23" s="213">
        <f t="shared" si="1"/>
        <v>87.94701986754967</v>
      </c>
      <c r="H23" s="97">
        <f>H24</f>
        <v>2920000</v>
      </c>
      <c r="I23" s="213">
        <f t="shared" si="2"/>
        <v>43.97590361445783</v>
      </c>
    </row>
    <row r="24" spans="1:9" s="56" customFormat="1" ht="11.25" customHeight="1">
      <c r="A24" s="171">
        <v>45</v>
      </c>
      <c r="B24" s="166" t="s">
        <v>37</v>
      </c>
      <c r="C24" s="204">
        <v>4578936.89</v>
      </c>
      <c r="D24" s="179">
        <v>7550000</v>
      </c>
      <c r="E24" s="189">
        <f t="shared" si="0"/>
        <v>164.8854347935772</v>
      </c>
      <c r="F24" s="179">
        <v>6640000</v>
      </c>
      <c r="G24" s="189">
        <f t="shared" si="1"/>
        <v>87.94701986754967</v>
      </c>
      <c r="H24" s="179">
        <v>2920000</v>
      </c>
      <c r="I24" s="189">
        <f t="shared" si="2"/>
        <v>43.97590361445783</v>
      </c>
    </row>
    <row r="25" spans="1:9" s="42" customFormat="1" ht="11.25">
      <c r="A25" s="57" t="s">
        <v>77</v>
      </c>
      <c r="B25" s="59" t="s">
        <v>76</v>
      </c>
      <c r="C25" s="55">
        <f>SUM(C26:C29)</f>
        <v>2078970.07</v>
      </c>
      <c r="D25" s="55">
        <f>SUM(D26:D29)</f>
        <v>207500</v>
      </c>
      <c r="E25" s="187">
        <f t="shared" si="0"/>
        <v>9.98090366928659</v>
      </c>
      <c r="F25" s="55">
        <v>0</v>
      </c>
      <c r="G25" s="187">
        <f t="shared" si="1"/>
        <v>0</v>
      </c>
      <c r="H25" s="55">
        <v>0</v>
      </c>
      <c r="I25" s="187">
        <f t="shared" si="2"/>
        <v>0</v>
      </c>
    </row>
    <row r="26" spans="1:9" s="42" customFormat="1" ht="11.25">
      <c r="A26" s="167">
        <v>31</v>
      </c>
      <c r="B26" s="168" t="s">
        <v>33</v>
      </c>
      <c r="C26" s="40">
        <v>258809.48</v>
      </c>
      <c r="D26" s="178">
        <v>37400</v>
      </c>
      <c r="E26" s="186">
        <f t="shared" si="0"/>
        <v>14.45078441485219</v>
      </c>
      <c r="F26" s="178">
        <v>0</v>
      </c>
      <c r="G26" s="186">
        <f t="shared" si="1"/>
        <v>0</v>
      </c>
      <c r="H26" s="178">
        <v>0</v>
      </c>
      <c r="I26" s="186">
        <f t="shared" si="2"/>
        <v>0</v>
      </c>
    </row>
    <row r="27" spans="1:9" s="36" customFormat="1" ht="11.25">
      <c r="A27" s="165">
        <v>32</v>
      </c>
      <c r="B27" s="166" t="s">
        <v>34</v>
      </c>
      <c r="C27" s="40">
        <v>482978.3</v>
      </c>
      <c r="D27" s="178">
        <v>170100</v>
      </c>
      <c r="E27" s="186">
        <f t="shared" si="0"/>
        <v>35.21897360606056</v>
      </c>
      <c r="F27" s="178">
        <v>0</v>
      </c>
      <c r="G27" s="186">
        <f t="shared" si="1"/>
        <v>0</v>
      </c>
      <c r="H27" s="178">
        <v>0</v>
      </c>
      <c r="I27" s="186">
        <f t="shared" si="2"/>
        <v>0</v>
      </c>
    </row>
    <row r="28" spans="1:9" s="42" customFormat="1" ht="11.25" customHeight="1">
      <c r="A28" s="171">
        <v>41</v>
      </c>
      <c r="B28" s="172" t="s">
        <v>180</v>
      </c>
      <c r="C28" s="35">
        <v>650341.76</v>
      </c>
      <c r="D28" s="176">
        <v>0</v>
      </c>
      <c r="E28" s="184">
        <f t="shared" si="0"/>
        <v>0</v>
      </c>
      <c r="F28" s="176">
        <v>0</v>
      </c>
      <c r="G28" s="184">
        <f t="shared" si="1"/>
        <v>0</v>
      </c>
      <c r="H28" s="176">
        <v>0</v>
      </c>
      <c r="I28" s="184">
        <f t="shared" si="2"/>
        <v>0</v>
      </c>
    </row>
    <row r="29" spans="1:9" s="42" customFormat="1" ht="11.25" customHeight="1">
      <c r="A29" s="171">
        <v>42</v>
      </c>
      <c r="B29" s="172" t="s">
        <v>36</v>
      </c>
      <c r="C29" s="35">
        <v>686840.53</v>
      </c>
      <c r="D29" s="176">
        <v>0</v>
      </c>
      <c r="E29" s="184">
        <f t="shared" si="0"/>
        <v>0</v>
      </c>
      <c r="F29" s="176">
        <v>0</v>
      </c>
      <c r="G29" s="184">
        <f t="shared" si="1"/>
        <v>0</v>
      </c>
      <c r="H29" s="176">
        <v>0</v>
      </c>
      <c r="I29" s="184">
        <f t="shared" si="2"/>
        <v>0</v>
      </c>
    </row>
    <row r="30" spans="1:9" s="42" customFormat="1" ht="11.25">
      <c r="A30" s="83" t="s">
        <v>105</v>
      </c>
      <c r="B30" s="59" t="s">
        <v>106</v>
      </c>
      <c r="C30" s="55">
        <f>SUM(C31:C32)</f>
        <v>1231933.1</v>
      </c>
      <c r="D30" s="55">
        <f>SUM(D31:D32)</f>
        <v>1465260</v>
      </c>
      <c r="E30" s="187">
        <f t="shared" si="0"/>
        <v>118.93990022672496</v>
      </c>
      <c r="F30" s="55">
        <f>SUM(F31:F32)</f>
        <v>7472294</v>
      </c>
      <c r="G30" s="187">
        <f t="shared" si="1"/>
        <v>509.9636924504866</v>
      </c>
      <c r="H30" s="55">
        <f>SUM(H31:H32)</f>
        <v>4344018</v>
      </c>
      <c r="I30" s="187">
        <f t="shared" si="2"/>
        <v>58.13499843555407</v>
      </c>
    </row>
    <row r="31" spans="1:9" s="36" customFormat="1" ht="11.25">
      <c r="A31" s="31">
        <v>32</v>
      </c>
      <c r="B31" s="34" t="s">
        <v>34</v>
      </c>
      <c r="C31" s="40">
        <v>668922.95</v>
      </c>
      <c r="D31" s="178">
        <v>1465260</v>
      </c>
      <c r="E31" s="186">
        <f t="shared" si="0"/>
        <v>219.04764965830518</v>
      </c>
      <c r="F31" s="178">
        <v>2272294</v>
      </c>
      <c r="G31" s="186">
        <f t="shared" si="1"/>
        <v>155.07787013908793</v>
      </c>
      <c r="H31" s="178">
        <v>1423000</v>
      </c>
      <c r="I31" s="186">
        <f t="shared" si="2"/>
        <v>62.62393862765998</v>
      </c>
    </row>
    <row r="32" spans="1:9" s="42" customFormat="1" ht="11.25" customHeight="1">
      <c r="A32" s="51">
        <v>42</v>
      </c>
      <c r="B32" s="173" t="s">
        <v>36</v>
      </c>
      <c r="C32" s="35">
        <v>563010.15</v>
      </c>
      <c r="D32" s="176">
        <v>0</v>
      </c>
      <c r="E32" s="184">
        <f t="shared" si="0"/>
        <v>0</v>
      </c>
      <c r="F32" s="176">
        <v>5200000</v>
      </c>
      <c r="G32" s="184">
        <f t="shared" si="1"/>
        <v>0</v>
      </c>
      <c r="H32" s="176">
        <v>2921018</v>
      </c>
      <c r="I32" s="184">
        <f t="shared" si="2"/>
        <v>56.17342307692308</v>
      </c>
    </row>
    <row r="33" spans="1:9" s="42" customFormat="1" ht="11.25">
      <c r="A33" s="57" t="s">
        <v>108</v>
      </c>
      <c r="B33" s="59" t="s">
        <v>107</v>
      </c>
      <c r="C33" s="55">
        <f>SUM(C34:C35)</f>
        <v>0</v>
      </c>
      <c r="D33" s="55">
        <f>SUM(D34:D35)</f>
        <v>334143</v>
      </c>
      <c r="E33" s="187">
        <f t="shared" si="0"/>
        <v>0</v>
      </c>
      <c r="F33" s="55">
        <f>SUM(F34:F35)</f>
        <v>810000</v>
      </c>
      <c r="G33" s="187">
        <f t="shared" si="1"/>
        <v>242.41118323591996</v>
      </c>
      <c r="H33" s="55">
        <f>SUM(H34:H35)</f>
        <v>298600</v>
      </c>
      <c r="I33" s="187">
        <f t="shared" si="2"/>
        <v>36.864197530864196</v>
      </c>
    </row>
    <row r="34" spans="1:9" s="42" customFormat="1" ht="11.25">
      <c r="A34" s="167">
        <v>31</v>
      </c>
      <c r="B34" s="168" t="s">
        <v>33</v>
      </c>
      <c r="C34" s="40">
        <v>0</v>
      </c>
      <c r="D34" s="178">
        <v>41750</v>
      </c>
      <c r="E34" s="186">
        <f t="shared" si="0"/>
        <v>0</v>
      </c>
      <c r="F34" s="178">
        <v>107000</v>
      </c>
      <c r="G34" s="186">
        <f t="shared" si="1"/>
        <v>256.2874251497006</v>
      </c>
      <c r="H34" s="178">
        <v>41300</v>
      </c>
      <c r="I34" s="186">
        <f t="shared" si="2"/>
        <v>38.598130841121495</v>
      </c>
    </row>
    <row r="35" spans="1:9" s="36" customFormat="1" ht="11.25">
      <c r="A35" s="165">
        <v>32</v>
      </c>
      <c r="B35" s="166" t="s">
        <v>34</v>
      </c>
      <c r="C35" s="40">
        <v>0</v>
      </c>
      <c r="D35" s="178">
        <v>292393</v>
      </c>
      <c r="E35" s="186">
        <f t="shared" si="0"/>
        <v>0</v>
      </c>
      <c r="F35" s="178">
        <v>703000</v>
      </c>
      <c r="G35" s="186">
        <f t="shared" si="1"/>
        <v>240.42983245152928</v>
      </c>
      <c r="H35" s="178">
        <v>257300</v>
      </c>
      <c r="I35" s="186">
        <f t="shared" si="2"/>
        <v>36.600284495021334</v>
      </c>
    </row>
    <row r="36" spans="1:9" s="60" customFormat="1" ht="11.25" customHeight="1">
      <c r="A36" s="157">
        <v>4102</v>
      </c>
      <c r="B36" s="12" t="s">
        <v>6</v>
      </c>
      <c r="C36" s="13">
        <f>C37+C39+C41+C43+C45+C47+C49+C51+C53+C55+C57+C59+C61+C63+C65+C67+C69+C71+C73+C75+C77+C80</f>
        <v>6176655650.690001</v>
      </c>
      <c r="D36" s="13">
        <f>D37+D39+D41+D43+D45+D47+D49+D51+D53+D55+D57+D59+D61+D63+D65+D67+D69+D71+D73+D75+D77+D80</f>
        <v>6556577203</v>
      </c>
      <c r="E36" s="190">
        <f t="shared" si="0"/>
        <v>106.15092654983216</v>
      </c>
      <c r="F36" s="13">
        <f>F37+F39+F41+F43+F45+F47+F49+F51+F53+F55+F57+F59+F61+F63+F65+F67+F69+F71+F73+F75+F77+F80</f>
        <v>6830552170</v>
      </c>
      <c r="G36" s="190">
        <f t="shared" si="1"/>
        <v>104.17862794133868</v>
      </c>
      <c r="H36" s="13">
        <f>H37+H39+H41+H43+H45+H47+H49+H51+H53+H55+H57+H59+H61+H63+H65+H67+H69+H71+H73+H75+H77+H80</f>
        <v>7118404485</v>
      </c>
      <c r="I36" s="190">
        <f t="shared" si="2"/>
        <v>104.21418807492981</v>
      </c>
    </row>
    <row r="37" spans="1:9" s="33" customFormat="1" ht="11.25" customHeight="1">
      <c r="A37" s="61" t="s">
        <v>7</v>
      </c>
      <c r="B37" s="54" t="s">
        <v>8</v>
      </c>
      <c r="C37" s="32">
        <v>2521733.36</v>
      </c>
      <c r="D37" s="32">
        <v>2066000</v>
      </c>
      <c r="E37" s="183">
        <f t="shared" si="0"/>
        <v>81.9277736802435</v>
      </c>
      <c r="F37" s="32">
        <v>1926000</v>
      </c>
      <c r="G37" s="183">
        <f t="shared" si="1"/>
        <v>93.22362052274927</v>
      </c>
      <c r="H37" s="32">
        <v>1796000</v>
      </c>
      <c r="I37" s="183">
        <f t="shared" si="2"/>
        <v>93.25025960539979</v>
      </c>
    </row>
    <row r="38" spans="1:9" s="60" customFormat="1" ht="11.25" customHeight="1">
      <c r="A38" s="174">
        <v>34</v>
      </c>
      <c r="B38" s="175" t="s">
        <v>35</v>
      </c>
      <c r="C38" s="35">
        <v>2521733.36</v>
      </c>
      <c r="D38" s="176">
        <v>2066000</v>
      </c>
      <c r="E38" s="184">
        <f t="shared" si="0"/>
        <v>81.9277736802435</v>
      </c>
      <c r="F38" s="176">
        <v>1926000</v>
      </c>
      <c r="G38" s="184">
        <f t="shared" si="1"/>
        <v>93.22362052274927</v>
      </c>
      <c r="H38" s="176">
        <v>1796000</v>
      </c>
      <c r="I38" s="184">
        <f t="shared" si="2"/>
        <v>93.25025960539979</v>
      </c>
    </row>
    <row r="39" spans="1:9" s="60" customFormat="1" ht="33.75">
      <c r="A39" s="54" t="s">
        <v>45</v>
      </c>
      <c r="B39" s="54" t="s">
        <v>31</v>
      </c>
      <c r="C39" s="49">
        <v>1818302.48</v>
      </c>
      <c r="D39" s="49">
        <v>1819000</v>
      </c>
      <c r="E39" s="191">
        <f t="shared" si="0"/>
        <v>100.038361054207</v>
      </c>
      <c r="F39" s="49">
        <v>1819000</v>
      </c>
      <c r="G39" s="191">
        <f t="shared" si="1"/>
        <v>100</v>
      </c>
      <c r="H39" s="49">
        <v>1819000</v>
      </c>
      <c r="I39" s="191">
        <f t="shared" si="2"/>
        <v>100</v>
      </c>
    </row>
    <row r="40" spans="1:9" s="33" customFormat="1" ht="12" customHeight="1">
      <c r="A40" s="31">
        <v>37</v>
      </c>
      <c r="B40" s="34" t="s">
        <v>157</v>
      </c>
      <c r="C40" s="35">
        <v>1818302.48</v>
      </c>
      <c r="D40" s="35">
        <v>1819000</v>
      </c>
      <c r="E40" s="192">
        <f t="shared" si="0"/>
        <v>100.038361054207</v>
      </c>
      <c r="F40" s="35">
        <v>1819000</v>
      </c>
      <c r="G40" s="192">
        <f t="shared" si="1"/>
        <v>100</v>
      </c>
      <c r="H40" s="35">
        <v>1819000</v>
      </c>
      <c r="I40" s="192">
        <f t="shared" si="2"/>
        <v>100</v>
      </c>
    </row>
    <row r="41" spans="1:9" ht="11.25" customHeight="1">
      <c r="A41" s="62" t="s">
        <v>9</v>
      </c>
      <c r="B41" s="54" t="s">
        <v>10</v>
      </c>
      <c r="C41" s="50">
        <v>55610856.73</v>
      </c>
      <c r="D41" s="50">
        <v>60654000</v>
      </c>
      <c r="E41" s="193">
        <f t="shared" si="0"/>
        <v>109.06863077921152</v>
      </c>
      <c r="F41" s="50">
        <v>63442000</v>
      </c>
      <c r="G41" s="193">
        <f t="shared" si="1"/>
        <v>104.59656411778285</v>
      </c>
      <c r="H41" s="50">
        <v>66362000</v>
      </c>
      <c r="I41" s="193">
        <f t="shared" si="2"/>
        <v>104.602629173103</v>
      </c>
    </row>
    <row r="42" spans="1:9" ht="11.25" customHeight="1">
      <c r="A42" s="31">
        <v>37</v>
      </c>
      <c r="B42" s="34" t="s">
        <v>157</v>
      </c>
      <c r="C42" s="35">
        <v>55610856.73</v>
      </c>
      <c r="D42" s="35">
        <v>60654000</v>
      </c>
      <c r="E42" s="192">
        <f t="shared" si="0"/>
        <v>109.06863077921152</v>
      </c>
      <c r="F42" s="35">
        <v>63442000</v>
      </c>
      <c r="G42" s="192">
        <f t="shared" si="1"/>
        <v>104.59656411778285</v>
      </c>
      <c r="H42" s="35">
        <v>66362000</v>
      </c>
      <c r="I42" s="192">
        <f t="shared" si="2"/>
        <v>104.602629173103</v>
      </c>
    </row>
    <row r="43" spans="1:9" s="33" customFormat="1" ht="11.25" customHeight="1">
      <c r="A43" s="62" t="s">
        <v>11</v>
      </c>
      <c r="B43" s="54" t="s">
        <v>12</v>
      </c>
      <c r="C43" s="50">
        <v>7545291.66</v>
      </c>
      <c r="D43" s="50">
        <v>8229000</v>
      </c>
      <c r="E43" s="193">
        <f t="shared" si="0"/>
        <v>109.0613904777804</v>
      </c>
      <c r="F43" s="50">
        <v>8560000</v>
      </c>
      <c r="G43" s="193">
        <f t="shared" si="1"/>
        <v>104.02235994653057</v>
      </c>
      <c r="H43" s="50">
        <v>8893000</v>
      </c>
      <c r="I43" s="193">
        <f t="shared" si="2"/>
        <v>103.89018691588785</v>
      </c>
    </row>
    <row r="44" spans="1:9" ht="11.25" customHeight="1">
      <c r="A44" s="31">
        <v>37</v>
      </c>
      <c r="B44" s="34" t="s">
        <v>157</v>
      </c>
      <c r="C44" s="35">
        <v>7545291.66</v>
      </c>
      <c r="D44" s="35">
        <v>8229000</v>
      </c>
      <c r="E44" s="192">
        <f t="shared" si="0"/>
        <v>109.0613904777804</v>
      </c>
      <c r="F44" s="35">
        <v>8560000</v>
      </c>
      <c r="G44" s="192">
        <f t="shared" si="1"/>
        <v>104.02235994653057</v>
      </c>
      <c r="H44" s="35">
        <v>8893000</v>
      </c>
      <c r="I44" s="192">
        <f t="shared" si="2"/>
        <v>103.89018691588785</v>
      </c>
    </row>
    <row r="45" spans="1:9" ht="11.25" customHeight="1">
      <c r="A45" s="62" t="s">
        <v>13</v>
      </c>
      <c r="B45" s="54" t="s">
        <v>51</v>
      </c>
      <c r="C45" s="50">
        <v>23969739.2</v>
      </c>
      <c r="D45" s="50">
        <v>22828000</v>
      </c>
      <c r="E45" s="193">
        <f t="shared" si="0"/>
        <v>95.23674750704004</v>
      </c>
      <c r="F45" s="50">
        <v>21500000</v>
      </c>
      <c r="G45" s="193">
        <f t="shared" si="1"/>
        <v>94.18258279306116</v>
      </c>
      <c r="H45" s="50">
        <v>20174000</v>
      </c>
      <c r="I45" s="193">
        <f t="shared" si="2"/>
        <v>93.83255813953488</v>
      </c>
    </row>
    <row r="46" spans="1:9" s="33" customFormat="1" ht="12.75" customHeight="1">
      <c r="A46" s="31">
        <v>37</v>
      </c>
      <c r="B46" s="34" t="s">
        <v>157</v>
      </c>
      <c r="C46" s="35">
        <v>23969739.2</v>
      </c>
      <c r="D46" s="35">
        <v>22828000</v>
      </c>
      <c r="E46" s="192">
        <f t="shared" si="0"/>
        <v>95.23674750704004</v>
      </c>
      <c r="F46" s="35">
        <v>21500000</v>
      </c>
      <c r="G46" s="192">
        <f t="shared" si="1"/>
        <v>94.18258279306116</v>
      </c>
      <c r="H46" s="35">
        <v>20174000</v>
      </c>
      <c r="I46" s="192">
        <f t="shared" si="2"/>
        <v>93.83255813953488</v>
      </c>
    </row>
    <row r="47" spans="1:9" ht="21.75" customHeight="1">
      <c r="A47" s="62" t="s">
        <v>14</v>
      </c>
      <c r="B47" s="54" t="s">
        <v>88</v>
      </c>
      <c r="C47" s="50">
        <v>2853540.38</v>
      </c>
      <c r="D47" s="50">
        <v>2986000</v>
      </c>
      <c r="E47" s="193">
        <f t="shared" si="0"/>
        <v>104.64193956841781</v>
      </c>
      <c r="F47" s="50">
        <v>3079000</v>
      </c>
      <c r="G47" s="193">
        <f t="shared" si="1"/>
        <v>103.11453449430677</v>
      </c>
      <c r="H47" s="50">
        <v>3185000</v>
      </c>
      <c r="I47" s="193">
        <f t="shared" si="2"/>
        <v>103.44267619356935</v>
      </c>
    </row>
    <row r="48" spans="1:9" ht="11.25" customHeight="1">
      <c r="A48" s="48">
        <v>37</v>
      </c>
      <c r="B48" s="38" t="s">
        <v>157</v>
      </c>
      <c r="C48" s="39">
        <v>2853540.38</v>
      </c>
      <c r="D48" s="39">
        <v>2986000</v>
      </c>
      <c r="E48" s="196">
        <f t="shared" si="0"/>
        <v>104.64193956841781</v>
      </c>
      <c r="F48" s="39">
        <v>3079000</v>
      </c>
      <c r="G48" s="196">
        <f t="shared" si="1"/>
        <v>103.11453449430677</v>
      </c>
      <c r="H48" s="39">
        <v>3185000</v>
      </c>
      <c r="I48" s="196">
        <f t="shared" si="2"/>
        <v>103.44267619356935</v>
      </c>
    </row>
    <row r="49" spans="1:9" ht="11.25" customHeight="1">
      <c r="A49" s="57" t="s">
        <v>15</v>
      </c>
      <c r="B49" s="58" t="s">
        <v>16</v>
      </c>
      <c r="C49" s="202">
        <v>7605016.92</v>
      </c>
      <c r="D49" s="202">
        <v>7100000</v>
      </c>
      <c r="E49" s="203">
        <f t="shared" si="0"/>
        <v>93.3594241102622</v>
      </c>
      <c r="F49" s="202">
        <v>6636000</v>
      </c>
      <c r="G49" s="203">
        <f t="shared" si="1"/>
        <v>93.46478873239437</v>
      </c>
      <c r="H49" s="202">
        <v>6198000</v>
      </c>
      <c r="I49" s="203">
        <f t="shared" si="2"/>
        <v>93.3996383363472</v>
      </c>
    </row>
    <row r="50" spans="1:9" ht="11.25" customHeight="1">
      <c r="A50" s="31">
        <v>37</v>
      </c>
      <c r="B50" s="34" t="s">
        <v>157</v>
      </c>
      <c r="C50" s="35">
        <v>7605016.92</v>
      </c>
      <c r="D50" s="35">
        <v>7100000</v>
      </c>
      <c r="E50" s="192">
        <f t="shared" si="0"/>
        <v>93.3594241102622</v>
      </c>
      <c r="F50" s="35">
        <v>6636000</v>
      </c>
      <c r="G50" s="192">
        <f t="shared" si="1"/>
        <v>93.46478873239437</v>
      </c>
      <c r="H50" s="35">
        <v>6198000</v>
      </c>
      <c r="I50" s="192">
        <f t="shared" si="2"/>
        <v>93.3996383363472</v>
      </c>
    </row>
    <row r="51" spans="1:9" ht="11.25" customHeight="1">
      <c r="A51" s="53" t="s">
        <v>17</v>
      </c>
      <c r="B51" s="54" t="s">
        <v>18</v>
      </c>
      <c r="C51" s="50">
        <v>437985.27</v>
      </c>
      <c r="D51" s="50">
        <v>458000</v>
      </c>
      <c r="E51" s="193">
        <f t="shared" si="0"/>
        <v>104.56972673989698</v>
      </c>
      <c r="F51" s="50">
        <v>478000</v>
      </c>
      <c r="G51" s="193">
        <f t="shared" si="1"/>
        <v>104.36681222707425</v>
      </c>
      <c r="H51" s="50">
        <v>486000</v>
      </c>
      <c r="I51" s="193">
        <f t="shared" si="2"/>
        <v>101.67364016736403</v>
      </c>
    </row>
    <row r="52" spans="1:9" ht="11.25" customHeight="1">
      <c r="A52" s="31">
        <v>37</v>
      </c>
      <c r="B52" s="34" t="s">
        <v>157</v>
      </c>
      <c r="C52" s="35">
        <v>437985.27</v>
      </c>
      <c r="D52" s="35">
        <v>458000</v>
      </c>
      <c r="E52" s="192">
        <f t="shared" si="0"/>
        <v>104.56972673989698</v>
      </c>
      <c r="F52" s="35">
        <v>478000</v>
      </c>
      <c r="G52" s="192">
        <f t="shared" si="1"/>
        <v>104.36681222707425</v>
      </c>
      <c r="H52" s="35">
        <v>486000</v>
      </c>
      <c r="I52" s="192">
        <f t="shared" si="2"/>
        <v>101.67364016736403</v>
      </c>
    </row>
    <row r="53" spans="1:9" ht="11.25">
      <c r="A53" s="53" t="s">
        <v>19</v>
      </c>
      <c r="B53" s="54" t="s">
        <v>20</v>
      </c>
      <c r="C53" s="50">
        <v>10750547.48</v>
      </c>
      <c r="D53" s="50">
        <v>9092000</v>
      </c>
      <c r="E53" s="193">
        <f t="shared" si="0"/>
        <v>84.57243704950363</v>
      </c>
      <c r="F53" s="50">
        <v>7645000</v>
      </c>
      <c r="G53" s="193">
        <f t="shared" si="1"/>
        <v>84.08490981082271</v>
      </c>
      <c r="H53" s="50">
        <v>6344000</v>
      </c>
      <c r="I53" s="193">
        <f t="shared" si="2"/>
        <v>82.98234139960758</v>
      </c>
    </row>
    <row r="54" spans="1:9" ht="11.25" customHeight="1">
      <c r="A54" s="31">
        <v>37</v>
      </c>
      <c r="B54" s="34" t="s">
        <v>157</v>
      </c>
      <c r="C54" s="35">
        <v>10750547.48</v>
      </c>
      <c r="D54" s="35">
        <v>9092000</v>
      </c>
      <c r="E54" s="192">
        <f t="shared" si="0"/>
        <v>84.57243704950363</v>
      </c>
      <c r="F54" s="35">
        <v>7645000</v>
      </c>
      <c r="G54" s="192">
        <f t="shared" si="1"/>
        <v>84.08490981082271</v>
      </c>
      <c r="H54" s="35">
        <v>6344000</v>
      </c>
      <c r="I54" s="192">
        <f t="shared" si="2"/>
        <v>82.98234139960758</v>
      </c>
    </row>
    <row r="55" spans="1:9" ht="11.25" customHeight="1">
      <c r="A55" s="53" t="s">
        <v>21</v>
      </c>
      <c r="B55" s="54" t="s">
        <v>22</v>
      </c>
      <c r="C55" s="50">
        <v>59260733.96</v>
      </c>
      <c r="D55" s="50">
        <v>64238000</v>
      </c>
      <c r="E55" s="193">
        <f t="shared" si="0"/>
        <v>108.3989274303615</v>
      </c>
      <c r="F55" s="50">
        <v>67025000</v>
      </c>
      <c r="G55" s="193">
        <f t="shared" si="1"/>
        <v>104.33855350415642</v>
      </c>
      <c r="H55" s="50">
        <v>69680000</v>
      </c>
      <c r="I55" s="193">
        <f t="shared" si="2"/>
        <v>103.96120850428944</v>
      </c>
    </row>
    <row r="56" spans="1:9" ht="11.25" customHeight="1">
      <c r="A56" s="31">
        <v>37</v>
      </c>
      <c r="B56" s="34" t="s">
        <v>157</v>
      </c>
      <c r="C56" s="35">
        <v>59260733.96</v>
      </c>
      <c r="D56" s="35">
        <v>64238000</v>
      </c>
      <c r="E56" s="192">
        <f t="shared" si="0"/>
        <v>108.3989274303615</v>
      </c>
      <c r="F56" s="35">
        <v>67025000</v>
      </c>
      <c r="G56" s="192">
        <f t="shared" si="1"/>
        <v>104.33855350415642</v>
      </c>
      <c r="H56" s="35">
        <v>69680000</v>
      </c>
      <c r="I56" s="192">
        <f t="shared" si="2"/>
        <v>103.96120850428944</v>
      </c>
    </row>
    <row r="57" spans="1:9" ht="11.25" customHeight="1">
      <c r="A57" s="53" t="s">
        <v>23</v>
      </c>
      <c r="B57" s="54" t="s">
        <v>24</v>
      </c>
      <c r="C57" s="50">
        <v>2588094.76</v>
      </c>
      <c r="D57" s="50">
        <v>2177000</v>
      </c>
      <c r="E57" s="193">
        <f t="shared" si="0"/>
        <v>84.11593090200455</v>
      </c>
      <c r="F57" s="50">
        <v>1858000</v>
      </c>
      <c r="G57" s="193">
        <f t="shared" si="1"/>
        <v>85.34680753330271</v>
      </c>
      <c r="H57" s="50">
        <v>1593000</v>
      </c>
      <c r="I57" s="193">
        <f t="shared" si="2"/>
        <v>85.73735199138859</v>
      </c>
    </row>
    <row r="58" spans="1:9" ht="11.25" customHeight="1">
      <c r="A58" s="31">
        <v>37</v>
      </c>
      <c r="B58" s="34" t="s">
        <v>157</v>
      </c>
      <c r="C58" s="35">
        <v>2588094.76</v>
      </c>
      <c r="D58" s="35">
        <v>2177000</v>
      </c>
      <c r="E58" s="192">
        <f t="shared" si="0"/>
        <v>84.11593090200455</v>
      </c>
      <c r="F58" s="35">
        <v>1858000</v>
      </c>
      <c r="G58" s="192">
        <f t="shared" si="1"/>
        <v>85.34680753330271</v>
      </c>
      <c r="H58" s="35">
        <v>1593000</v>
      </c>
      <c r="I58" s="192">
        <f t="shared" si="2"/>
        <v>85.73735199138859</v>
      </c>
    </row>
    <row r="59" spans="1:10" ht="11.25" customHeight="1">
      <c r="A59" s="53" t="s">
        <v>25</v>
      </c>
      <c r="B59" s="54" t="s">
        <v>39</v>
      </c>
      <c r="C59" s="32">
        <v>3924082553.59</v>
      </c>
      <c r="D59" s="32">
        <v>4231210203</v>
      </c>
      <c r="E59" s="183">
        <f t="shared" si="0"/>
        <v>107.82673772061753</v>
      </c>
      <c r="F59" s="32">
        <v>4563673170</v>
      </c>
      <c r="G59" s="183">
        <f t="shared" si="1"/>
        <v>107.8573966087593</v>
      </c>
      <c r="H59" s="32">
        <v>4776704485</v>
      </c>
      <c r="I59" s="183">
        <f t="shared" si="2"/>
        <v>104.66797921464652</v>
      </c>
      <c r="J59" s="63"/>
    </row>
    <row r="60" spans="1:10" s="182" customFormat="1" ht="11.25" customHeight="1">
      <c r="A60" s="165">
        <v>37</v>
      </c>
      <c r="B60" s="166" t="s">
        <v>157</v>
      </c>
      <c r="C60" s="35">
        <v>3924082553.59</v>
      </c>
      <c r="D60" s="176">
        <v>4231210203</v>
      </c>
      <c r="E60" s="184">
        <f t="shared" si="0"/>
        <v>107.82673772061753</v>
      </c>
      <c r="F60" s="176">
        <v>4563673170</v>
      </c>
      <c r="G60" s="184">
        <f t="shared" si="1"/>
        <v>107.8573966087593</v>
      </c>
      <c r="H60" s="176">
        <v>4776704485</v>
      </c>
      <c r="I60" s="184">
        <f t="shared" si="2"/>
        <v>104.66797921464652</v>
      </c>
      <c r="J60" s="181"/>
    </row>
    <row r="61" spans="1:9" ht="11.25">
      <c r="A61" s="53" t="s">
        <v>26</v>
      </c>
      <c r="B61" s="54" t="s">
        <v>42</v>
      </c>
      <c r="C61" s="32">
        <v>474510584.64</v>
      </c>
      <c r="D61" s="32">
        <v>492800000</v>
      </c>
      <c r="E61" s="183">
        <f t="shared" si="0"/>
        <v>103.85437458131219</v>
      </c>
      <c r="F61" s="32">
        <v>495720000</v>
      </c>
      <c r="G61" s="183">
        <f t="shared" si="1"/>
        <v>100.59253246753246</v>
      </c>
      <c r="H61" s="32">
        <v>504600000</v>
      </c>
      <c r="I61" s="183">
        <f t="shared" si="2"/>
        <v>101.79133381747761</v>
      </c>
    </row>
    <row r="62" spans="1:9" ht="12.75" customHeight="1">
      <c r="A62" s="31">
        <v>37</v>
      </c>
      <c r="B62" s="34" t="s">
        <v>157</v>
      </c>
      <c r="C62" s="35">
        <v>474510584.64</v>
      </c>
      <c r="D62" s="35">
        <v>492800000</v>
      </c>
      <c r="E62" s="192">
        <f t="shared" si="0"/>
        <v>103.85437458131219</v>
      </c>
      <c r="F62" s="35">
        <v>495720000</v>
      </c>
      <c r="G62" s="192">
        <f t="shared" si="1"/>
        <v>100.59253246753246</v>
      </c>
      <c r="H62" s="35">
        <v>504600000</v>
      </c>
      <c r="I62" s="192">
        <f t="shared" si="2"/>
        <v>101.79133381747761</v>
      </c>
    </row>
    <row r="63" spans="1:9" ht="11.25">
      <c r="A63" s="53" t="s">
        <v>27</v>
      </c>
      <c r="B63" s="54" t="s">
        <v>40</v>
      </c>
      <c r="C63" s="32">
        <v>741920499.04</v>
      </c>
      <c r="D63" s="32">
        <v>869200000</v>
      </c>
      <c r="E63" s="183">
        <f t="shared" si="0"/>
        <v>117.15540965975357</v>
      </c>
      <c r="F63" s="32">
        <v>773050000</v>
      </c>
      <c r="G63" s="183">
        <f t="shared" si="1"/>
        <v>88.93810400368154</v>
      </c>
      <c r="H63" s="32">
        <v>802650000</v>
      </c>
      <c r="I63" s="183">
        <f t="shared" si="2"/>
        <v>103.82898906927107</v>
      </c>
    </row>
    <row r="64" spans="1:9" ht="10.5" customHeight="1">
      <c r="A64" s="31">
        <v>37</v>
      </c>
      <c r="B64" s="34" t="s">
        <v>157</v>
      </c>
      <c r="C64" s="35">
        <v>741920499.04</v>
      </c>
      <c r="D64" s="35">
        <v>869200000</v>
      </c>
      <c r="E64" s="192">
        <f t="shared" si="0"/>
        <v>117.15540965975357</v>
      </c>
      <c r="F64" s="35">
        <v>773050000</v>
      </c>
      <c r="G64" s="192">
        <f t="shared" si="1"/>
        <v>88.93810400368154</v>
      </c>
      <c r="H64" s="35">
        <v>802650000</v>
      </c>
      <c r="I64" s="192">
        <f t="shared" si="2"/>
        <v>103.82898906927107</v>
      </c>
    </row>
    <row r="65" spans="1:9" ht="11.25">
      <c r="A65" s="53" t="s">
        <v>28</v>
      </c>
      <c r="B65" s="54" t="s">
        <v>29</v>
      </c>
      <c r="C65" s="32">
        <v>21700179.18</v>
      </c>
      <c r="D65" s="32">
        <v>22828000</v>
      </c>
      <c r="E65" s="183">
        <f t="shared" si="0"/>
        <v>105.19728805299202</v>
      </c>
      <c r="F65" s="32">
        <v>23426000</v>
      </c>
      <c r="G65" s="183">
        <f t="shared" si="1"/>
        <v>102.61958997722095</v>
      </c>
      <c r="H65" s="32">
        <v>24023000</v>
      </c>
      <c r="I65" s="183">
        <f t="shared" si="2"/>
        <v>102.54845043968241</v>
      </c>
    </row>
    <row r="66" spans="1:9" ht="11.25" customHeight="1">
      <c r="A66" s="31">
        <v>37</v>
      </c>
      <c r="B66" s="34" t="s">
        <v>157</v>
      </c>
      <c r="C66" s="35">
        <v>21700179.18</v>
      </c>
      <c r="D66" s="35">
        <v>22828000</v>
      </c>
      <c r="E66" s="192">
        <f t="shared" si="0"/>
        <v>105.19728805299202</v>
      </c>
      <c r="F66" s="35">
        <v>23426000</v>
      </c>
      <c r="G66" s="192">
        <f t="shared" si="1"/>
        <v>102.61958997722095</v>
      </c>
      <c r="H66" s="35">
        <v>24023000</v>
      </c>
      <c r="I66" s="192">
        <f t="shared" si="2"/>
        <v>102.54845043968241</v>
      </c>
    </row>
    <row r="67" spans="1:9" ht="11.25">
      <c r="A67" s="53" t="s">
        <v>30</v>
      </c>
      <c r="B67" s="54" t="s">
        <v>41</v>
      </c>
      <c r="C67" s="32">
        <v>706085340.77</v>
      </c>
      <c r="D67" s="32">
        <v>757847000</v>
      </c>
      <c r="E67" s="183">
        <f t="shared" si="0"/>
        <v>107.33079363658122</v>
      </c>
      <c r="F67" s="32">
        <v>789700000</v>
      </c>
      <c r="G67" s="183">
        <f t="shared" si="1"/>
        <v>104.20309112525352</v>
      </c>
      <c r="H67" s="32">
        <v>822882000</v>
      </c>
      <c r="I67" s="183">
        <f t="shared" si="2"/>
        <v>104.20184880334304</v>
      </c>
    </row>
    <row r="68" spans="1:9" ht="12" customHeight="1">
      <c r="A68" s="31">
        <v>37</v>
      </c>
      <c r="B68" s="34" t="s">
        <v>157</v>
      </c>
      <c r="C68" s="35">
        <v>706085340.77</v>
      </c>
      <c r="D68" s="35">
        <v>757847000</v>
      </c>
      <c r="E68" s="192">
        <f t="shared" si="0"/>
        <v>107.33079363658122</v>
      </c>
      <c r="F68" s="35">
        <v>789700000</v>
      </c>
      <c r="G68" s="192">
        <f t="shared" si="1"/>
        <v>104.20309112525352</v>
      </c>
      <c r="H68" s="35">
        <v>822882000</v>
      </c>
      <c r="I68" s="192">
        <f t="shared" si="2"/>
        <v>104.20184880334304</v>
      </c>
    </row>
    <row r="69" spans="1:9" ht="11.25">
      <c r="A69" s="53" t="s">
        <v>78</v>
      </c>
      <c r="B69" s="54" t="s">
        <v>79</v>
      </c>
      <c r="C69" s="32">
        <v>995421.06</v>
      </c>
      <c r="D69" s="32">
        <v>1000000</v>
      </c>
      <c r="E69" s="183">
        <f t="shared" si="0"/>
        <v>100.46000031383704</v>
      </c>
      <c r="F69" s="32">
        <v>1000000</v>
      </c>
      <c r="G69" s="183">
        <f t="shared" si="1"/>
        <v>100</v>
      </c>
      <c r="H69" s="32">
        <v>1000000</v>
      </c>
      <c r="I69" s="183">
        <f t="shared" si="2"/>
        <v>100</v>
      </c>
    </row>
    <row r="70" spans="1:9" ht="12.75" customHeight="1">
      <c r="A70" s="31">
        <v>37</v>
      </c>
      <c r="B70" s="34" t="s">
        <v>157</v>
      </c>
      <c r="C70" s="35">
        <v>995421.06</v>
      </c>
      <c r="D70" s="35">
        <v>1000000</v>
      </c>
      <c r="E70" s="192">
        <f t="shared" si="0"/>
        <v>100.46000031383704</v>
      </c>
      <c r="F70" s="35">
        <v>1000000</v>
      </c>
      <c r="G70" s="192">
        <f t="shared" si="1"/>
        <v>100</v>
      </c>
      <c r="H70" s="35">
        <v>1000000</v>
      </c>
      <c r="I70" s="192">
        <f t="shared" si="2"/>
        <v>100</v>
      </c>
    </row>
    <row r="71" spans="1:9" ht="13.5" customHeight="1">
      <c r="A71" s="53" t="s">
        <v>82</v>
      </c>
      <c r="B71" s="54" t="s">
        <v>81</v>
      </c>
      <c r="C71" s="32">
        <v>35835.16</v>
      </c>
      <c r="D71" s="32">
        <v>0</v>
      </c>
      <c r="E71" s="183">
        <f t="shared" si="0"/>
        <v>0</v>
      </c>
      <c r="F71" s="32">
        <v>0</v>
      </c>
      <c r="G71" s="183">
        <f t="shared" si="1"/>
        <v>0</v>
      </c>
      <c r="H71" s="32">
        <v>0</v>
      </c>
      <c r="I71" s="183">
        <f t="shared" si="2"/>
        <v>0</v>
      </c>
    </row>
    <row r="72" spans="1:9" ht="12.75" customHeight="1">
      <c r="A72" s="31">
        <v>37</v>
      </c>
      <c r="B72" s="34" t="s">
        <v>157</v>
      </c>
      <c r="C72" s="35">
        <v>35835.16</v>
      </c>
      <c r="D72" s="35">
        <v>0</v>
      </c>
      <c r="E72" s="192">
        <f t="shared" si="0"/>
        <v>0</v>
      </c>
      <c r="F72" s="35">
        <v>0</v>
      </c>
      <c r="G72" s="192">
        <f t="shared" si="1"/>
        <v>0</v>
      </c>
      <c r="H72" s="35">
        <v>0</v>
      </c>
      <c r="I72" s="192">
        <f t="shared" si="2"/>
        <v>0</v>
      </c>
    </row>
    <row r="73" spans="1:9" ht="11.25">
      <c r="A73" s="53" t="s">
        <v>71</v>
      </c>
      <c r="B73" s="54" t="s">
        <v>73</v>
      </c>
      <c r="C73" s="32">
        <v>121709469.77</v>
      </c>
      <c r="D73" s="32">
        <v>30000</v>
      </c>
      <c r="E73" s="183">
        <f aca="true" t="shared" si="3" ref="E73:E91">_xlfn.IFERROR(D73/C73,0)*100</f>
        <v>0.024648862620708468</v>
      </c>
      <c r="F73" s="32">
        <v>0</v>
      </c>
      <c r="G73" s="183">
        <f aca="true" t="shared" si="4" ref="G73:G91">_xlfn.IFERROR(F73/D73,0)*100</f>
        <v>0</v>
      </c>
      <c r="H73" s="32">
        <v>0</v>
      </c>
      <c r="I73" s="183">
        <f aca="true" t="shared" si="5" ref="I73:I91">_xlfn.IFERROR(H73/F73,0)*100</f>
        <v>0</v>
      </c>
    </row>
    <row r="74" spans="1:9" ht="10.5" customHeight="1">
      <c r="A74" s="31">
        <v>37</v>
      </c>
      <c r="B74" s="34" t="s">
        <v>157</v>
      </c>
      <c r="C74" s="35">
        <v>121709469.77</v>
      </c>
      <c r="D74" s="35">
        <v>30000</v>
      </c>
      <c r="E74" s="192">
        <f t="shared" si="3"/>
        <v>0.024648862620708468</v>
      </c>
      <c r="F74" s="35">
        <v>0</v>
      </c>
      <c r="G74" s="192">
        <f t="shared" si="4"/>
        <v>0</v>
      </c>
      <c r="H74" s="35">
        <v>0</v>
      </c>
      <c r="I74" s="192">
        <f t="shared" si="5"/>
        <v>0</v>
      </c>
    </row>
    <row r="75" spans="1:9" ht="11.25">
      <c r="A75" s="53" t="s">
        <v>50</v>
      </c>
      <c r="B75" s="54" t="s">
        <v>49</v>
      </c>
      <c r="C75" s="32">
        <v>13272.28</v>
      </c>
      <c r="D75" s="32">
        <v>15000</v>
      </c>
      <c r="E75" s="183">
        <f t="shared" si="3"/>
        <v>113.01750716530994</v>
      </c>
      <c r="F75" s="32">
        <v>15000</v>
      </c>
      <c r="G75" s="183">
        <f t="shared" si="4"/>
        <v>100</v>
      </c>
      <c r="H75" s="32">
        <v>15000</v>
      </c>
      <c r="I75" s="183">
        <f t="shared" si="5"/>
        <v>100</v>
      </c>
    </row>
    <row r="76" spans="1:9" ht="11.25">
      <c r="A76" s="31">
        <v>3711</v>
      </c>
      <c r="B76" s="34" t="s">
        <v>48</v>
      </c>
      <c r="C76" s="35">
        <v>13272.28</v>
      </c>
      <c r="D76" s="35">
        <v>15000</v>
      </c>
      <c r="E76" s="192">
        <f t="shared" si="3"/>
        <v>113.01750716530994</v>
      </c>
      <c r="F76" s="35">
        <v>15000</v>
      </c>
      <c r="G76" s="192">
        <f t="shared" si="4"/>
        <v>100</v>
      </c>
      <c r="H76" s="35">
        <v>15000</v>
      </c>
      <c r="I76" s="192">
        <f t="shared" si="5"/>
        <v>100</v>
      </c>
    </row>
    <row r="77" spans="1:9" ht="11.25">
      <c r="A77" s="53" t="s">
        <v>83</v>
      </c>
      <c r="B77" s="54" t="s">
        <v>84</v>
      </c>
      <c r="C77" s="32">
        <f>C78+C79</f>
        <v>20173.87</v>
      </c>
      <c r="D77" s="32">
        <v>0</v>
      </c>
      <c r="E77" s="183">
        <f t="shared" si="3"/>
        <v>0</v>
      </c>
      <c r="F77" s="32">
        <v>0</v>
      </c>
      <c r="G77" s="183">
        <f t="shared" si="4"/>
        <v>0</v>
      </c>
      <c r="H77" s="32">
        <v>0</v>
      </c>
      <c r="I77" s="183">
        <f t="shared" si="5"/>
        <v>0</v>
      </c>
    </row>
    <row r="78" spans="1:9" ht="11.25">
      <c r="A78" s="31">
        <v>32</v>
      </c>
      <c r="B78" s="47" t="s">
        <v>34</v>
      </c>
      <c r="C78" s="37">
        <v>4247.13</v>
      </c>
      <c r="D78" s="37">
        <v>0</v>
      </c>
      <c r="E78" s="194">
        <f t="shared" si="3"/>
        <v>0</v>
      </c>
      <c r="F78" s="37">
        <v>0</v>
      </c>
      <c r="G78" s="194">
        <f t="shared" si="4"/>
        <v>0</v>
      </c>
      <c r="H78" s="37">
        <v>0</v>
      </c>
      <c r="I78" s="194">
        <f t="shared" si="5"/>
        <v>0</v>
      </c>
    </row>
    <row r="79" spans="1:9" ht="12.75" customHeight="1">
      <c r="A79" s="31">
        <v>37</v>
      </c>
      <c r="B79" s="34" t="s">
        <v>157</v>
      </c>
      <c r="C79" s="35">
        <v>15926.74</v>
      </c>
      <c r="D79" s="35">
        <v>0</v>
      </c>
      <c r="E79" s="192">
        <f t="shared" si="3"/>
        <v>0</v>
      </c>
      <c r="F79" s="35">
        <v>0</v>
      </c>
      <c r="G79" s="192">
        <f t="shared" si="4"/>
        <v>0</v>
      </c>
      <c r="H79" s="35">
        <v>0</v>
      </c>
      <c r="I79" s="192">
        <f t="shared" si="5"/>
        <v>0</v>
      </c>
    </row>
    <row r="80" spans="1:9" s="154" customFormat="1" ht="11.25">
      <c r="A80" s="98" t="s">
        <v>109</v>
      </c>
      <c r="B80" s="99" t="s">
        <v>110</v>
      </c>
      <c r="C80" s="32">
        <f>C81</f>
        <v>10620479.13</v>
      </c>
      <c r="D80" s="100">
        <v>0</v>
      </c>
      <c r="E80" s="195">
        <f t="shared" si="3"/>
        <v>0</v>
      </c>
      <c r="F80" s="100">
        <v>0</v>
      </c>
      <c r="G80" s="195">
        <f t="shared" si="4"/>
        <v>0</v>
      </c>
      <c r="H80" s="100">
        <v>0</v>
      </c>
      <c r="I80" s="195">
        <f t="shared" si="5"/>
        <v>0</v>
      </c>
    </row>
    <row r="81" spans="1:9" ht="11.25">
      <c r="A81" s="48">
        <v>53</v>
      </c>
      <c r="B81" s="38" t="s">
        <v>112</v>
      </c>
      <c r="C81" s="39">
        <v>10620479.13</v>
      </c>
      <c r="D81" s="39">
        <v>0</v>
      </c>
      <c r="E81" s="196">
        <f t="shared" si="3"/>
        <v>0</v>
      </c>
      <c r="F81" s="39">
        <v>0</v>
      </c>
      <c r="G81" s="196">
        <f t="shared" si="4"/>
        <v>0</v>
      </c>
      <c r="H81" s="39">
        <v>0</v>
      </c>
      <c r="I81" s="196">
        <f t="shared" si="5"/>
        <v>0</v>
      </c>
    </row>
    <row r="82" spans="1:9" ht="12">
      <c r="A82" s="158">
        <v>4011</v>
      </c>
      <c r="B82" s="159" t="s">
        <v>64</v>
      </c>
      <c r="C82" s="160">
        <f>C83+C86</f>
        <v>167762957.07</v>
      </c>
      <c r="D82" s="160">
        <f>D83+D86</f>
        <v>165011000</v>
      </c>
      <c r="E82" s="197">
        <f t="shared" si="3"/>
        <v>98.35961578285026</v>
      </c>
      <c r="F82" s="160">
        <f>F83+F86</f>
        <v>165001000</v>
      </c>
      <c r="G82" s="197">
        <f t="shared" si="4"/>
        <v>99.99393979795286</v>
      </c>
      <c r="H82" s="160">
        <f>H83+H86</f>
        <v>165001000</v>
      </c>
      <c r="I82" s="197">
        <f t="shared" si="5"/>
        <v>100</v>
      </c>
    </row>
    <row r="83" spans="1:9" ht="11.25">
      <c r="A83" s="201" t="s">
        <v>69</v>
      </c>
      <c r="B83" s="43" t="s">
        <v>63</v>
      </c>
      <c r="C83" s="32">
        <f>C84+C85</f>
        <v>159268697.32999998</v>
      </c>
      <c r="D83" s="32">
        <f>D84+D85</f>
        <v>165001000</v>
      </c>
      <c r="E83" s="183">
        <f t="shared" si="3"/>
        <v>103.59913954599809</v>
      </c>
      <c r="F83" s="32">
        <f>F84+F85</f>
        <v>165001000</v>
      </c>
      <c r="G83" s="183">
        <f t="shared" si="4"/>
        <v>100</v>
      </c>
      <c r="H83" s="32">
        <f>H84+H85</f>
        <v>165001000</v>
      </c>
      <c r="I83" s="183">
        <f t="shared" si="5"/>
        <v>100</v>
      </c>
    </row>
    <row r="84" spans="1:9" ht="11.25">
      <c r="A84" s="31">
        <v>34</v>
      </c>
      <c r="B84" s="34" t="s">
        <v>35</v>
      </c>
      <c r="C84" s="35">
        <v>1327.23</v>
      </c>
      <c r="D84" s="35">
        <v>1000</v>
      </c>
      <c r="E84" s="192">
        <f t="shared" si="3"/>
        <v>75.34489123964948</v>
      </c>
      <c r="F84" s="35">
        <v>1000</v>
      </c>
      <c r="G84" s="192">
        <f t="shared" si="4"/>
        <v>100</v>
      </c>
      <c r="H84" s="35">
        <v>1000</v>
      </c>
      <c r="I84" s="192">
        <f t="shared" si="5"/>
        <v>100</v>
      </c>
    </row>
    <row r="85" spans="1:9" ht="12" customHeight="1">
      <c r="A85" s="31">
        <v>37</v>
      </c>
      <c r="B85" s="34" t="s">
        <v>157</v>
      </c>
      <c r="C85" s="101">
        <v>159267370.1</v>
      </c>
      <c r="D85" s="101">
        <v>165000000</v>
      </c>
      <c r="E85" s="198">
        <f t="shared" si="3"/>
        <v>103.59937499840717</v>
      </c>
      <c r="F85" s="101">
        <v>165000000</v>
      </c>
      <c r="G85" s="198">
        <f t="shared" si="4"/>
        <v>100</v>
      </c>
      <c r="H85" s="101">
        <v>165000000</v>
      </c>
      <c r="I85" s="198">
        <f t="shared" si="5"/>
        <v>100</v>
      </c>
    </row>
    <row r="86" spans="1:9" ht="11.25">
      <c r="A86" s="62" t="s">
        <v>175</v>
      </c>
      <c r="B86" s="54" t="s">
        <v>111</v>
      </c>
      <c r="C86" s="205">
        <f>C87</f>
        <v>8494259.74</v>
      </c>
      <c r="D86" s="205">
        <f>D87</f>
        <v>10000</v>
      </c>
      <c r="E86" s="199">
        <f t="shared" si="3"/>
        <v>0.11772656247971056</v>
      </c>
      <c r="F86" s="102">
        <v>0</v>
      </c>
      <c r="G86" s="199">
        <f t="shared" si="4"/>
        <v>0</v>
      </c>
      <c r="H86" s="102">
        <v>0</v>
      </c>
      <c r="I86" s="199">
        <f t="shared" si="5"/>
        <v>0</v>
      </c>
    </row>
    <row r="87" spans="1:9" ht="12" customHeight="1">
      <c r="A87" s="31">
        <v>37</v>
      </c>
      <c r="B87" s="34" t="s">
        <v>157</v>
      </c>
      <c r="C87" s="64">
        <v>8494259.74</v>
      </c>
      <c r="D87" s="64">
        <v>10000</v>
      </c>
      <c r="E87" s="200">
        <f t="shared" si="3"/>
        <v>0.11772656247971056</v>
      </c>
      <c r="F87" s="64">
        <v>0</v>
      </c>
      <c r="G87" s="200">
        <f t="shared" si="4"/>
        <v>0</v>
      </c>
      <c r="H87" s="64">
        <v>0</v>
      </c>
      <c r="I87" s="200">
        <f t="shared" si="5"/>
        <v>0</v>
      </c>
    </row>
    <row r="88" spans="1:9" ht="12">
      <c r="A88" s="158">
        <v>4001</v>
      </c>
      <c r="B88" s="159" t="s">
        <v>92</v>
      </c>
      <c r="C88" s="160">
        <f>C89</f>
        <v>7964695.73</v>
      </c>
      <c r="D88" s="160">
        <f>D89</f>
        <v>9301000</v>
      </c>
      <c r="E88" s="197">
        <f t="shared" si="3"/>
        <v>116.77784456933674</v>
      </c>
      <c r="F88" s="160">
        <f>F89</f>
        <v>10401000</v>
      </c>
      <c r="G88" s="197">
        <f t="shared" si="4"/>
        <v>111.82668530265562</v>
      </c>
      <c r="H88" s="160">
        <f>H89</f>
        <v>11401000</v>
      </c>
      <c r="I88" s="197">
        <f t="shared" si="5"/>
        <v>109.61446014806269</v>
      </c>
    </row>
    <row r="89" spans="1:9" ht="11.25">
      <c r="A89" s="201" t="s">
        <v>95</v>
      </c>
      <c r="B89" s="43" t="s">
        <v>93</v>
      </c>
      <c r="C89" s="32">
        <f>C90+C91</f>
        <v>7964695.73</v>
      </c>
      <c r="D89" s="32">
        <f>D90+D91</f>
        <v>9301000</v>
      </c>
      <c r="E89" s="183">
        <f t="shared" si="3"/>
        <v>116.77784456933674</v>
      </c>
      <c r="F89" s="32">
        <f>F90+F91</f>
        <v>10401000</v>
      </c>
      <c r="G89" s="183">
        <f t="shared" si="4"/>
        <v>111.82668530265562</v>
      </c>
      <c r="H89" s="32">
        <f>H90+H91</f>
        <v>11401000</v>
      </c>
      <c r="I89" s="183">
        <f t="shared" si="5"/>
        <v>109.61446014806269</v>
      </c>
    </row>
    <row r="90" spans="1:9" ht="11.25">
      <c r="A90" s="31">
        <v>34</v>
      </c>
      <c r="B90" s="34" t="s">
        <v>35</v>
      </c>
      <c r="C90" s="35">
        <v>1327.23</v>
      </c>
      <c r="D90" s="35">
        <v>1000</v>
      </c>
      <c r="E90" s="192">
        <f t="shared" si="3"/>
        <v>75.34489123964948</v>
      </c>
      <c r="F90" s="35">
        <v>1000</v>
      </c>
      <c r="G90" s="192">
        <f t="shared" si="4"/>
        <v>100</v>
      </c>
      <c r="H90" s="35">
        <v>1000</v>
      </c>
      <c r="I90" s="192">
        <f t="shared" si="5"/>
        <v>100</v>
      </c>
    </row>
    <row r="91" spans="1:9" ht="12.75" customHeight="1">
      <c r="A91" s="48">
        <v>37</v>
      </c>
      <c r="B91" s="38" t="s">
        <v>157</v>
      </c>
      <c r="C91" s="39">
        <v>7963368.5</v>
      </c>
      <c r="D91" s="39">
        <v>9300000</v>
      </c>
      <c r="E91" s="196">
        <f t="shared" si="3"/>
        <v>116.78475007153067</v>
      </c>
      <c r="F91" s="39">
        <v>10400000</v>
      </c>
      <c r="G91" s="196">
        <f t="shared" si="4"/>
        <v>111.8279569892473</v>
      </c>
      <c r="H91" s="39">
        <v>11400000</v>
      </c>
      <c r="I91" s="196">
        <f t="shared" si="5"/>
        <v>109.61538461538463</v>
      </c>
    </row>
    <row r="92" spans="2:9" ht="12.75">
      <c r="B92" s="44"/>
      <c r="C92" s="92"/>
      <c r="D92" s="92"/>
      <c r="E92" s="92"/>
      <c r="F92" s="92"/>
      <c r="G92" s="92"/>
      <c r="H92" s="92"/>
      <c r="I92" s="92"/>
    </row>
    <row r="93" spans="3:9" ht="11.25">
      <c r="C93" s="93"/>
      <c r="D93" s="93"/>
      <c r="E93" s="93"/>
      <c r="F93" s="93"/>
      <c r="G93" s="93"/>
      <c r="H93" s="93"/>
      <c r="I93" s="93"/>
    </row>
    <row r="94" spans="3:9" ht="11.25">
      <c r="C94" s="93"/>
      <c r="D94" s="93"/>
      <c r="E94" s="93"/>
      <c r="F94" s="93"/>
      <c r="G94" s="93"/>
      <c r="H94" s="93"/>
      <c r="I94" s="93"/>
    </row>
    <row r="95" spans="3:9" ht="11.25">
      <c r="C95" s="93"/>
      <c r="D95" s="93"/>
      <c r="E95" s="93"/>
      <c r="F95" s="93"/>
      <c r="G95" s="93"/>
      <c r="H95" s="93"/>
      <c r="I95" s="93"/>
    </row>
  </sheetData>
  <sheetProtection/>
  <mergeCells count="11">
    <mergeCell ref="I5:I6"/>
    <mergeCell ref="H4:I4"/>
    <mergeCell ref="A2:I2"/>
    <mergeCell ref="D5:D6"/>
    <mergeCell ref="C5:C6"/>
    <mergeCell ref="F5:F6"/>
    <mergeCell ref="H5:H6"/>
    <mergeCell ref="A5:A6"/>
    <mergeCell ref="B5:B6"/>
    <mergeCell ref="E5:E6"/>
    <mergeCell ref="G5:G6"/>
  </mergeCells>
  <printOptions horizontalCentered="1"/>
  <pageMargins left="0.25" right="0.25" top="0.75" bottom="0.75" header="0.3" footer="0.3"/>
  <pageSetup horizontalDpi="600" verticalDpi="600" orientation="landscape" paperSize="8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8.421875" style="24" customWidth="1"/>
    <col min="2" max="2" width="35.421875" style="24" customWidth="1"/>
    <col min="3" max="3" width="15.8515625" style="4" customWidth="1"/>
    <col min="4" max="4" width="16.8515625" style="4" customWidth="1"/>
    <col min="5" max="5" width="7.421875" style="4" customWidth="1"/>
    <col min="6" max="6" width="16.8515625" style="4" customWidth="1"/>
    <col min="7" max="7" width="8.00390625" style="4" customWidth="1"/>
    <col min="8" max="8" width="16.8515625" style="4" customWidth="1"/>
    <col min="9" max="9" width="9.28125" style="4" bestFit="1" customWidth="1"/>
    <col min="10" max="10" width="9.140625" style="4" customWidth="1"/>
    <col min="11" max="11" width="9.140625" style="24" customWidth="1"/>
    <col min="12" max="16384" width="9.140625" style="24" customWidth="1"/>
  </cols>
  <sheetData>
    <row r="2" spans="1:9" s="2" customFormat="1" ht="12.75">
      <c r="A2" s="300" t="str">
        <f>'PLAN RASHODA'!A2:I2</f>
        <v> PLAN RASHODA HRVATSKOG ZAVODA ZA MIROVINSKO OSIGURANJE ZA RAZDOBLJE 2023.-2025. GODINE</v>
      </c>
      <c r="B2" s="300"/>
      <c r="C2" s="300"/>
      <c r="D2" s="300"/>
      <c r="E2" s="300"/>
      <c r="F2" s="300"/>
      <c r="G2" s="300"/>
      <c r="H2" s="300"/>
      <c r="I2" s="300"/>
    </row>
    <row r="3" spans="1:9" s="4" customFormat="1" ht="12">
      <c r="A3" s="300" t="s">
        <v>116</v>
      </c>
      <c r="B3" s="300"/>
      <c r="C3" s="300"/>
      <c r="D3" s="300"/>
      <c r="E3" s="300"/>
      <c r="F3" s="300"/>
      <c r="G3" s="300"/>
      <c r="H3" s="300"/>
      <c r="I3" s="300"/>
    </row>
    <row r="4" spans="1:9" s="5" customFormat="1" ht="12.75">
      <c r="A4" s="80"/>
      <c r="B4" s="3"/>
      <c r="C4" s="3"/>
      <c r="D4" s="89"/>
      <c r="E4" s="89"/>
      <c r="F4" s="89"/>
      <c r="G4" s="89"/>
      <c r="H4" s="89"/>
      <c r="I4" s="222" t="s">
        <v>187</v>
      </c>
    </row>
    <row r="5" spans="1:9" s="219" customFormat="1" ht="38.25" customHeight="1">
      <c r="A5" s="220" t="s">
        <v>53</v>
      </c>
      <c r="B5" s="220" t="s">
        <v>0</v>
      </c>
      <c r="C5" s="221" t="str">
        <f>'PLAN RASHODA'!C5:C6</f>
        <v>Plan 
2022.
(NN 131/22)
EUR</v>
      </c>
      <c r="D5" s="221" t="str">
        <f>'PLAN RASHODA'!D5:D6</f>
        <v>Plan za 2023.
EUR</v>
      </c>
      <c r="E5" s="221" t="str">
        <f>'PLAN RASHODA'!E5:E6</f>
        <v>Indeks</v>
      </c>
      <c r="F5" s="221" t="str">
        <f>'PLAN RASHODA'!F5:F6</f>
        <v>Projekcije 
za 2024.
EUR</v>
      </c>
      <c r="G5" s="221" t="str">
        <f>'PLAN RASHODA'!G5:G6</f>
        <v>Indeks</v>
      </c>
      <c r="H5" s="221" t="str">
        <f>'PLAN RASHODA'!H5:H6</f>
        <v>Projekcije 
za 2025.
EUR</v>
      </c>
      <c r="I5" s="221" t="str">
        <f>'PLAN RASHODA'!I5:I6</f>
        <v>Indeks</v>
      </c>
    </row>
    <row r="6" spans="1:9" s="7" customFormat="1" ht="11.25" customHeight="1">
      <c r="A6" s="6">
        <v>1</v>
      </c>
      <c r="B6" s="6">
        <v>2</v>
      </c>
      <c r="C6" s="6">
        <v>3</v>
      </c>
      <c r="D6" s="6">
        <v>4</v>
      </c>
      <c r="E6" s="6" t="s">
        <v>184</v>
      </c>
      <c r="F6" s="6">
        <v>6</v>
      </c>
      <c r="G6" s="6" t="s">
        <v>185</v>
      </c>
      <c r="H6" s="6">
        <v>8</v>
      </c>
      <c r="I6" s="6" t="s">
        <v>186</v>
      </c>
    </row>
    <row r="7" spans="1:15" s="10" customFormat="1" ht="15.75" customHeight="1">
      <c r="A7" s="1">
        <v>20</v>
      </c>
      <c r="B7" s="8" t="s">
        <v>54</v>
      </c>
      <c r="C7" s="9">
        <f>C13+C25+C29+C8</f>
        <v>6431670051.089998</v>
      </c>
      <c r="D7" s="9">
        <f>D13+D25+D29+D8</f>
        <v>6815047106</v>
      </c>
      <c r="E7" s="216">
        <f aca="true" t="shared" si="0" ref="E7:E12">_xlfn.IFERROR(D7/C7,0)*100</f>
        <v>105.96076993789552</v>
      </c>
      <c r="F7" s="9">
        <f>F13+F25+F29+F8</f>
        <v>7096738205</v>
      </c>
      <c r="G7" s="216">
        <f aca="true" t="shared" si="1" ref="G7:G12">_xlfn.IFERROR(F7/D7,0)*100</f>
        <v>104.13336980095116</v>
      </c>
      <c r="H7" s="9">
        <f>H13+H25+H29+H8</f>
        <v>7379954959</v>
      </c>
      <c r="I7" s="216">
        <f aca="true" t="shared" si="2" ref="I7:I12">_xlfn.IFERROR(H7/F7,0)*100</f>
        <v>103.99080177144565</v>
      </c>
      <c r="K7" s="82"/>
      <c r="L7" s="82"/>
      <c r="M7" s="82"/>
      <c r="N7" s="82"/>
      <c r="O7" s="82"/>
    </row>
    <row r="8" spans="1:15" s="10" customFormat="1" ht="15.75" customHeight="1">
      <c r="A8" s="11">
        <v>4101</v>
      </c>
      <c r="B8" s="12" t="s">
        <v>65</v>
      </c>
      <c r="C8" s="13">
        <f>SUM(C9:C12)</f>
        <v>79286747.62</v>
      </c>
      <c r="D8" s="13">
        <f>SUM(D9:D12)</f>
        <v>84157903</v>
      </c>
      <c r="E8" s="190">
        <f t="shared" si="0"/>
        <v>106.1437195070053</v>
      </c>
      <c r="F8" s="13">
        <f>SUM(F9:F12)</f>
        <v>90784035</v>
      </c>
      <c r="G8" s="190">
        <f t="shared" si="1"/>
        <v>107.87345188484557</v>
      </c>
      <c r="H8" s="13">
        <f>SUM(H9:H12)</f>
        <v>85148474</v>
      </c>
      <c r="I8" s="190">
        <f t="shared" si="2"/>
        <v>93.79234355467896</v>
      </c>
      <c r="K8" s="82"/>
      <c r="L8" s="82"/>
      <c r="M8" s="82"/>
      <c r="N8" s="82"/>
      <c r="O8" s="82"/>
    </row>
    <row r="9" spans="1:15" s="224" customFormat="1" ht="15.75" customHeight="1">
      <c r="A9" s="223"/>
      <c r="B9" s="18" t="s">
        <v>33</v>
      </c>
      <c r="C9" s="19">
        <v>47031654.39</v>
      </c>
      <c r="D9" s="19">
        <v>51891150</v>
      </c>
      <c r="E9" s="218">
        <f t="shared" si="0"/>
        <v>110.33239351884939</v>
      </c>
      <c r="F9" s="19">
        <v>50794241</v>
      </c>
      <c r="G9" s="218">
        <f t="shared" si="1"/>
        <v>97.88613472624908</v>
      </c>
      <c r="H9" s="19">
        <v>50661656</v>
      </c>
      <c r="I9" s="218">
        <f t="shared" si="2"/>
        <v>99.73897631426367</v>
      </c>
      <c r="K9" s="225"/>
      <c r="L9" s="225"/>
      <c r="M9" s="225"/>
      <c r="N9" s="225"/>
      <c r="O9" s="225"/>
    </row>
    <row r="10" spans="1:15" s="224" customFormat="1" ht="15.75" customHeight="1">
      <c r="A10" s="223"/>
      <c r="B10" s="18" t="s">
        <v>55</v>
      </c>
      <c r="C10" s="19">
        <v>20030393.52</v>
      </c>
      <c r="D10" s="19">
        <v>21057753</v>
      </c>
      <c r="E10" s="218">
        <f t="shared" si="0"/>
        <v>105.12900297727153</v>
      </c>
      <c r="F10" s="19">
        <v>21712294</v>
      </c>
      <c r="G10" s="218">
        <f t="shared" si="1"/>
        <v>103.10831359832171</v>
      </c>
      <c r="H10" s="19">
        <v>20415300</v>
      </c>
      <c r="I10" s="218">
        <f t="shared" si="2"/>
        <v>94.02645340008753</v>
      </c>
      <c r="K10" s="225"/>
      <c r="L10" s="225"/>
      <c r="M10" s="225"/>
      <c r="N10" s="225"/>
      <c r="O10" s="225"/>
    </row>
    <row r="11" spans="1:15" s="224" customFormat="1" ht="15.75" customHeight="1">
      <c r="A11" s="223"/>
      <c r="B11" s="18" t="s">
        <v>56</v>
      </c>
      <c r="C11" s="19">
        <v>11907492.2</v>
      </c>
      <c r="D11" s="19">
        <v>11014000</v>
      </c>
      <c r="E11" s="218">
        <f t="shared" si="0"/>
        <v>92.49638643475241</v>
      </c>
      <c r="F11" s="19">
        <v>18098500</v>
      </c>
      <c r="G11" s="218">
        <f t="shared" si="1"/>
        <v>164.32268022516797</v>
      </c>
      <c r="H11" s="19">
        <v>13899518</v>
      </c>
      <c r="I11" s="218">
        <f t="shared" si="2"/>
        <v>76.79928170842888</v>
      </c>
      <c r="K11" s="225"/>
      <c r="L11" s="225"/>
      <c r="M11" s="225"/>
      <c r="N11" s="225"/>
      <c r="O11" s="225"/>
    </row>
    <row r="12" spans="1:15" s="224" customFormat="1" ht="15.75" customHeight="1">
      <c r="A12" s="226"/>
      <c r="B12" s="227" t="s">
        <v>57</v>
      </c>
      <c r="C12" s="228">
        <v>317207.51</v>
      </c>
      <c r="D12" s="228">
        <v>195000</v>
      </c>
      <c r="E12" s="229">
        <f t="shared" si="0"/>
        <v>61.47395438399299</v>
      </c>
      <c r="F12" s="228">
        <v>179000</v>
      </c>
      <c r="G12" s="229">
        <f t="shared" si="1"/>
        <v>91.7948717948718</v>
      </c>
      <c r="H12" s="228">
        <v>172000</v>
      </c>
      <c r="I12" s="229">
        <f t="shared" si="2"/>
        <v>96.08938547486034</v>
      </c>
      <c r="K12" s="225"/>
      <c r="L12" s="225"/>
      <c r="M12" s="225"/>
      <c r="N12" s="225"/>
      <c r="O12" s="225"/>
    </row>
    <row r="13" spans="1:15" s="10" customFormat="1" ht="24.75" customHeight="1">
      <c r="A13" s="11">
        <v>4102</v>
      </c>
      <c r="B13" s="12" t="s">
        <v>66</v>
      </c>
      <c r="C13" s="13">
        <f>C14+C17+C18+C19+C20+C21+C22+C23+C24</f>
        <v>6176655650.669999</v>
      </c>
      <c r="D13" s="13">
        <f>D14+D17+D18+D19+D20+D21+D22+D23+D24</f>
        <v>6556577203</v>
      </c>
      <c r="E13" s="190">
        <f aca="true" t="shared" si="3" ref="E13:E31">_xlfn.IFERROR(D13/C13,0)*100</f>
        <v>106.15092655017591</v>
      </c>
      <c r="F13" s="13">
        <f>F14+F17+F18+F19+F20+F21+F22+F23+F24</f>
        <v>6830552170</v>
      </c>
      <c r="G13" s="190">
        <f aca="true" t="shared" si="4" ref="G13:G31">_xlfn.IFERROR(F13/D13,0)*100</f>
        <v>104.17862794133868</v>
      </c>
      <c r="H13" s="13">
        <f>H14+H17+H18+H19+H20+H21+H22+H23+H24</f>
        <v>7118404485</v>
      </c>
      <c r="I13" s="190">
        <f aca="true" t="shared" si="5" ref="I13:I31">_xlfn.IFERROR(H13/F13,0)*100</f>
        <v>104.21418807492981</v>
      </c>
      <c r="K13" s="82"/>
      <c r="L13" s="82"/>
      <c r="M13" s="82"/>
      <c r="N13" s="82"/>
      <c r="O13" s="82"/>
    </row>
    <row r="14" spans="1:9" s="10" customFormat="1" ht="17.25" customHeight="1">
      <c r="A14" s="17"/>
      <c r="B14" s="15" t="s">
        <v>67</v>
      </c>
      <c r="C14" s="16">
        <f>SUM(C15:C16)</f>
        <v>6038920963.559999</v>
      </c>
      <c r="D14" s="16">
        <f>SUM(D15:D16)</f>
        <v>6551647203</v>
      </c>
      <c r="E14" s="217">
        <f t="shared" si="3"/>
        <v>108.49036181354069</v>
      </c>
      <c r="F14" s="16">
        <f>SUM(F15:F16)</f>
        <v>6825792170</v>
      </c>
      <c r="G14" s="217">
        <f t="shared" si="4"/>
        <v>104.1843670531354</v>
      </c>
      <c r="H14" s="16">
        <f>SUM(H15:H16)</f>
        <v>7113774485</v>
      </c>
      <c r="I14" s="217">
        <f t="shared" si="5"/>
        <v>104.21903140071727</v>
      </c>
    </row>
    <row r="15" spans="1:9" s="10" customFormat="1" ht="17.25" customHeight="1">
      <c r="A15" s="230"/>
      <c r="B15" s="231" t="s">
        <v>58</v>
      </c>
      <c r="C15" s="232">
        <v>5162213816.44</v>
      </c>
      <c r="D15" s="232">
        <v>5616038203</v>
      </c>
      <c r="E15" s="233">
        <f t="shared" si="3"/>
        <v>108.79127449379789</v>
      </c>
      <c r="F15" s="232">
        <v>5855869170</v>
      </c>
      <c r="G15" s="233">
        <f t="shared" si="4"/>
        <v>104.27046537667579</v>
      </c>
      <c r="H15" s="232">
        <v>6107977485</v>
      </c>
      <c r="I15" s="233">
        <f t="shared" si="5"/>
        <v>104.30522451375053</v>
      </c>
    </row>
    <row r="16" spans="1:9" s="20" customFormat="1" ht="17.25" customHeight="1">
      <c r="A16" s="234"/>
      <c r="B16" s="235" t="s">
        <v>59</v>
      </c>
      <c r="C16" s="232">
        <v>876707147.12</v>
      </c>
      <c r="D16" s="232">
        <v>935609000</v>
      </c>
      <c r="E16" s="233">
        <f t="shared" si="3"/>
        <v>106.71853230277564</v>
      </c>
      <c r="F16" s="232">
        <v>969923000</v>
      </c>
      <c r="G16" s="233">
        <f t="shared" si="4"/>
        <v>103.6675577084017</v>
      </c>
      <c r="H16" s="232">
        <v>1005797000</v>
      </c>
      <c r="I16" s="233">
        <f t="shared" si="5"/>
        <v>103.69864411917236</v>
      </c>
    </row>
    <row r="17" spans="1:9" s="224" customFormat="1" ht="18" customHeight="1">
      <c r="A17" s="239"/>
      <c r="B17" s="240" t="s">
        <v>85</v>
      </c>
      <c r="C17" s="241">
        <v>35835.16</v>
      </c>
      <c r="D17" s="241">
        <v>0</v>
      </c>
      <c r="E17" s="242">
        <f>_xlfn.IFERROR(D17/C17,0)*100</f>
        <v>0</v>
      </c>
      <c r="F17" s="241">
        <v>0</v>
      </c>
      <c r="G17" s="242">
        <f>_xlfn.IFERROR(F17/D17,0)*100</f>
        <v>0</v>
      </c>
      <c r="H17" s="241">
        <v>0</v>
      </c>
      <c r="I17" s="242">
        <f>_xlfn.IFERROR(H17/F17,0)*100</f>
        <v>0</v>
      </c>
    </row>
    <row r="18" spans="1:9" s="224" customFormat="1" ht="18" customHeight="1">
      <c r="A18" s="239"/>
      <c r="B18" s="240" t="s">
        <v>87</v>
      </c>
      <c r="C18" s="241">
        <v>20173.87</v>
      </c>
      <c r="D18" s="241">
        <v>0</v>
      </c>
      <c r="E18" s="242">
        <f>_xlfn.IFERROR(D18/C18,0)*100</f>
        <v>0</v>
      </c>
      <c r="F18" s="241">
        <v>0</v>
      </c>
      <c r="G18" s="242">
        <f>_xlfn.IFERROR(F18/D18,0)*100</f>
        <v>0</v>
      </c>
      <c r="H18" s="241">
        <v>0</v>
      </c>
      <c r="I18" s="242">
        <f>_xlfn.IFERROR(H18/F18,0)*100</f>
        <v>0</v>
      </c>
    </row>
    <row r="19" spans="1:9" s="224" customFormat="1" ht="24.75" customHeight="1">
      <c r="A19" s="239"/>
      <c r="B19" s="240" t="s">
        <v>86</v>
      </c>
      <c r="C19" s="241">
        <v>121709469.77</v>
      </c>
      <c r="D19" s="241">
        <v>30000</v>
      </c>
      <c r="E19" s="242">
        <f>_xlfn.IFERROR(D19/C19,0)*100</f>
        <v>0.024648862620708468</v>
      </c>
      <c r="F19" s="241">
        <v>0</v>
      </c>
      <c r="G19" s="242">
        <f>_xlfn.IFERROR(F19/D19,0)*100</f>
        <v>0</v>
      </c>
      <c r="H19" s="241">
        <v>0</v>
      </c>
      <c r="I19" s="242">
        <f>_xlfn.IFERROR(H19/F19,0)*100</f>
        <v>0</v>
      </c>
    </row>
    <row r="20" spans="1:9" s="224" customFormat="1" ht="18" customHeight="1">
      <c r="A20" s="223"/>
      <c r="B20" s="18" t="s">
        <v>60</v>
      </c>
      <c r="C20" s="19">
        <v>2521733.36</v>
      </c>
      <c r="D20" s="19">
        <v>2066000</v>
      </c>
      <c r="E20" s="218">
        <f t="shared" si="3"/>
        <v>81.9277736802435</v>
      </c>
      <c r="F20" s="19">
        <v>1926000</v>
      </c>
      <c r="G20" s="218">
        <f t="shared" si="4"/>
        <v>93.22362052274927</v>
      </c>
      <c r="H20" s="19">
        <v>1796000</v>
      </c>
      <c r="I20" s="218">
        <f t="shared" si="5"/>
        <v>93.25025960539979</v>
      </c>
    </row>
    <row r="21" spans="1:9" s="2" customFormat="1" ht="24" customHeight="1">
      <c r="A21" s="223"/>
      <c r="B21" s="18" t="s">
        <v>61</v>
      </c>
      <c r="C21" s="19">
        <v>1818302.48</v>
      </c>
      <c r="D21" s="19">
        <v>1819000</v>
      </c>
      <c r="E21" s="218">
        <f t="shared" si="3"/>
        <v>100.038361054207</v>
      </c>
      <c r="F21" s="19">
        <v>1819000</v>
      </c>
      <c r="G21" s="218">
        <f t="shared" si="4"/>
        <v>100</v>
      </c>
      <c r="H21" s="19">
        <v>1819000</v>
      </c>
      <c r="I21" s="218">
        <f t="shared" si="5"/>
        <v>100</v>
      </c>
    </row>
    <row r="22" spans="1:9" s="2" customFormat="1" ht="18" customHeight="1">
      <c r="A22" s="239"/>
      <c r="B22" s="236" t="s">
        <v>80</v>
      </c>
      <c r="C22" s="237">
        <v>995421.06</v>
      </c>
      <c r="D22" s="237">
        <v>1000000</v>
      </c>
      <c r="E22" s="238">
        <f t="shared" si="3"/>
        <v>100.46000031383704</v>
      </c>
      <c r="F22" s="237">
        <v>1000000</v>
      </c>
      <c r="G22" s="238">
        <f t="shared" si="4"/>
        <v>100</v>
      </c>
      <c r="H22" s="237">
        <v>1000000</v>
      </c>
      <c r="I22" s="238">
        <f t="shared" si="5"/>
        <v>100</v>
      </c>
    </row>
    <row r="23" spans="1:9" s="2" customFormat="1" ht="18" customHeight="1">
      <c r="A23" s="223"/>
      <c r="B23" s="18" t="s">
        <v>62</v>
      </c>
      <c r="C23" s="19">
        <v>13272.28</v>
      </c>
      <c r="D23" s="19">
        <v>15000</v>
      </c>
      <c r="E23" s="218">
        <f t="shared" si="3"/>
        <v>113.01750716530994</v>
      </c>
      <c r="F23" s="19">
        <v>15000</v>
      </c>
      <c r="G23" s="218">
        <f t="shared" si="4"/>
        <v>100</v>
      </c>
      <c r="H23" s="19">
        <v>15000</v>
      </c>
      <c r="I23" s="218">
        <f t="shared" si="5"/>
        <v>100</v>
      </c>
    </row>
    <row r="24" spans="1:9" s="2" customFormat="1" ht="18" customHeight="1">
      <c r="A24" s="226"/>
      <c r="B24" s="243" t="s">
        <v>189</v>
      </c>
      <c r="C24" s="244">
        <v>10620479.13</v>
      </c>
      <c r="D24" s="244">
        <v>0</v>
      </c>
      <c r="E24" s="245">
        <f t="shared" si="3"/>
        <v>0</v>
      </c>
      <c r="F24" s="244">
        <v>0</v>
      </c>
      <c r="G24" s="245">
        <f t="shared" si="4"/>
        <v>0</v>
      </c>
      <c r="H24" s="244">
        <v>0</v>
      </c>
      <c r="I24" s="245">
        <f t="shared" si="5"/>
        <v>0</v>
      </c>
    </row>
    <row r="25" spans="1:9" s="21" customFormat="1" ht="24">
      <c r="A25" s="248">
        <v>4011</v>
      </c>
      <c r="B25" s="12" t="s">
        <v>68</v>
      </c>
      <c r="C25" s="13">
        <f>C26+C27+C28</f>
        <v>167762957.07</v>
      </c>
      <c r="D25" s="13">
        <f>D26+D27+D28</f>
        <v>165011000</v>
      </c>
      <c r="E25" s="190">
        <f t="shared" si="3"/>
        <v>98.35961578285026</v>
      </c>
      <c r="F25" s="13">
        <f>F26+F27+F28</f>
        <v>165001000</v>
      </c>
      <c r="G25" s="190">
        <f t="shared" si="4"/>
        <v>99.99393979795286</v>
      </c>
      <c r="H25" s="13">
        <f>H26+H27+H28</f>
        <v>165001000</v>
      </c>
      <c r="I25" s="190">
        <f t="shared" si="5"/>
        <v>100</v>
      </c>
    </row>
    <row r="26" spans="1:9" s="21" customFormat="1" ht="12.75">
      <c r="A26" s="249"/>
      <c r="B26" s="246" t="s">
        <v>57</v>
      </c>
      <c r="C26" s="253">
        <v>1327.23</v>
      </c>
      <c r="D26" s="253">
        <v>1000</v>
      </c>
      <c r="E26" s="291">
        <f t="shared" si="3"/>
        <v>75.34489123964948</v>
      </c>
      <c r="F26" s="253">
        <v>1000</v>
      </c>
      <c r="G26" s="291">
        <f t="shared" si="4"/>
        <v>100</v>
      </c>
      <c r="H26" s="253">
        <v>1000</v>
      </c>
      <c r="I26" s="291">
        <f t="shared" si="5"/>
        <v>100</v>
      </c>
    </row>
    <row r="27" spans="1:9" s="21" customFormat="1" ht="12.75">
      <c r="A27" s="249"/>
      <c r="B27" s="246" t="s">
        <v>190</v>
      </c>
      <c r="C27" s="253">
        <v>159267370.1</v>
      </c>
      <c r="D27" s="253">
        <v>165000000</v>
      </c>
      <c r="E27" s="291">
        <f t="shared" si="3"/>
        <v>103.59937499840717</v>
      </c>
      <c r="F27" s="253">
        <v>165000000</v>
      </c>
      <c r="G27" s="291">
        <f t="shared" si="4"/>
        <v>100</v>
      </c>
      <c r="H27" s="253">
        <v>165000000</v>
      </c>
      <c r="I27" s="291">
        <f t="shared" si="5"/>
        <v>100</v>
      </c>
    </row>
    <row r="28" spans="1:9" s="21" customFormat="1" ht="22.5">
      <c r="A28" s="250"/>
      <c r="B28" s="247" t="s">
        <v>191</v>
      </c>
      <c r="C28" s="244">
        <v>8494259.74</v>
      </c>
      <c r="D28" s="244">
        <v>10000</v>
      </c>
      <c r="E28" s="245">
        <f t="shared" si="3"/>
        <v>0.11772656247971056</v>
      </c>
      <c r="F28" s="244">
        <v>0</v>
      </c>
      <c r="G28" s="245">
        <f t="shared" si="4"/>
        <v>0</v>
      </c>
      <c r="H28" s="244">
        <v>0</v>
      </c>
      <c r="I28" s="245">
        <f t="shared" si="5"/>
        <v>0</v>
      </c>
    </row>
    <row r="29" spans="1:9" s="21" customFormat="1" ht="24">
      <c r="A29" s="248">
        <v>4001</v>
      </c>
      <c r="B29" s="12" t="s">
        <v>94</v>
      </c>
      <c r="C29" s="13">
        <f>C30+C31</f>
        <v>7964695.73</v>
      </c>
      <c r="D29" s="13">
        <f>D30+D31</f>
        <v>9301000</v>
      </c>
      <c r="E29" s="190">
        <f t="shared" si="3"/>
        <v>116.77784456933674</v>
      </c>
      <c r="F29" s="13">
        <f>F30+F31</f>
        <v>10401000</v>
      </c>
      <c r="G29" s="190">
        <f t="shared" si="4"/>
        <v>111.82668530265562</v>
      </c>
      <c r="H29" s="13">
        <f>H30+H31</f>
        <v>11401000</v>
      </c>
      <c r="I29" s="190">
        <f t="shared" si="5"/>
        <v>109.61446014806269</v>
      </c>
    </row>
    <row r="30" spans="1:9" s="14" customFormat="1" ht="26.25" customHeight="1">
      <c r="A30" s="252"/>
      <c r="B30" s="246" t="s">
        <v>57</v>
      </c>
      <c r="C30" s="253">
        <v>1327.23</v>
      </c>
      <c r="D30" s="253">
        <v>1000</v>
      </c>
      <c r="E30" s="291">
        <f t="shared" si="3"/>
        <v>75.34489123964948</v>
      </c>
      <c r="F30" s="253">
        <v>1000</v>
      </c>
      <c r="G30" s="291">
        <f t="shared" si="4"/>
        <v>100</v>
      </c>
      <c r="H30" s="253">
        <v>1000</v>
      </c>
      <c r="I30" s="291">
        <f t="shared" si="5"/>
        <v>100</v>
      </c>
    </row>
    <row r="31" spans="1:9" s="14" customFormat="1" ht="16.5" customHeight="1">
      <c r="A31" s="251"/>
      <c r="B31" s="247" t="s">
        <v>192</v>
      </c>
      <c r="C31" s="244">
        <v>7963368.5</v>
      </c>
      <c r="D31" s="244">
        <v>9300000</v>
      </c>
      <c r="E31" s="245">
        <f t="shared" si="3"/>
        <v>116.78475007153067</v>
      </c>
      <c r="F31" s="244">
        <v>10400000</v>
      </c>
      <c r="G31" s="245">
        <f t="shared" si="4"/>
        <v>111.8279569892473</v>
      </c>
      <c r="H31" s="244">
        <v>11400000</v>
      </c>
      <c r="I31" s="245">
        <f t="shared" si="5"/>
        <v>109.61538461538463</v>
      </c>
    </row>
    <row r="32" s="14" customFormat="1" ht="16.5" customHeight="1"/>
    <row r="33" s="14" customFormat="1" ht="16.5" customHeight="1"/>
    <row r="34" s="14" customFormat="1" ht="16.5" customHeight="1"/>
    <row r="35" spans="3:10" ht="9.75">
      <c r="C35" s="104"/>
      <c r="J35" s="24"/>
    </row>
    <row r="36" spans="3:10" ht="12.75">
      <c r="C36" s="103"/>
      <c r="D36" s="45"/>
      <c r="E36" s="45"/>
      <c r="F36" s="45"/>
      <c r="G36" s="45"/>
      <c r="H36" s="45"/>
      <c r="I36" s="45"/>
      <c r="J36" s="24"/>
    </row>
  </sheetData>
  <sheetProtection/>
  <mergeCells count="2">
    <mergeCell ref="A2:I2"/>
    <mergeCell ref="A3:I3"/>
  </mergeCells>
  <printOptions horizontalCentered="1" verticalCentered="1"/>
  <pageMargins left="0" right="0" top="0.2362204724409449" bottom="0.1968503937007874" header="0.2755905511811024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7.57421875" style="0" customWidth="1"/>
    <col min="2" max="3" width="15.140625" style="0" customWidth="1"/>
    <col min="4" max="4" width="8.7109375" style="0" customWidth="1"/>
    <col min="5" max="5" width="16.28125" style="0" customWidth="1"/>
    <col min="6" max="6" width="8.57421875" style="0" customWidth="1"/>
    <col min="7" max="7" width="14.7109375" style="0" customWidth="1"/>
    <col min="8" max="8" width="9.28125" style="0" bestFit="1" customWidth="1"/>
    <col min="9" max="11" width="9.140625" style="0" customWidth="1"/>
  </cols>
  <sheetData>
    <row r="2" spans="1:8" ht="12.75">
      <c r="A2" s="301" t="str">
        <f>'PLAN RASHODA'!A2:I2</f>
        <v> PLAN RASHODA HRVATSKOG ZAVODA ZA MIROVINSKO OSIGURANJE ZA RAZDOBLJE 2023.-2025. GODINE</v>
      </c>
      <c r="B2" s="301"/>
      <c r="C2" s="301"/>
      <c r="D2" s="301"/>
      <c r="E2" s="301"/>
      <c r="F2" s="301"/>
      <c r="G2" s="301"/>
      <c r="H2" s="301"/>
    </row>
    <row r="3" spans="1:8" ht="15.75" customHeight="1">
      <c r="A3" s="301" t="s">
        <v>115</v>
      </c>
      <c r="B3" s="301"/>
      <c r="C3" s="301"/>
      <c r="D3" s="301"/>
      <c r="E3" s="301"/>
      <c r="F3" s="301"/>
      <c r="G3" s="301"/>
      <c r="H3" s="301"/>
    </row>
    <row r="4" spans="1:8" ht="18">
      <c r="A4" s="106"/>
      <c r="B4" s="106"/>
      <c r="C4" s="107"/>
      <c r="D4" s="107"/>
      <c r="H4" s="256" t="s">
        <v>188</v>
      </c>
    </row>
    <row r="5" spans="1:8" s="161" customFormat="1" ht="63.75">
      <c r="A5" s="254" t="s">
        <v>113</v>
      </c>
      <c r="B5" s="255" t="str">
        <f>'PLAN RASHODA'!C5:C6</f>
        <v>Plan 
2022.
(NN 131/22)
EUR</v>
      </c>
      <c r="C5" s="255" t="str">
        <f>'PLAN RASHODA'!D5:D6</f>
        <v>Plan za 2023.
EUR</v>
      </c>
      <c r="D5" s="255" t="str">
        <f>'PLAN RASHODA'!E5:E6</f>
        <v>Indeks</v>
      </c>
      <c r="E5" s="255" t="str">
        <f>'PLAN RASHODA'!F5:F6</f>
        <v>Projekcije 
za 2024.
EUR</v>
      </c>
      <c r="F5" s="255" t="str">
        <f>'PLAN RASHODA'!G5:G6</f>
        <v>Indeks</v>
      </c>
      <c r="G5" s="255" t="str">
        <f>'PLAN RASHODA'!H5:H6</f>
        <v>Projekcije 
za 2025.
EUR</v>
      </c>
      <c r="H5" s="255" t="str">
        <f>'PLAN RASHODA'!I5:I6</f>
        <v>Indeks</v>
      </c>
    </row>
    <row r="6" spans="1:8" s="25" customFormat="1" ht="12">
      <c r="A6" s="257">
        <v>1</v>
      </c>
      <c r="B6" s="258">
        <v>2</v>
      </c>
      <c r="C6" s="258">
        <v>3</v>
      </c>
      <c r="D6" s="258" t="s">
        <v>194</v>
      </c>
      <c r="E6" s="258">
        <v>5</v>
      </c>
      <c r="F6" s="258" t="s">
        <v>195</v>
      </c>
      <c r="G6" s="258">
        <v>7</v>
      </c>
      <c r="H6" s="258" t="s">
        <v>196</v>
      </c>
    </row>
    <row r="7" spans="1:8" ht="12.75">
      <c r="A7" s="108" t="s">
        <v>114</v>
      </c>
      <c r="B7" s="117">
        <f>B8</f>
        <v>6431670051.139998</v>
      </c>
      <c r="C7" s="117">
        <f>C8</f>
        <v>6815047106</v>
      </c>
      <c r="D7" s="259">
        <f>_xlfn.IFERROR(C7/B7,0)*100</f>
        <v>105.96076993707177</v>
      </c>
      <c r="E7" s="117">
        <f>E8</f>
        <v>7096738205</v>
      </c>
      <c r="F7" s="259">
        <f>_xlfn.IFERROR(E7/C7,0)*100</f>
        <v>104.13336980095116</v>
      </c>
      <c r="G7" s="117">
        <f>G8</f>
        <v>7379954959</v>
      </c>
      <c r="H7" s="259">
        <f>_xlfn.IFERROR(G7/E7,0)*100</f>
        <v>103.99080177144565</v>
      </c>
    </row>
    <row r="8" spans="1:8" ht="12.75">
      <c r="A8" s="108" t="s">
        <v>117</v>
      </c>
      <c r="B8" s="117">
        <f>SUM(B9:B14)</f>
        <v>6431670051.139998</v>
      </c>
      <c r="C8" s="117">
        <f>SUM(C9:C14)</f>
        <v>6815047106</v>
      </c>
      <c r="D8" s="259">
        <f aca="true" t="shared" si="0" ref="D8:D14">_xlfn.IFERROR(C8/B8,0)*100</f>
        <v>105.96076993707177</v>
      </c>
      <c r="E8" s="117">
        <f>SUM(E9:E14)</f>
        <v>7096738205</v>
      </c>
      <c r="F8" s="259">
        <f aca="true" t="shared" si="1" ref="F8:F14">_xlfn.IFERROR(E8/C8,0)*100</f>
        <v>104.13336980095116</v>
      </c>
      <c r="G8" s="117">
        <f>SUM(G9:G14)</f>
        <v>7379954959</v>
      </c>
      <c r="H8" s="259">
        <f aca="true" t="shared" si="2" ref="H8:H14">_xlfn.IFERROR(G8/E8,0)*100</f>
        <v>103.99080177144565</v>
      </c>
    </row>
    <row r="9" spans="1:8" ht="12.75">
      <c r="A9" s="111" t="s">
        <v>123</v>
      </c>
      <c r="B9" s="109">
        <v>1180595925.42</v>
      </c>
      <c r="C9" s="109">
        <v>1311301000</v>
      </c>
      <c r="D9" s="260">
        <f t="shared" si="0"/>
        <v>111.07111008650155</v>
      </c>
      <c r="E9" s="109">
        <v>1348862000</v>
      </c>
      <c r="F9" s="260">
        <f t="shared" si="1"/>
        <v>102.8644071803499</v>
      </c>
      <c r="G9" s="109">
        <v>1393844000</v>
      </c>
      <c r="H9" s="260">
        <f t="shared" si="2"/>
        <v>103.33481112226454</v>
      </c>
    </row>
    <row r="10" spans="1:8" ht="12.75">
      <c r="A10" s="112" t="s">
        <v>118</v>
      </c>
      <c r="B10" s="109">
        <v>4242523326.06</v>
      </c>
      <c r="C10" s="109">
        <v>4333879203</v>
      </c>
      <c r="D10" s="260">
        <f t="shared" si="0"/>
        <v>102.15333823573438</v>
      </c>
      <c r="E10" s="109">
        <v>4670001170</v>
      </c>
      <c r="F10" s="260">
        <f t="shared" si="1"/>
        <v>107.75568379403214</v>
      </c>
      <c r="G10" s="109">
        <v>4886601485</v>
      </c>
      <c r="H10" s="260">
        <f t="shared" si="2"/>
        <v>104.63812121486042</v>
      </c>
    </row>
    <row r="11" spans="1:8" ht="12.75">
      <c r="A11" s="113" t="s">
        <v>119</v>
      </c>
      <c r="B11" s="109">
        <v>741920499.04</v>
      </c>
      <c r="C11" s="109">
        <v>910397000</v>
      </c>
      <c r="D11" s="260">
        <f t="shared" si="0"/>
        <v>122.70816093880657</v>
      </c>
      <c r="E11" s="109">
        <v>810689000</v>
      </c>
      <c r="F11" s="260">
        <f t="shared" si="1"/>
        <v>89.04785494679793</v>
      </c>
      <c r="G11" s="109">
        <v>836959000</v>
      </c>
      <c r="H11" s="260">
        <f t="shared" si="2"/>
        <v>103.24045349079609</v>
      </c>
    </row>
    <row r="12" spans="1:8" ht="12.75">
      <c r="A12" s="111" t="s">
        <v>120</v>
      </c>
      <c r="B12" s="109">
        <v>167762957.07</v>
      </c>
      <c r="C12" s="109">
        <v>165011000</v>
      </c>
      <c r="D12" s="260">
        <f t="shared" si="0"/>
        <v>98.35961578285026</v>
      </c>
      <c r="E12" s="109">
        <v>165001000</v>
      </c>
      <c r="F12" s="260">
        <f t="shared" si="1"/>
        <v>99.99393979795286</v>
      </c>
      <c r="G12" s="109">
        <v>165001000</v>
      </c>
      <c r="H12" s="260">
        <f t="shared" si="2"/>
        <v>100</v>
      </c>
    </row>
    <row r="13" spans="1:8" ht="38.25">
      <c r="A13" s="115" t="s">
        <v>121</v>
      </c>
      <c r="B13" s="109">
        <v>7964695.73</v>
      </c>
      <c r="C13" s="109">
        <v>9301000</v>
      </c>
      <c r="D13" s="260">
        <f t="shared" si="0"/>
        <v>116.77784456933674</v>
      </c>
      <c r="E13" s="109">
        <v>10401000</v>
      </c>
      <c r="F13" s="260">
        <f t="shared" si="1"/>
        <v>111.82668530265562</v>
      </c>
      <c r="G13" s="109">
        <v>11401000</v>
      </c>
      <c r="H13" s="260">
        <f t="shared" si="2"/>
        <v>109.61446014806269</v>
      </c>
    </row>
    <row r="14" spans="1:8" ht="25.5">
      <c r="A14" s="116" t="s">
        <v>122</v>
      </c>
      <c r="B14" s="109">
        <v>90902647.82000007</v>
      </c>
      <c r="C14" s="109">
        <v>85157903</v>
      </c>
      <c r="D14" s="260">
        <f t="shared" si="0"/>
        <v>93.68033279803305</v>
      </c>
      <c r="E14" s="109">
        <v>91784035</v>
      </c>
      <c r="F14" s="260">
        <f t="shared" si="1"/>
        <v>107.78099479504561</v>
      </c>
      <c r="G14" s="109">
        <v>86148474</v>
      </c>
      <c r="H14" s="260">
        <f t="shared" si="2"/>
        <v>93.85997684673593</v>
      </c>
    </row>
    <row r="15" spans="2:8" ht="12.75">
      <c r="B15" s="75"/>
      <c r="C15" s="75"/>
      <c r="D15" s="75"/>
      <c r="E15" s="75"/>
      <c r="F15" s="75"/>
      <c r="G15" s="75"/>
      <c r="H15" s="75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4.8515625" style="22" customWidth="1"/>
    <col min="2" max="2" width="17.28125" style="22" customWidth="1"/>
    <col min="3" max="3" width="15.57421875" style="22" customWidth="1"/>
    <col min="4" max="4" width="8.57421875" style="22" customWidth="1"/>
    <col min="5" max="5" width="16.00390625" style="22" customWidth="1"/>
    <col min="6" max="6" width="8.00390625" style="22" customWidth="1"/>
    <col min="7" max="7" width="15.7109375" style="22" customWidth="1"/>
    <col min="8" max="8" width="9.28125" style="22" bestFit="1" customWidth="1"/>
    <col min="9" max="10" width="9.140625" style="22" customWidth="1"/>
    <col min="11" max="16384" width="9.140625" style="22" customWidth="1"/>
  </cols>
  <sheetData>
    <row r="2" spans="1:8" ht="12.75">
      <c r="A2" s="301" t="str">
        <f>'PLAN RASHODA'!A2:I2</f>
        <v> PLAN RASHODA HRVATSKOG ZAVODA ZA MIROVINSKO OSIGURANJE ZA RAZDOBLJE 2023.-2025. GODINE</v>
      </c>
      <c r="B2" s="301"/>
      <c r="C2" s="301"/>
      <c r="D2" s="301"/>
      <c r="E2" s="301"/>
      <c r="F2" s="301"/>
      <c r="G2" s="301"/>
      <c r="H2" s="301"/>
    </row>
    <row r="3" spans="1:8" ht="12.75" customHeight="1">
      <c r="A3" s="302" t="s">
        <v>215</v>
      </c>
      <c r="B3" s="302"/>
      <c r="C3" s="302"/>
      <c r="D3" s="302"/>
      <c r="E3" s="302"/>
      <c r="F3" s="302"/>
      <c r="G3" s="302"/>
      <c r="H3" s="302"/>
    </row>
    <row r="4" spans="1:8" ht="12.75" customHeight="1">
      <c r="A4" s="142"/>
      <c r="B4" s="142"/>
      <c r="C4" s="142"/>
      <c r="D4" s="142"/>
      <c r="E4" s="142"/>
      <c r="F4" s="142"/>
      <c r="G4" s="142"/>
      <c r="H4" s="142"/>
    </row>
    <row r="5" spans="1:8" ht="14.25" customHeight="1">
      <c r="A5" s="106"/>
      <c r="B5" s="106"/>
      <c r="C5" s="107"/>
      <c r="D5" s="107"/>
      <c r="H5" s="280" t="s">
        <v>193</v>
      </c>
    </row>
    <row r="6" spans="1:8" ht="51" customHeight="1">
      <c r="A6" s="254" t="s">
        <v>113</v>
      </c>
      <c r="B6" s="255" t="str">
        <f>FUNKCIJA!B5</f>
        <v>Plan 
2022.
(NN 131/22)
EUR</v>
      </c>
      <c r="C6" s="255" t="str">
        <f>FUNKCIJA!C5</f>
        <v>Plan za 2023.
EUR</v>
      </c>
      <c r="D6" s="255" t="str">
        <f>FUNKCIJA!D5</f>
        <v>Indeks</v>
      </c>
      <c r="E6" s="255" t="str">
        <f>FUNKCIJA!E5</f>
        <v>Projekcije 
za 2024.
EUR</v>
      </c>
      <c r="F6" s="255" t="str">
        <f>FUNKCIJA!F5</f>
        <v>Indeks</v>
      </c>
      <c r="G6" s="255" t="str">
        <f>FUNKCIJA!G5</f>
        <v>Projekcije 
za 2025.
EUR</v>
      </c>
      <c r="H6" s="255" t="str">
        <f>FUNKCIJA!H5</f>
        <v>Indeks</v>
      </c>
    </row>
    <row r="7" spans="1:8" s="25" customFormat="1" ht="12">
      <c r="A7" s="257">
        <v>1</v>
      </c>
      <c r="B7" s="258">
        <v>2</v>
      </c>
      <c r="C7" s="258">
        <v>3</v>
      </c>
      <c r="D7" s="258" t="s">
        <v>194</v>
      </c>
      <c r="E7" s="258">
        <v>5</v>
      </c>
      <c r="F7" s="258" t="s">
        <v>195</v>
      </c>
      <c r="G7" s="258">
        <v>7</v>
      </c>
      <c r="H7" s="258" t="s">
        <v>196</v>
      </c>
    </row>
    <row r="8" spans="1:8" ht="12.75">
      <c r="A8" s="268" t="s">
        <v>114</v>
      </c>
      <c r="B8" s="269">
        <f>B9+B12+B14+B16+B18+B22</f>
        <v>6431670051.070001</v>
      </c>
      <c r="C8" s="269">
        <f>C9+C12+C14+C16+C18+C22</f>
        <v>6815047106</v>
      </c>
      <c r="D8" s="271">
        <f>_xlfn.IFERROR(C8/B8,0)*100</f>
        <v>105.96076993822496</v>
      </c>
      <c r="E8" s="269">
        <f>E9+E12+E14+E16+E18+E22</f>
        <v>7096738205</v>
      </c>
      <c r="F8" s="271">
        <f>_xlfn.IFERROR(E8/C8,0)*100</f>
        <v>104.13336980095116</v>
      </c>
      <c r="G8" s="269">
        <f>G9+G12+G14+G16+G18+G22</f>
        <v>7379954959</v>
      </c>
      <c r="H8" s="271">
        <f>_xlfn.IFERROR(G8/E8,0)*100</f>
        <v>103.99080177144565</v>
      </c>
    </row>
    <row r="9" spans="1:8" ht="12.75">
      <c r="A9" s="268" t="s">
        <v>124</v>
      </c>
      <c r="B9" s="269">
        <f>B10+B11</f>
        <v>2704923042.67</v>
      </c>
      <c r="C9" s="269">
        <f>C10+C11</f>
        <v>2793484795.9999995</v>
      </c>
      <c r="D9" s="271">
        <f aca="true" t="shared" si="0" ref="D9:D23">_xlfn.IFERROR(C9/B9,0)*100</f>
        <v>103.27409511963717</v>
      </c>
      <c r="E9" s="269">
        <f>E10+E11</f>
        <v>2863486433</v>
      </c>
      <c r="F9" s="271">
        <f aca="true" t="shared" si="1" ref="F9:F23">_xlfn.IFERROR(E9/C9,0)*100</f>
        <v>102.5058893143158</v>
      </c>
      <c r="G9" s="269">
        <f>G10+G11</f>
        <v>2966886165</v>
      </c>
      <c r="H9" s="271">
        <f aca="true" t="shared" si="2" ref="H9:H23">_xlfn.IFERROR(G9/E9,0)*100</f>
        <v>103.61097335082083</v>
      </c>
    </row>
    <row r="10" spans="1:8" ht="12.75">
      <c r="A10" s="277" t="s">
        <v>158</v>
      </c>
      <c r="B10" s="270">
        <v>2704606366.05</v>
      </c>
      <c r="C10" s="270">
        <v>2793325195.9999995</v>
      </c>
      <c r="D10" s="272">
        <f t="shared" si="0"/>
        <v>103.28028622071056</v>
      </c>
      <c r="E10" s="270">
        <v>2863361433</v>
      </c>
      <c r="F10" s="272">
        <f t="shared" si="1"/>
        <v>102.50727115841332</v>
      </c>
      <c r="G10" s="270">
        <v>2966840865</v>
      </c>
      <c r="H10" s="272">
        <f t="shared" si="2"/>
        <v>103.61391442964232</v>
      </c>
    </row>
    <row r="11" spans="1:8" ht="12.75">
      <c r="A11" s="278" t="s">
        <v>159</v>
      </c>
      <c r="B11" s="270">
        <v>316676.62</v>
      </c>
      <c r="C11" s="270">
        <v>159600</v>
      </c>
      <c r="D11" s="272">
        <f t="shared" si="0"/>
        <v>50.39841589821188</v>
      </c>
      <c r="E11" s="270">
        <v>125000</v>
      </c>
      <c r="F11" s="272">
        <f t="shared" si="1"/>
        <v>78.32080200501254</v>
      </c>
      <c r="G11" s="270">
        <v>45300</v>
      </c>
      <c r="H11" s="272">
        <f t="shared" si="2"/>
        <v>36.24</v>
      </c>
    </row>
    <row r="12" spans="1:8" ht="12.75">
      <c r="A12" s="268" t="s">
        <v>125</v>
      </c>
      <c r="B12" s="269">
        <f>B13</f>
        <v>3712463114.33</v>
      </c>
      <c r="C12" s="269">
        <f>C13</f>
        <v>4017285007.0000005</v>
      </c>
      <c r="D12" s="271">
        <f t="shared" si="0"/>
        <v>108.21077229005715</v>
      </c>
      <c r="E12" s="269">
        <f>E13</f>
        <v>4221474478</v>
      </c>
      <c r="F12" s="271">
        <f t="shared" si="1"/>
        <v>105.08277283399623</v>
      </c>
      <c r="G12" s="269">
        <f>G13</f>
        <v>4405421476</v>
      </c>
      <c r="H12" s="271">
        <f t="shared" si="2"/>
        <v>104.35741111212752</v>
      </c>
    </row>
    <row r="13" spans="1:8" ht="12.75">
      <c r="A13" s="279" t="s">
        <v>160</v>
      </c>
      <c r="B13" s="270">
        <v>3712463114.33</v>
      </c>
      <c r="C13" s="270">
        <v>4017285007.0000005</v>
      </c>
      <c r="D13" s="272">
        <f t="shared" si="0"/>
        <v>108.21077229005715</v>
      </c>
      <c r="E13" s="270">
        <v>4221474478</v>
      </c>
      <c r="F13" s="272">
        <f t="shared" si="1"/>
        <v>105.08277283399623</v>
      </c>
      <c r="G13" s="270">
        <v>4405421476</v>
      </c>
      <c r="H13" s="272">
        <f t="shared" si="2"/>
        <v>104.35741111212752</v>
      </c>
    </row>
    <row r="14" spans="1:8" ht="12.75">
      <c r="A14" s="268" t="s">
        <v>161</v>
      </c>
      <c r="B14" s="269">
        <f>B15</f>
        <v>232264.91</v>
      </c>
      <c r="C14" s="269">
        <f>C15</f>
        <v>180000</v>
      </c>
      <c r="D14" s="271">
        <f t="shared" si="0"/>
        <v>77.49771586246067</v>
      </c>
      <c r="E14" s="269">
        <f>E15</f>
        <v>160000</v>
      </c>
      <c r="F14" s="271">
        <f t="shared" si="1"/>
        <v>88.88888888888889</v>
      </c>
      <c r="G14" s="269">
        <f>G15</f>
        <v>140000</v>
      </c>
      <c r="H14" s="271">
        <f t="shared" si="2"/>
        <v>87.5</v>
      </c>
    </row>
    <row r="15" spans="1:8" ht="12.75">
      <c r="A15" s="279" t="s">
        <v>162</v>
      </c>
      <c r="B15" s="270">
        <v>232264.91</v>
      </c>
      <c r="C15" s="270">
        <v>180000</v>
      </c>
      <c r="D15" s="272">
        <f t="shared" si="0"/>
        <v>77.49771586246067</v>
      </c>
      <c r="E15" s="270">
        <v>160000</v>
      </c>
      <c r="F15" s="272">
        <f t="shared" si="1"/>
        <v>88.88888888888889</v>
      </c>
      <c r="G15" s="270">
        <v>140000</v>
      </c>
      <c r="H15" s="272">
        <f t="shared" si="2"/>
        <v>87.5</v>
      </c>
    </row>
    <row r="16" spans="1:8" ht="12.75">
      <c r="A16" s="268" t="s">
        <v>165</v>
      </c>
      <c r="B16" s="269">
        <f>B17</f>
        <v>10724268.370000001</v>
      </c>
      <c r="C16" s="269">
        <f>C17</f>
        <v>0</v>
      </c>
      <c r="D16" s="271">
        <f t="shared" si="0"/>
        <v>0</v>
      </c>
      <c r="E16" s="269">
        <v>0</v>
      </c>
      <c r="F16" s="271">
        <f t="shared" si="1"/>
        <v>0</v>
      </c>
      <c r="G16" s="269">
        <v>0</v>
      </c>
      <c r="H16" s="271">
        <f t="shared" si="2"/>
        <v>0</v>
      </c>
    </row>
    <row r="17" spans="1:8" ht="12.75">
      <c r="A17" s="279" t="s">
        <v>163</v>
      </c>
      <c r="B17" s="146">
        <v>10724268.370000001</v>
      </c>
      <c r="C17" s="146">
        <v>0</v>
      </c>
      <c r="D17" s="273">
        <f t="shared" si="0"/>
        <v>0</v>
      </c>
      <c r="E17" s="146">
        <v>0</v>
      </c>
      <c r="F17" s="273">
        <f t="shared" si="1"/>
        <v>0</v>
      </c>
      <c r="G17" s="146">
        <v>0</v>
      </c>
      <c r="H17" s="273">
        <f t="shared" si="2"/>
        <v>0</v>
      </c>
    </row>
    <row r="18" spans="1:8" ht="12.75">
      <c r="A18" s="268" t="s">
        <v>166</v>
      </c>
      <c r="B18" s="147">
        <f>B19+B20+B21</f>
        <v>2995553.7700000005</v>
      </c>
      <c r="C18" s="147">
        <f>C19+C20+C21</f>
        <v>1847303</v>
      </c>
      <c r="D18" s="274">
        <f t="shared" si="0"/>
        <v>61.66816361303372</v>
      </c>
      <c r="E18" s="147">
        <f>E19+E20+E21</f>
        <v>8157294</v>
      </c>
      <c r="F18" s="274">
        <f t="shared" si="1"/>
        <v>441.5785607450429</v>
      </c>
      <c r="G18" s="147">
        <f>G19+G20+G21</f>
        <v>4597318</v>
      </c>
      <c r="H18" s="274">
        <f t="shared" si="2"/>
        <v>56.35837080286673</v>
      </c>
    </row>
    <row r="19" spans="1:8" ht="12.75">
      <c r="A19" s="279" t="s">
        <v>168</v>
      </c>
      <c r="B19" s="146">
        <v>1327.23</v>
      </c>
      <c r="C19" s="146">
        <v>0</v>
      </c>
      <c r="D19" s="273">
        <f t="shared" si="0"/>
        <v>0</v>
      </c>
      <c r="E19" s="146">
        <v>0</v>
      </c>
      <c r="F19" s="273">
        <f t="shared" si="1"/>
        <v>0</v>
      </c>
      <c r="G19" s="146">
        <v>0</v>
      </c>
      <c r="H19" s="273">
        <f t="shared" si="2"/>
        <v>0</v>
      </c>
    </row>
    <row r="20" spans="1:8" ht="12.75">
      <c r="A20" s="279" t="s">
        <v>169</v>
      </c>
      <c r="B20" s="146">
        <v>1762293.4400000002</v>
      </c>
      <c r="C20" s="146">
        <v>382043</v>
      </c>
      <c r="D20" s="273">
        <f t="shared" si="0"/>
        <v>21.678739268302557</v>
      </c>
      <c r="E20" s="146">
        <v>685000</v>
      </c>
      <c r="F20" s="273">
        <f t="shared" si="1"/>
        <v>179.29918883476466</v>
      </c>
      <c r="G20" s="146">
        <v>253300</v>
      </c>
      <c r="H20" s="273">
        <f t="shared" si="2"/>
        <v>36.97810218978102</v>
      </c>
    </row>
    <row r="21" spans="1:8" ht="12.75" customHeight="1">
      <c r="A21" s="279" t="s">
        <v>104</v>
      </c>
      <c r="B21" s="146">
        <v>1231933.1</v>
      </c>
      <c r="C21" s="146">
        <v>1465260</v>
      </c>
      <c r="D21" s="273">
        <f t="shared" si="0"/>
        <v>118.93990022672496</v>
      </c>
      <c r="E21" s="146">
        <v>7472294</v>
      </c>
      <c r="F21" s="273">
        <f t="shared" si="1"/>
        <v>509.9636924504866</v>
      </c>
      <c r="G21" s="146">
        <v>4344018</v>
      </c>
      <c r="H21" s="273">
        <f t="shared" si="2"/>
        <v>58.13499843555407</v>
      </c>
    </row>
    <row r="22" spans="1:8" ht="27" customHeight="1">
      <c r="A22" s="268" t="s">
        <v>167</v>
      </c>
      <c r="B22" s="148">
        <f>B23</f>
        <v>331807.02</v>
      </c>
      <c r="C22" s="148">
        <f>C23</f>
        <v>2250000</v>
      </c>
      <c r="D22" s="275">
        <f t="shared" si="0"/>
        <v>678.1050021184</v>
      </c>
      <c r="E22" s="148">
        <f>E23</f>
        <v>3460000</v>
      </c>
      <c r="F22" s="275">
        <f t="shared" si="1"/>
        <v>153.77777777777777</v>
      </c>
      <c r="G22" s="148">
        <f>G23</f>
        <v>2910000</v>
      </c>
      <c r="H22" s="275">
        <f t="shared" si="2"/>
        <v>84.10404624277457</v>
      </c>
    </row>
    <row r="23" spans="1:8" ht="27.75" customHeight="1">
      <c r="A23" s="279" t="s">
        <v>164</v>
      </c>
      <c r="B23" s="149">
        <v>331807.02</v>
      </c>
      <c r="C23" s="149">
        <v>2250000</v>
      </c>
      <c r="D23" s="276">
        <f t="shared" si="0"/>
        <v>678.1050021184</v>
      </c>
      <c r="E23" s="149">
        <v>3460000</v>
      </c>
      <c r="F23" s="276">
        <f t="shared" si="1"/>
        <v>153.77777777777777</v>
      </c>
      <c r="G23" s="149">
        <v>2910000</v>
      </c>
      <c r="H23" s="276">
        <f t="shared" si="2"/>
        <v>84.10404624277457</v>
      </c>
    </row>
    <row r="25" spans="2:8" ht="12.75">
      <c r="B25" s="45"/>
      <c r="C25" s="45"/>
      <c r="D25" s="45"/>
      <c r="E25" s="45"/>
      <c r="F25" s="45"/>
      <c r="G25" s="45"/>
      <c r="H25" s="45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9.28125" style="0" bestFit="1" customWidth="1"/>
    <col min="2" max="2" width="45.8515625" style="0" customWidth="1"/>
    <col min="3" max="3" width="15.57421875" style="22" customWidth="1"/>
    <col min="4" max="4" width="16.00390625" style="96" bestFit="1" customWidth="1"/>
    <col min="5" max="5" width="7.8515625" style="96" customWidth="1"/>
    <col min="6" max="6" width="16.00390625" style="96" bestFit="1" customWidth="1"/>
    <col min="7" max="7" width="7.8515625" style="96" customWidth="1"/>
    <col min="8" max="8" width="16.00390625" style="96" bestFit="1" customWidth="1"/>
    <col min="9" max="9" width="9.28125" style="96" bestFit="1" customWidth="1"/>
    <col min="10" max="10" width="13.8515625" style="96" customWidth="1"/>
    <col min="11" max="12" width="10.140625" style="96" customWidth="1"/>
    <col min="15" max="16" width="12.7109375" style="0" bestFit="1" customWidth="1"/>
  </cols>
  <sheetData>
    <row r="1" spans="1:9" ht="14.25">
      <c r="A1" s="65"/>
      <c r="B1" s="65"/>
      <c r="C1" s="81"/>
      <c r="D1" s="95"/>
      <c r="E1" s="95"/>
      <c r="F1" s="95"/>
      <c r="G1" s="95"/>
      <c r="H1" s="95"/>
      <c r="I1" s="95"/>
    </row>
    <row r="2" spans="1:9" ht="12.75">
      <c r="A2" s="301" t="s">
        <v>198</v>
      </c>
      <c r="B2" s="301"/>
      <c r="C2" s="301"/>
      <c r="D2" s="301"/>
      <c r="E2" s="301"/>
      <c r="F2" s="301"/>
      <c r="G2" s="301"/>
      <c r="H2" s="301"/>
      <c r="I2" s="301"/>
    </row>
    <row r="3" spans="1:9" ht="12.7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4.25">
      <c r="A4" s="65"/>
      <c r="B4" s="65"/>
      <c r="C4" s="81"/>
      <c r="D4" s="95"/>
      <c r="E4" s="95"/>
      <c r="F4" s="95"/>
      <c r="G4" s="95"/>
      <c r="I4" s="261" t="s">
        <v>199</v>
      </c>
    </row>
    <row r="5" spans="1:12" s="161" customFormat="1" ht="52.5" customHeight="1">
      <c r="A5" s="66" t="s">
        <v>96</v>
      </c>
      <c r="B5" s="66" t="s">
        <v>209</v>
      </c>
      <c r="C5" s="66" t="s">
        <v>183</v>
      </c>
      <c r="D5" s="66" t="s">
        <v>174</v>
      </c>
      <c r="E5" s="66" t="s">
        <v>178</v>
      </c>
      <c r="F5" s="66" t="s">
        <v>176</v>
      </c>
      <c r="G5" s="66" t="s">
        <v>178</v>
      </c>
      <c r="H5" s="66" t="s">
        <v>177</v>
      </c>
      <c r="I5" s="66" t="s">
        <v>178</v>
      </c>
      <c r="J5" s="23"/>
      <c r="K5" s="215"/>
      <c r="L5" s="23"/>
    </row>
    <row r="6" spans="1:12" s="22" customFormat="1" ht="12.75">
      <c r="A6" s="265" t="s">
        <v>200</v>
      </c>
      <c r="B6" s="265" t="s">
        <v>201</v>
      </c>
      <c r="C6" s="265" t="s">
        <v>202</v>
      </c>
      <c r="D6" s="265" t="s">
        <v>203</v>
      </c>
      <c r="E6" s="265" t="s">
        <v>184</v>
      </c>
      <c r="F6" s="265" t="s">
        <v>204</v>
      </c>
      <c r="G6" s="265" t="s">
        <v>185</v>
      </c>
      <c r="H6" s="265" t="s">
        <v>205</v>
      </c>
      <c r="I6" s="265" t="s">
        <v>186</v>
      </c>
      <c r="J6" s="23"/>
      <c r="K6" s="215"/>
      <c r="L6" s="23"/>
    </row>
    <row r="7" spans="1:16" s="161" customFormat="1" ht="12.75">
      <c r="A7" s="67" t="s">
        <v>97</v>
      </c>
      <c r="B7" s="68" t="s">
        <v>156</v>
      </c>
      <c r="C7" s="73">
        <v>2704606366.05</v>
      </c>
      <c r="D7" s="73">
        <v>2793325195.9999995</v>
      </c>
      <c r="E7" s="262">
        <f>_xlfn.IFERROR(D7/C7,0)*100</f>
        <v>103.28028622071056</v>
      </c>
      <c r="F7" s="73">
        <v>2863361433</v>
      </c>
      <c r="G7" s="262">
        <f>_xlfn.IFERROR(F7/D7,0)*100</f>
        <v>102.50727115841332</v>
      </c>
      <c r="H7" s="73">
        <v>2966840865</v>
      </c>
      <c r="I7" s="262">
        <f>_xlfn.IFERROR(H7/F7,0)*100</f>
        <v>103.61391442964232</v>
      </c>
      <c r="J7" s="23"/>
      <c r="K7" s="23"/>
      <c r="L7" s="23"/>
      <c r="O7" s="162"/>
      <c r="P7" s="162"/>
    </row>
    <row r="8" spans="1:16" s="161" customFormat="1" ht="12.75">
      <c r="A8" s="67" t="s">
        <v>99</v>
      </c>
      <c r="B8" s="68" t="s">
        <v>210</v>
      </c>
      <c r="C8" s="73">
        <v>316676.62</v>
      </c>
      <c r="D8" s="73">
        <v>159600</v>
      </c>
      <c r="E8" s="262">
        <f aca="true" t="shared" si="0" ref="E8:E25">_xlfn.IFERROR(D8/C8,0)*100</f>
        <v>50.39841589821188</v>
      </c>
      <c r="F8" s="73">
        <v>125000</v>
      </c>
      <c r="G8" s="262">
        <f aca="true" t="shared" si="1" ref="G8:G25">_xlfn.IFERROR(F8/D8,0)*100</f>
        <v>78.32080200501254</v>
      </c>
      <c r="H8" s="73">
        <v>45300</v>
      </c>
      <c r="I8" s="262">
        <f aca="true" t="shared" si="2" ref="I8:I25">_xlfn.IFERROR(H8/F8,0)*100</f>
        <v>36.24</v>
      </c>
      <c r="J8" s="77"/>
      <c r="K8" s="23"/>
      <c r="L8" s="23"/>
      <c r="P8" s="162"/>
    </row>
    <row r="9" spans="1:16" s="161" customFormat="1" ht="12.75">
      <c r="A9" s="67" t="s">
        <v>101</v>
      </c>
      <c r="B9" s="68" t="s">
        <v>2</v>
      </c>
      <c r="C9" s="73">
        <v>3712463114.34</v>
      </c>
      <c r="D9" s="73">
        <v>4017285007.0000005</v>
      </c>
      <c r="E9" s="262">
        <f t="shared" si="0"/>
        <v>108.21077228976567</v>
      </c>
      <c r="F9" s="73">
        <v>4221474478</v>
      </c>
      <c r="G9" s="262">
        <f t="shared" si="1"/>
        <v>105.08277283399623</v>
      </c>
      <c r="H9" s="73">
        <v>4405421476</v>
      </c>
      <c r="I9" s="262">
        <f t="shared" si="2"/>
        <v>104.35741111212752</v>
      </c>
      <c r="J9" s="77"/>
      <c r="K9" s="23"/>
      <c r="L9" s="23"/>
      <c r="P9" s="162"/>
    </row>
    <row r="10" spans="1:16" ht="12.75">
      <c r="A10" s="69">
        <v>31</v>
      </c>
      <c r="B10" s="70" t="s">
        <v>38</v>
      </c>
      <c r="C10" s="105">
        <v>371623.86</v>
      </c>
      <c r="D10" s="105">
        <v>372000</v>
      </c>
      <c r="E10" s="263">
        <f t="shared" si="0"/>
        <v>100.10121524489844</v>
      </c>
      <c r="F10" s="105">
        <v>372000</v>
      </c>
      <c r="G10" s="263">
        <f t="shared" si="1"/>
        <v>100</v>
      </c>
      <c r="H10" s="105">
        <v>372000</v>
      </c>
      <c r="I10" s="263">
        <f t="shared" si="2"/>
        <v>100</v>
      </c>
      <c r="J10" s="77"/>
      <c r="K10" s="77"/>
      <c r="L10" s="77"/>
      <c r="M10" s="161"/>
      <c r="N10" s="161"/>
      <c r="P10" s="75"/>
    </row>
    <row r="11" spans="1:27" ht="12.75">
      <c r="A11" s="71">
        <v>43</v>
      </c>
      <c r="B11" s="72" t="s">
        <v>70</v>
      </c>
      <c r="C11" s="105">
        <v>10750547.48</v>
      </c>
      <c r="D11" s="105">
        <v>0</v>
      </c>
      <c r="E11" s="263">
        <f t="shared" si="0"/>
        <v>0</v>
      </c>
      <c r="F11" s="105">
        <v>0</v>
      </c>
      <c r="G11" s="263">
        <f t="shared" si="1"/>
        <v>0</v>
      </c>
      <c r="H11" s="105">
        <v>0</v>
      </c>
      <c r="I11" s="263">
        <f t="shared" si="2"/>
        <v>0</v>
      </c>
      <c r="J11" s="77"/>
      <c r="K11" s="77"/>
      <c r="L11" s="77"/>
      <c r="M11" s="162"/>
      <c r="N11" s="162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16" ht="12.75">
      <c r="A12" s="71">
        <v>51</v>
      </c>
      <c r="B12" s="72" t="s">
        <v>100</v>
      </c>
      <c r="C12" s="73">
        <v>1327.23</v>
      </c>
      <c r="D12" s="73"/>
      <c r="E12" s="262">
        <f t="shared" si="0"/>
        <v>0</v>
      </c>
      <c r="F12" s="73"/>
      <c r="G12" s="262">
        <f t="shared" si="1"/>
        <v>0</v>
      </c>
      <c r="H12" s="73"/>
      <c r="I12" s="262">
        <f t="shared" si="2"/>
        <v>0</v>
      </c>
      <c r="J12" s="23"/>
      <c r="K12" s="23"/>
      <c r="L12" s="23"/>
      <c r="M12" s="161"/>
      <c r="N12" s="161"/>
      <c r="O12" s="88"/>
      <c r="P12" s="88"/>
    </row>
    <row r="13" spans="1:14" ht="12.75">
      <c r="A13" s="71">
        <v>561</v>
      </c>
      <c r="B13" s="72" t="s">
        <v>172</v>
      </c>
      <c r="C13" s="73">
        <v>1762293.45</v>
      </c>
      <c r="D13" s="73">
        <v>382043</v>
      </c>
      <c r="E13" s="262">
        <f t="shared" si="0"/>
        <v>21.678739145288205</v>
      </c>
      <c r="F13" s="73">
        <v>685000</v>
      </c>
      <c r="G13" s="262">
        <f t="shared" si="1"/>
        <v>179.29918883476466</v>
      </c>
      <c r="H13" s="73">
        <v>253300</v>
      </c>
      <c r="I13" s="262">
        <f t="shared" si="2"/>
        <v>36.97810218978102</v>
      </c>
      <c r="J13" s="23"/>
      <c r="K13" s="23"/>
      <c r="L13" s="23"/>
      <c r="M13" s="161"/>
      <c r="N13" s="161"/>
    </row>
    <row r="14" spans="1:14" ht="12.75">
      <c r="A14" s="74">
        <v>581</v>
      </c>
      <c r="B14" s="85" t="s">
        <v>103</v>
      </c>
      <c r="C14" s="73">
        <v>1231933.1</v>
      </c>
      <c r="D14" s="73">
        <v>1465260</v>
      </c>
      <c r="E14" s="262">
        <f t="shared" si="0"/>
        <v>118.93990022672496</v>
      </c>
      <c r="F14" s="73">
        <v>7472294</v>
      </c>
      <c r="G14" s="262">
        <f t="shared" si="1"/>
        <v>509.9636924504866</v>
      </c>
      <c r="H14" s="73">
        <v>4344018</v>
      </c>
      <c r="I14" s="262">
        <f t="shared" si="2"/>
        <v>58.13499843555407</v>
      </c>
      <c r="J14" s="23"/>
      <c r="K14" s="23"/>
      <c r="L14" s="23"/>
      <c r="M14" s="161"/>
      <c r="N14" s="161"/>
    </row>
    <row r="15" spans="1:14" ht="25.5">
      <c r="A15" s="74">
        <v>71</v>
      </c>
      <c r="B15" s="85" t="s">
        <v>102</v>
      </c>
      <c r="C15" s="73">
        <v>1738668.79</v>
      </c>
      <c r="D15" s="73">
        <v>1600000</v>
      </c>
      <c r="E15" s="262">
        <f t="shared" si="0"/>
        <v>92.02442749317424</v>
      </c>
      <c r="F15" s="73">
        <v>1600000</v>
      </c>
      <c r="G15" s="262">
        <f t="shared" si="1"/>
        <v>100</v>
      </c>
      <c r="H15" s="73">
        <v>1600000</v>
      </c>
      <c r="I15" s="262">
        <f t="shared" si="2"/>
        <v>100</v>
      </c>
      <c r="J15" s="77"/>
      <c r="K15" s="77"/>
      <c r="L15" s="77"/>
      <c r="M15" s="161"/>
      <c r="N15" s="161"/>
    </row>
    <row r="16" spans="1:9" ht="21.75" customHeight="1">
      <c r="A16" s="304" t="s">
        <v>211</v>
      </c>
      <c r="B16" s="305"/>
      <c r="C16" s="46">
        <f>SUM(C7:C15)</f>
        <v>6433242550.919999</v>
      </c>
      <c r="D16" s="46">
        <v>6814589106</v>
      </c>
      <c r="E16" s="264">
        <f t="shared" si="0"/>
        <v>105.92775030727648</v>
      </c>
      <c r="F16" s="46">
        <v>7095090205</v>
      </c>
      <c r="G16" s="264">
        <f t="shared" si="1"/>
        <v>104.11618506467293</v>
      </c>
      <c r="H16" s="46">
        <v>7378876959</v>
      </c>
      <c r="I16" s="264">
        <f t="shared" si="2"/>
        <v>103.99976245263257</v>
      </c>
    </row>
    <row r="17" spans="1:9" ht="21.75" customHeight="1">
      <c r="A17" s="303">
        <v>31</v>
      </c>
      <c r="B17" s="292" t="s">
        <v>38</v>
      </c>
      <c r="C17" s="46"/>
      <c r="D17" s="46"/>
      <c r="E17" s="264"/>
      <c r="F17" s="46"/>
      <c r="G17" s="264"/>
      <c r="H17" s="46"/>
      <c r="I17" s="264"/>
    </row>
    <row r="18" spans="1:9" ht="21.75" customHeight="1">
      <c r="A18" s="303"/>
      <c r="B18" s="293" t="s">
        <v>213</v>
      </c>
      <c r="C18" s="73">
        <v>1573370.8938881145</v>
      </c>
      <c r="D18" s="73">
        <v>1712729.842723472</v>
      </c>
      <c r="E18" s="262">
        <f t="shared" si="0"/>
        <v>108.8573488537705</v>
      </c>
      <c r="F18" s="73">
        <v>1904729.842723472</v>
      </c>
      <c r="G18" s="262">
        <f t="shared" si="1"/>
        <v>111.21017426161583</v>
      </c>
      <c r="H18" s="73">
        <v>2116729.842723472</v>
      </c>
      <c r="I18" s="262">
        <f t="shared" si="2"/>
        <v>111.13018734965965</v>
      </c>
    </row>
    <row r="19" spans="1:9" ht="21.75" customHeight="1">
      <c r="A19" s="303"/>
      <c r="B19" s="293" t="s">
        <v>212</v>
      </c>
      <c r="C19" s="73">
        <v>-1712729.842723472</v>
      </c>
      <c r="D19" s="73">
        <v>-1904729.842723472</v>
      </c>
      <c r="E19" s="262">
        <f t="shared" si="0"/>
        <v>111.21017426161583</v>
      </c>
      <c r="F19" s="73">
        <v>-2116729.842723472</v>
      </c>
      <c r="G19" s="262">
        <f t="shared" si="1"/>
        <v>111.13018734965965</v>
      </c>
      <c r="H19" s="73">
        <v>-2348729.842723472</v>
      </c>
      <c r="I19" s="262">
        <f t="shared" si="2"/>
        <v>110.96030278958506</v>
      </c>
    </row>
    <row r="20" spans="1:9" ht="21.75" customHeight="1">
      <c r="A20" s="303">
        <v>43</v>
      </c>
      <c r="B20" s="292" t="s">
        <v>70</v>
      </c>
      <c r="C20" s="46"/>
      <c r="D20" s="46"/>
      <c r="E20" s="262"/>
      <c r="F20" s="73"/>
      <c r="G20" s="262"/>
      <c r="H20" s="73"/>
      <c r="I20" s="262"/>
    </row>
    <row r="21" spans="1:9" ht="21.75" customHeight="1">
      <c r="A21" s="303"/>
      <c r="B21" s="293" t="s">
        <v>213</v>
      </c>
      <c r="C21" s="73">
        <v>4723957.661424115</v>
      </c>
      <c r="D21" s="73">
        <v>4750236.777490212</v>
      </c>
      <c r="E21" s="262">
        <f t="shared" si="0"/>
        <v>100.55629448757959</v>
      </c>
      <c r="F21" s="73">
        <v>4750236.777490212</v>
      </c>
      <c r="G21" s="262">
        <f t="shared" si="1"/>
        <v>100</v>
      </c>
      <c r="H21" s="73">
        <v>4750236.777490212</v>
      </c>
      <c r="I21" s="262">
        <f t="shared" si="2"/>
        <v>100</v>
      </c>
    </row>
    <row r="22" spans="1:9" ht="21.75" customHeight="1">
      <c r="A22" s="303"/>
      <c r="B22" s="293" t="s">
        <v>212</v>
      </c>
      <c r="C22" s="73">
        <v>-4750236.777490212</v>
      </c>
      <c r="D22" s="73">
        <v>-4750236.777490212</v>
      </c>
      <c r="E22" s="262">
        <f t="shared" si="0"/>
        <v>100</v>
      </c>
      <c r="F22" s="73">
        <v>-4750236.777490212</v>
      </c>
      <c r="G22" s="262">
        <f t="shared" si="1"/>
        <v>100</v>
      </c>
      <c r="H22" s="73">
        <v>-4750236.777490212</v>
      </c>
      <c r="I22" s="262">
        <f t="shared" si="2"/>
        <v>100</v>
      </c>
    </row>
    <row r="23" spans="1:9" ht="24.75" customHeight="1">
      <c r="A23" s="303">
        <v>71</v>
      </c>
      <c r="B23" s="292" t="s">
        <v>102</v>
      </c>
      <c r="C23" s="46"/>
      <c r="D23" s="46"/>
      <c r="E23" s="262"/>
      <c r="F23" s="73"/>
      <c r="G23" s="262"/>
      <c r="H23" s="73"/>
      <c r="I23" s="262"/>
    </row>
    <row r="24" spans="1:9" ht="21.75" customHeight="1">
      <c r="A24" s="303"/>
      <c r="B24" s="293" t="s">
        <v>213</v>
      </c>
      <c r="C24" s="73">
        <v>8881520.605216006</v>
      </c>
      <c r="D24" s="73">
        <v>10288382.374411043</v>
      </c>
      <c r="E24" s="262">
        <f t="shared" si="0"/>
        <v>115.84032545472907</v>
      </c>
      <c r="F24" s="73">
        <v>9638382.374411043</v>
      </c>
      <c r="G24" s="262">
        <f t="shared" si="1"/>
        <v>93.68219437861622</v>
      </c>
      <c r="H24" s="73">
        <v>7778382.374411043</v>
      </c>
      <c r="I24" s="262">
        <f t="shared" si="2"/>
        <v>80.70215594539893</v>
      </c>
    </row>
    <row r="25" spans="1:9" ht="21.75" customHeight="1">
      <c r="A25" s="303"/>
      <c r="B25" s="293" t="s">
        <v>212</v>
      </c>
      <c r="C25" s="73">
        <v>-10288382.374411043</v>
      </c>
      <c r="D25" s="73">
        <v>-9638382.374411043</v>
      </c>
      <c r="E25" s="262">
        <f t="shared" si="0"/>
        <v>93.68219437861622</v>
      </c>
      <c r="F25" s="73">
        <v>-7778382.374411043</v>
      </c>
      <c r="G25" s="262">
        <f t="shared" si="1"/>
        <v>80.70215594539893</v>
      </c>
      <c r="H25" s="73">
        <v>-6468382.374411043</v>
      </c>
      <c r="I25" s="262">
        <f t="shared" si="2"/>
        <v>83.15845201555561</v>
      </c>
    </row>
    <row r="27" spans="3:9" ht="12.75">
      <c r="C27" s="45"/>
      <c r="D27" s="45"/>
      <c r="E27" s="45"/>
      <c r="F27" s="45"/>
      <c r="G27" s="45"/>
      <c r="H27" s="45"/>
      <c r="I27" s="45"/>
    </row>
    <row r="28" spans="3:9" ht="12.75">
      <c r="C28" s="45"/>
      <c r="D28" s="45"/>
      <c r="E28" s="45"/>
      <c r="F28" s="45"/>
      <c r="G28" s="45"/>
      <c r="H28" s="45"/>
      <c r="I28" s="45"/>
    </row>
  </sheetData>
  <sheetProtection/>
  <mergeCells count="5">
    <mergeCell ref="A23:A25"/>
    <mergeCell ref="A16:B16"/>
    <mergeCell ref="A2:I2"/>
    <mergeCell ref="A17:A19"/>
    <mergeCell ref="A20:A2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1">
      <selection activeCell="F7" sqref="F7"/>
    </sheetView>
  </sheetViews>
  <sheetFormatPr defaultColWidth="9.140625" defaultRowHeight="12.75"/>
  <cols>
    <col min="4" max="4" width="37.7109375" style="0" customWidth="1"/>
    <col min="5" max="5" width="16.8515625" style="86" customWidth="1"/>
    <col min="6" max="6" width="18.140625" style="0" customWidth="1"/>
    <col min="7" max="7" width="9.140625" style="0" customWidth="1"/>
    <col min="8" max="8" width="18.140625" style="0" customWidth="1"/>
    <col min="9" max="9" width="9.421875" style="0" customWidth="1"/>
    <col min="10" max="10" width="18.140625" style="0" customWidth="1"/>
    <col min="11" max="11" width="10.00390625" style="0" customWidth="1"/>
    <col min="12" max="13" width="9.140625" style="0" customWidth="1"/>
  </cols>
  <sheetData>
    <row r="2" spans="1:11" ht="30" customHeight="1">
      <c r="A2" s="302" t="str">
        <f>SAŽETAK!A2</f>
        <v> PLAN HRVATSKOG ZAVODA ZA MIROVINSKO OSIGURANJE
ZA 2023. I PROJEKCIJE ZA 2024. I 2025. GODINU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5.75" customHeight="1">
      <c r="A3" s="302" t="s">
        <v>126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5.75" customHeight="1">
      <c r="A4" s="302" t="s">
        <v>142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5.75" customHeight="1">
      <c r="A5" s="302" t="s">
        <v>143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18">
      <c r="A6" s="106"/>
      <c r="B6" s="106"/>
      <c r="C6" s="106"/>
      <c r="D6" s="106"/>
      <c r="E6" s="287"/>
      <c r="F6" s="107"/>
      <c r="G6" s="107"/>
      <c r="K6" s="256" t="s">
        <v>217</v>
      </c>
    </row>
    <row r="7" spans="1:11" s="161" customFormat="1" ht="51" customHeight="1">
      <c r="A7" s="254" t="s">
        <v>144</v>
      </c>
      <c r="B7" s="255" t="s">
        <v>32</v>
      </c>
      <c r="C7" s="255" t="s">
        <v>145</v>
      </c>
      <c r="D7" s="255" t="s">
        <v>146</v>
      </c>
      <c r="E7" s="294" t="str">
        <f>PROGRAMI!C5</f>
        <v>Plan 
2022.
(NN 131/22)
EUR</v>
      </c>
      <c r="F7" s="294" t="str">
        <f>PROGRAMI!D5</f>
        <v>Plan za 2023.
EUR</v>
      </c>
      <c r="G7" s="294" t="str">
        <f>PROGRAMI!E5</f>
        <v>Indeks</v>
      </c>
      <c r="H7" s="294" t="str">
        <f>PROGRAMI!F5</f>
        <v>Projekcije 
za 2024.
EUR</v>
      </c>
      <c r="I7" s="294" t="str">
        <f>PROGRAMI!G5</f>
        <v>Indeks</v>
      </c>
      <c r="J7" s="294" t="str">
        <f>PROGRAMI!H5</f>
        <v>Projekcije 
za 2025.
EUR</v>
      </c>
      <c r="K7" s="294" t="str">
        <f>PROGRAMI!I5</f>
        <v>Indeks</v>
      </c>
    </row>
    <row r="8" spans="1:11" s="25" customFormat="1" ht="12">
      <c r="A8" s="257">
        <v>1</v>
      </c>
      <c r="B8" s="258">
        <v>2</v>
      </c>
      <c r="C8" s="258">
        <v>3</v>
      </c>
      <c r="D8" s="257">
        <v>4</v>
      </c>
      <c r="E8" s="288">
        <v>5</v>
      </c>
      <c r="F8" s="258">
        <v>6</v>
      </c>
      <c r="G8" s="257" t="s">
        <v>207</v>
      </c>
      <c r="H8" s="258">
        <v>8</v>
      </c>
      <c r="I8" s="258" t="s">
        <v>186</v>
      </c>
      <c r="J8" s="257">
        <v>10</v>
      </c>
      <c r="K8" s="258" t="s">
        <v>208</v>
      </c>
    </row>
    <row r="9" spans="1:11" s="76" customFormat="1" ht="12.75">
      <c r="A9" s="108">
        <v>6</v>
      </c>
      <c r="B9" s="108"/>
      <c r="C9" s="108"/>
      <c r="D9" s="108" t="s">
        <v>147</v>
      </c>
      <c r="E9" s="150">
        <f>E10+E12+E14+E19+E21+E24</f>
        <v>6431517154.41</v>
      </c>
      <c r="F9" s="150">
        <v>6812989106</v>
      </c>
      <c r="G9" s="282">
        <f>_xlfn.IFERROR(F9/E9,0)*100</f>
        <v>105.93129027617427</v>
      </c>
      <c r="H9" s="150">
        <v>7093490205</v>
      </c>
      <c r="I9" s="282">
        <f>_xlfn.IFERROR(H9/F9,0)*100</f>
        <v>104.11715173231337</v>
      </c>
      <c r="J9" s="150">
        <v>7377276959</v>
      </c>
      <c r="K9" s="282">
        <f>_xlfn.IFERROR(J9/H9,0)*100</f>
        <v>104.00066463473745</v>
      </c>
    </row>
    <row r="10" spans="1:11" s="86" customFormat="1" ht="12.75">
      <c r="A10" s="108"/>
      <c r="B10" s="114">
        <v>61</v>
      </c>
      <c r="C10" s="114"/>
      <c r="D10" s="114" t="s">
        <v>98</v>
      </c>
      <c r="E10" s="143">
        <f>E11</f>
        <v>2704606366.05</v>
      </c>
      <c r="F10" s="143">
        <v>2793325195.9999995</v>
      </c>
      <c r="G10" s="283">
        <f aca="true" t="shared" si="0" ref="G10:G28">_xlfn.IFERROR(F10/E10,0)*100</f>
        <v>103.28028622071056</v>
      </c>
      <c r="H10" s="143">
        <v>2863361433</v>
      </c>
      <c r="I10" s="283">
        <f aca="true" t="shared" si="1" ref="I10:I28">_xlfn.IFERROR(H10/F10,0)*100</f>
        <v>102.50727115841332</v>
      </c>
      <c r="J10" s="143">
        <v>2966840865</v>
      </c>
      <c r="K10" s="283">
        <f aca="true" t="shared" si="2" ref="K10:K28">_xlfn.IFERROR(J10/H10,0)*100</f>
        <v>103.61391442964232</v>
      </c>
    </row>
    <row r="11" spans="1:11" s="87" customFormat="1" ht="12.75">
      <c r="A11" s="136"/>
      <c r="B11" s="136"/>
      <c r="C11" s="136">
        <v>11</v>
      </c>
      <c r="D11" s="136" t="s">
        <v>156</v>
      </c>
      <c r="E11" s="151">
        <v>2704606366.05</v>
      </c>
      <c r="F11" s="151">
        <v>2793325195.9999995</v>
      </c>
      <c r="G11" s="284">
        <f t="shared" si="0"/>
        <v>103.28028622071056</v>
      </c>
      <c r="H11" s="151">
        <v>2863361433</v>
      </c>
      <c r="I11" s="284">
        <f t="shared" si="1"/>
        <v>102.50727115841332</v>
      </c>
      <c r="J11" s="151">
        <v>2966840865</v>
      </c>
      <c r="K11" s="284">
        <f t="shared" si="2"/>
        <v>103.61391442964232</v>
      </c>
    </row>
    <row r="12" spans="1:11" s="86" customFormat="1" ht="12.75">
      <c r="A12" s="108"/>
      <c r="B12" s="114">
        <v>62</v>
      </c>
      <c r="C12" s="114"/>
      <c r="D12" s="114" t="s">
        <v>170</v>
      </c>
      <c r="E12" s="143">
        <f>E13</f>
        <v>3712463114.34</v>
      </c>
      <c r="F12" s="143">
        <v>4017285007.0000005</v>
      </c>
      <c r="G12" s="283">
        <f t="shared" si="0"/>
        <v>108.21077228976567</v>
      </c>
      <c r="H12" s="143">
        <v>4221474478</v>
      </c>
      <c r="I12" s="283">
        <f t="shared" si="1"/>
        <v>105.08277283399623</v>
      </c>
      <c r="J12" s="143">
        <v>4405421476</v>
      </c>
      <c r="K12" s="283">
        <f t="shared" si="2"/>
        <v>104.35741111212752</v>
      </c>
    </row>
    <row r="13" spans="1:11" s="87" customFormat="1" ht="12.75">
      <c r="A13" s="136"/>
      <c r="B13" s="136"/>
      <c r="C13" s="136">
        <v>21</v>
      </c>
      <c r="D13" s="136" t="s">
        <v>2</v>
      </c>
      <c r="E13" s="151">
        <v>3712463114.34</v>
      </c>
      <c r="F13" s="151">
        <v>4017285007.0000005</v>
      </c>
      <c r="G13" s="284">
        <f t="shared" si="0"/>
        <v>108.21077228976567</v>
      </c>
      <c r="H13" s="151">
        <v>4221474478</v>
      </c>
      <c r="I13" s="284">
        <f t="shared" si="1"/>
        <v>105.08277283399623</v>
      </c>
      <c r="J13" s="151">
        <v>4405421476</v>
      </c>
      <c r="K13" s="284">
        <f t="shared" si="2"/>
        <v>104.35741111212752</v>
      </c>
    </row>
    <row r="14" spans="1:11" s="86" customFormat="1" ht="25.5">
      <c r="A14" s="108"/>
      <c r="B14" s="114">
        <v>63</v>
      </c>
      <c r="C14" s="114"/>
      <c r="D14" s="114" t="s">
        <v>148</v>
      </c>
      <c r="E14" s="143">
        <f>E15+E16+E17+E18</f>
        <v>3312230.4</v>
      </c>
      <c r="F14" s="143">
        <v>2006903</v>
      </c>
      <c r="G14" s="283">
        <f t="shared" si="0"/>
        <v>60.59068233900638</v>
      </c>
      <c r="H14" s="143">
        <v>8282294</v>
      </c>
      <c r="I14" s="283">
        <f t="shared" si="1"/>
        <v>412.69029943151213</v>
      </c>
      <c r="J14" s="143">
        <v>4642618</v>
      </c>
      <c r="K14" s="283">
        <f t="shared" si="2"/>
        <v>56.054735559978916</v>
      </c>
    </row>
    <row r="15" spans="1:11" s="86" customFormat="1" ht="12.75">
      <c r="A15" s="108"/>
      <c r="B15" s="114"/>
      <c r="C15" s="114">
        <v>12</v>
      </c>
      <c r="D15" s="114" t="s">
        <v>72</v>
      </c>
      <c r="E15" s="143">
        <v>316676.62</v>
      </c>
      <c r="F15" s="143">
        <v>159600</v>
      </c>
      <c r="G15" s="283">
        <f t="shared" si="0"/>
        <v>50.39841589821188</v>
      </c>
      <c r="H15" s="143">
        <v>125000</v>
      </c>
      <c r="I15" s="283">
        <f t="shared" si="1"/>
        <v>78.32080200501254</v>
      </c>
      <c r="J15" s="143">
        <v>45300</v>
      </c>
      <c r="K15" s="283">
        <f t="shared" si="2"/>
        <v>36.24</v>
      </c>
    </row>
    <row r="16" spans="1:11" s="86" customFormat="1" ht="12.75">
      <c r="A16" s="108"/>
      <c r="B16" s="114"/>
      <c r="C16" s="114">
        <v>51</v>
      </c>
      <c r="D16" s="114" t="s">
        <v>100</v>
      </c>
      <c r="E16" s="143">
        <v>1327.23</v>
      </c>
      <c r="F16" s="143">
        <v>0</v>
      </c>
      <c r="G16" s="283">
        <f t="shared" si="0"/>
        <v>0</v>
      </c>
      <c r="H16" s="143">
        <v>0</v>
      </c>
      <c r="I16" s="283">
        <f t="shared" si="1"/>
        <v>0</v>
      </c>
      <c r="J16" s="143">
        <v>0</v>
      </c>
      <c r="K16" s="283">
        <f t="shared" si="2"/>
        <v>0</v>
      </c>
    </row>
    <row r="17" spans="1:11" s="86" customFormat="1" ht="12.75">
      <c r="A17" s="135"/>
      <c r="B17" s="135"/>
      <c r="C17" s="136">
        <v>561</v>
      </c>
      <c r="D17" s="136" t="s">
        <v>172</v>
      </c>
      <c r="E17" s="143">
        <v>1762293.45</v>
      </c>
      <c r="F17" s="143">
        <v>382043</v>
      </c>
      <c r="G17" s="283">
        <f t="shared" si="0"/>
        <v>21.678739145288205</v>
      </c>
      <c r="H17" s="143">
        <v>685000</v>
      </c>
      <c r="I17" s="283">
        <f t="shared" si="1"/>
        <v>179.29918883476466</v>
      </c>
      <c r="J17" s="143">
        <v>253300</v>
      </c>
      <c r="K17" s="283">
        <f t="shared" si="2"/>
        <v>36.97810218978102</v>
      </c>
    </row>
    <row r="18" spans="1:11" s="86" customFormat="1" ht="12.75">
      <c r="A18" s="135"/>
      <c r="B18" s="135"/>
      <c r="C18" s="136">
        <v>581</v>
      </c>
      <c r="D18" s="136" t="s">
        <v>103</v>
      </c>
      <c r="E18" s="143">
        <v>1231933.1</v>
      </c>
      <c r="F18" s="143">
        <v>1465260</v>
      </c>
      <c r="G18" s="283">
        <f t="shared" si="0"/>
        <v>118.93990022672496</v>
      </c>
      <c r="H18" s="143">
        <v>7472294</v>
      </c>
      <c r="I18" s="283">
        <f t="shared" si="1"/>
        <v>509.9636924504866</v>
      </c>
      <c r="J18" s="143">
        <v>4344018</v>
      </c>
      <c r="K18" s="283">
        <f t="shared" si="2"/>
        <v>58.13499843555407</v>
      </c>
    </row>
    <row r="19" spans="1:11" s="86" customFormat="1" ht="38.25" customHeight="1">
      <c r="A19" s="108"/>
      <c r="B19" s="114">
        <v>64</v>
      </c>
      <c r="C19" s="114"/>
      <c r="D19" s="114" t="s">
        <v>173</v>
      </c>
      <c r="E19" s="143">
        <f>E20</f>
        <v>10620479.13</v>
      </c>
      <c r="F19" s="143">
        <v>0</v>
      </c>
      <c r="G19" s="283">
        <f t="shared" si="0"/>
        <v>0</v>
      </c>
      <c r="H19" s="143">
        <v>0</v>
      </c>
      <c r="I19" s="283">
        <f t="shared" si="1"/>
        <v>0</v>
      </c>
      <c r="J19" s="143">
        <v>0</v>
      </c>
      <c r="K19" s="283">
        <f t="shared" si="2"/>
        <v>0</v>
      </c>
    </row>
    <row r="20" spans="1:11" s="86" customFormat="1" ht="12.75">
      <c r="A20" s="135"/>
      <c r="B20" s="135"/>
      <c r="C20" s="136">
        <v>43</v>
      </c>
      <c r="D20" s="136" t="s">
        <v>70</v>
      </c>
      <c r="E20" s="143">
        <v>10620479.13</v>
      </c>
      <c r="F20" s="143"/>
      <c r="G20" s="283">
        <f t="shared" si="0"/>
        <v>0</v>
      </c>
      <c r="H20" s="143"/>
      <c r="I20" s="283">
        <f t="shared" si="1"/>
        <v>0</v>
      </c>
      <c r="J20" s="143"/>
      <c r="K20" s="283">
        <f t="shared" si="2"/>
        <v>0</v>
      </c>
    </row>
    <row r="21" spans="1:11" s="86" customFormat="1" ht="38.25" customHeight="1">
      <c r="A21" s="108"/>
      <c r="B21" s="114">
        <v>65</v>
      </c>
      <c r="C21" s="114"/>
      <c r="D21" s="114" t="s">
        <v>171</v>
      </c>
      <c r="E21" s="143">
        <f>E22+E23</f>
        <v>143340.63</v>
      </c>
      <c r="F21" s="143">
        <v>0</v>
      </c>
      <c r="G21" s="283">
        <f t="shared" si="0"/>
        <v>0</v>
      </c>
      <c r="H21" s="143">
        <v>0</v>
      </c>
      <c r="I21" s="283">
        <f t="shared" si="1"/>
        <v>0</v>
      </c>
      <c r="J21" s="143">
        <v>0</v>
      </c>
      <c r="K21" s="283">
        <f t="shared" si="2"/>
        <v>0</v>
      </c>
    </row>
    <row r="22" spans="1:11" s="86" customFormat="1" ht="12.75">
      <c r="A22" s="135"/>
      <c r="B22" s="135"/>
      <c r="C22" s="136">
        <v>43</v>
      </c>
      <c r="D22" s="136" t="s">
        <v>70</v>
      </c>
      <c r="E22" s="143">
        <v>130068.35</v>
      </c>
      <c r="F22" s="143">
        <v>0</v>
      </c>
      <c r="G22" s="283">
        <f t="shared" si="0"/>
        <v>0</v>
      </c>
      <c r="H22" s="143">
        <v>0</v>
      </c>
      <c r="I22" s="283">
        <f t="shared" si="1"/>
        <v>0</v>
      </c>
      <c r="J22" s="143">
        <v>0</v>
      </c>
      <c r="K22" s="283">
        <f t="shared" si="2"/>
        <v>0</v>
      </c>
    </row>
    <row r="23" spans="1:11" s="86" customFormat="1" ht="25.5">
      <c r="A23" s="135"/>
      <c r="B23" s="135"/>
      <c r="C23" s="136">
        <v>71</v>
      </c>
      <c r="D23" s="111" t="s">
        <v>90</v>
      </c>
      <c r="E23" s="143">
        <v>13272.28</v>
      </c>
      <c r="F23" s="143">
        <v>0</v>
      </c>
      <c r="G23" s="283">
        <f t="shared" si="0"/>
        <v>0</v>
      </c>
      <c r="H23" s="143">
        <v>0</v>
      </c>
      <c r="I23" s="283">
        <f t="shared" si="1"/>
        <v>0</v>
      </c>
      <c r="J23" s="143">
        <v>0</v>
      </c>
      <c r="K23" s="283">
        <f t="shared" si="2"/>
        <v>0</v>
      </c>
    </row>
    <row r="24" spans="1:11" s="86" customFormat="1" ht="25.5">
      <c r="A24" s="135"/>
      <c r="B24" s="135">
        <v>66</v>
      </c>
      <c r="C24" s="136"/>
      <c r="D24" s="114" t="s">
        <v>149</v>
      </c>
      <c r="E24" s="143">
        <f>E25</f>
        <v>371623.86</v>
      </c>
      <c r="F24" s="143">
        <v>372000</v>
      </c>
      <c r="G24" s="283">
        <f t="shared" si="0"/>
        <v>100.10121524489844</v>
      </c>
      <c r="H24" s="143">
        <v>372000</v>
      </c>
      <c r="I24" s="283">
        <f t="shared" si="1"/>
        <v>100</v>
      </c>
      <c r="J24" s="143">
        <v>372000</v>
      </c>
      <c r="K24" s="283">
        <f t="shared" si="2"/>
        <v>100</v>
      </c>
    </row>
    <row r="25" spans="1:11" s="86" customFormat="1" ht="12.75">
      <c r="A25" s="135"/>
      <c r="B25" s="137"/>
      <c r="C25" s="136">
        <v>31</v>
      </c>
      <c r="D25" s="114" t="s">
        <v>38</v>
      </c>
      <c r="E25" s="143">
        <v>371623.86</v>
      </c>
      <c r="F25" s="143">
        <v>372000</v>
      </c>
      <c r="G25" s="283">
        <f t="shared" si="0"/>
        <v>100.10121524489844</v>
      </c>
      <c r="H25" s="143">
        <v>372000</v>
      </c>
      <c r="I25" s="283">
        <f t="shared" si="1"/>
        <v>100</v>
      </c>
      <c r="J25" s="143">
        <v>372000</v>
      </c>
      <c r="K25" s="283">
        <f t="shared" si="2"/>
        <v>100</v>
      </c>
    </row>
    <row r="26" spans="1:11" s="76" customFormat="1" ht="25.5">
      <c r="A26" s="137">
        <v>7</v>
      </c>
      <c r="B26" s="137"/>
      <c r="C26" s="152"/>
      <c r="D26" s="108" t="s">
        <v>150</v>
      </c>
      <c r="E26" s="150">
        <f>E27</f>
        <v>1725396.51</v>
      </c>
      <c r="F26" s="150">
        <v>1600000</v>
      </c>
      <c r="G26" s="282">
        <f t="shared" si="0"/>
        <v>92.73230765953039</v>
      </c>
      <c r="H26" s="150">
        <v>1600000</v>
      </c>
      <c r="I26" s="282">
        <f t="shared" si="1"/>
        <v>100</v>
      </c>
      <c r="J26" s="150">
        <v>1600000</v>
      </c>
      <c r="K26" s="282">
        <f t="shared" si="2"/>
        <v>100</v>
      </c>
    </row>
    <row r="27" spans="1:11" s="86" customFormat="1" ht="25.5">
      <c r="A27" s="135"/>
      <c r="B27" s="135">
        <v>72</v>
      </c>
      <c r="C27" s="136"/>
      <c r="D27" s="138" t="s">
        <v>151</v>
      </c>
      <c r="E27" s="143">
        <f>E28</f>
        <v>1725396.51</v>
      </c>
      <c r="F27" s="143">
        <v>1600000</v>
      </c>
      <c r="G27" s="283">
        <f t="shared" si="0"/>
        <v>92.73230765953039</v>
      </c>
      <c r="H27" s="143">
        <v>1600000</v>
      </c>
      <c r="I27" s="283">
        <f t="shared" si="1"/>
        <v>100</v>
      </c>
      <c r="J27" s="143">
        <v>1600000</v>
      </c>
      <c r="K27" s="283">
        <f t="shared" si="2"/>
        <v>100</v>
      </c>
    </row>
    <row r="28" spans="1:11" s="86" customFormat="1" ht="38.25">
      <c r="A28" s="135"/>
      <c r="B28" s="135"/>
      <c r="C28" s="136">
        <v>71</v>
      </c>
      <c r="D28" s="111" t="s">
        <v>152</v>
      </c>
      <c r="E28" s="143">
        <v>1725396.51</v>
      </c>
      <c r="F28" s="143">
        <v>1600000</v>
      </c>
      <c r="G28" s="283">
        <f t="shared" si="0"/>
        <v>92.73230765953039</v>
      </c>
      <c r="H28" s="143">
        <v>1600000</v>
      </c>
      <c r="I28" s="283">
        <f t="shared" si="1"/>
        <v>100</v>
      </c>
      <c r="J28" s="143">
        <v>1600000</v>
      </c>
      <c r="K28" s="283">
        <f t="shared" si="2"/>
        <v>100</v>
      </c>
    </row>
    <row r="29" spans="1:11" s="86" customFormat="1" ht="12.75">
      <c r="A29" s="321"/>
      <c r="B29" s="321"/>
      <c r="C29" s="322"/>
      <c r="D29" s="323"/>
      <c r="E29" s="324"/>
      <c r="F29" s="324"/>
      <c r="G29" s="325"/>
      <c r="H29" s="324"/>
      <c r="I29" s="325"/>
      <c r="J29" s="324"/>
      <c r="K29" s="325"/>
    </row>
    <row r="30" ht="12.75">
      <c r="E30" s="88"/>
    </row>
    <row r="31" spans="1:11" ht="15.75" customHeight="1">
      <c r="A31" s="302" t="s">
        <v>153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</row>
    <row r="32" spans="1:11" ht="18">
      <c r="A32" s="106"/>
      <c r="B32" s="106"/>
      <c r="C32" s="106"/>
      <c r="D32" s="106"/>
      <c r="E32" s="287"/>
      <c r="F32" s="107"/>
      <c r="G32" s="107"/>
      <c r="J32" s="281"/>
      <c r="K32" s="87" t="s">
        <v>218</v>
      </c>
    </row>
    <row r="33" spans="1:11" s="161" customFormat="1" ht="51">
      <c r="A33" s="254" t="s">
        <v>144</v>
      </c>
      <c r="B33" s="255" t="s">
        <v>32</v>
      </c>
      <c r="C33" s="255" t="s">
        <v>145</v>
      </c>
      <c r="D33" s="255" t="s">
        <v>154</v>
      </c>
      <c r="E33" s="294" t="str">
        <f>E7</f>
        <v>Plan 
2022.
(NN 131/22)
EUR</v>
      </c>
      <c r="F33" s="294" t="str">
        <f>F7</f>
        <v>Plan za 2023.
EUR</v>
      </c>
      <c r="G33" s="294" t="s">
        <v>178</v>
      </c>
      <c r="H33" s="294" t="str">
        <f>H7</f>
        <v>Projekcije 
za 2024.
EUR</v>
      </c>
      <c r="I33" s="294" t="s">
        <v>178</v>
      </c>
      <c r="J33" s="294" t="str">
        <f>J7</f>
        <v>Projekcije 
za 2025.
EUR</v>
      </c>
      <c r="K33" s="294" t="s">
        <v>178</v>
      </c>
    </row>
    <row r="34" spans="1:11" ht="12.75">
      <c r="A34" s="257">
        <v>1</v>
      </c>
      <c r="B34" s="258">
        <v>2</v>
      </c>
      <c r="C34" s="258">
        <v>3</v>
      </c>
      <c r="D34" s="257">
        <v>4</v>
      </c>
      <c r="E34" s="288">
        <v>5</v>
      </c>
      <c r="F34" s="258">
        <v>6</v>
      </c>
      <c r="G34" s="257" t="s">
        <v>207</v>
      </c>
      <c r="H34" s="258">
        <v>8</v>
      </c>
      <c r="I34" s="258" t="s">
        <v>186</v>
      </c>
      <c r="J34" s="257">
        <v>10</v>
      </c>
      <c r="K34" s="258" t="s">
        <v>208</v>
      </c>
    </row>
    <row r="35" spans="1:11" ht="12.75">
      <c r="A35" s="108">
        <v>3</v>
      </c>
      <c r="B35" s="108"/>
      <c r="C35" s="108"/>
      <c r="D35" s="108" t="s">
        <v>155</v>
      </c>
      <c r="E35" s="150">
        <f>E36+E41+E49+E53+E57</f>
        <v>6409142079.75</v>
      </c>
      <c r="F35" s="117">
        <v>6804033106</v>
      </c>
      <c r="G35" s="259">
        <f aca="true" t="shared" si="3" ref="G35:G72">_xlfn.IFERROR(F35/E35,0)*100</f>
        <v>106.16137107488501</v>
      </c>
      <c r="H35" s="117">
        <v>7078639705</v>
      </c>
      <c r="I35" s="259">
        <f aca="true" t="shared" si="4" ref="I35:I72">_xlfn.IFERROR(H35/F35,0)*100</f>
        <v>104.03593860761559</v>
      </c>
      <c r="J35" s="117">
        <v>7366055441</v>
      </c>
      <c r="K35" s="259">
        <f aca="true" t="shared" si="5" ref="K35:K72">_xlfn.IFERROR(J35/H35,0)*100</f>
        <v>104.06032441228763</v>
      </c>
    </row>
    <row r="36" spans="1:11" ht="12.75">
      <c r="A36" s="108"/>
      <c r="B36" s="114">
        <v>31</v>
      </c>
      <c r="C36" s="114"/>
      <c r="D36" s="114" t="s">
        <v>33</v>
      </c>
      <c r="E36" s="143">
        <f>SUM(E37:E40)</f>
        <v>47031654.379999995</v>
      </c>
      <c r="F36" s="109">
        <v>51891150</v>
      </c>
      <c r="G36" s="260">
        <f t="shared" si="3"/>
        <v>110.33239354230857</v>
      </c>
      <c r="H36" s="109">
        <v>50794241</v>
      </c>
      <c r="I36" s="260">
        <f t="shared" si="4"/>
        <v>97.88613472624908</v>
      </c>
      <c r="J36" s="109">
        <v>50661656</v>
      </c>
      <c r="K36" s="260">
        <f t="shared" si="5"/>
        <v>99.73897631426367</v>
      </c>
    </row>
    <row r="37" spans="1:11" ht="12.75">
      <c r="A37" s="135"/>
      <c r="B37" s="135"/>
      <c r="C37" s="136">
        <v>12</v>
      </c>
      <c r="D37" s="136" t="s">
        <v>72</v>
      </c>
      <c r="E37" s="143">
        <v>40745.9</v>
      </c>
      <c r="F37" s="109">
        <v>17400</v>
      </c>
      <c r="G37" s="260">
        <f t="shared" si="3"/>
        <v>42.703683069953044</v>
      </c>
      <c r="H37" s="109">
        <v>17000</v>
      </c>
      <c r="I37" s="260">
        <f t="shared" si="4"/>
        <v>97.70114942528735</v>
      </c>
      <c r="J37" s="109">
        <v>6300</v>
      </c>
      <c r="K37" s="260">
        <f t="shared" si="5"/>
        <v>37.05882352941177</v>
      </c>
    </row>
    <row r="38" spans="1:11" ht="12.75">
      <c r="A38" s="135"/>
      <c r="B38" s="135"/>
      <c r="C38" s="136">
        <v>21</v>
      </c>
      <c r="D38" s="136" t="s">
        <v>2</v>
      </c>
      <c r="E38" s="143">
        <v>46751609.26</v>
      </c>
      <c r="F38" s="109">
        <v>51812000</v>
      </c>
      <c r="G38" s="260">
        <f t="shared" si="3"/>
        <v>110.82399262848391</v>
      </c>
      <c r="H38" s="109">
        <v>50687241</v>
      </c>
      <c r="I38" s="260">
        <f t="shared" si="4"/>
        <v>97.82915347795877</v>
      </c>
      <c r="J38" s="109">
        <v>50620356</v>
      </c>
      <c r="K38" s="260">
        <f t="shared" si="5"/>
        <v>99.86804371537997</v>
      </c>
    </row>
    <row r="39" spans="1:11" ht="12.75">
      <c r="A39" s="135"/>
      <c r="B39" s="135"/>
      <c r="C39" s="136">
        <v>43</v>
      </c>
      <c r="D39" s="136" t="s">
        <v>70</v>
      </c>
      <c r="E39" s="143">
        <v>21235.65</v>
      </c>
      <c r="F39" s="109">
        <v>0</v>
      </c>
      <c r="G39" s="260">
        <f t="shared" si="3"/>
        <v>0</v>
      </c>
      <c r="H39" s="109">
        <v>0</v>
      </c>
      <c r="I39" s="260">
        <f t="shared" si="4"/>
        <v>0</v>
      </c>
      <c r="J39" s="109">
        <v>0</v>
      </c>
      <c r="K39" s="260">
        <f t="shared" si="5"/>
        <v>0</v>
      </c>
    </row>
    <row r="40" spans="1:11" ht="12.75">
      <c r="A40" s="135"/>
      <c r="B40" s="135"/>
      <c r="C40" s="136">
        <v>561</v>
      </c>
      <c r="D40" s="136" t="s">
        <v>75</v>
      </c>
      <c r="E40" s="143">
        <v>218063.57</v>
      </c>
      <c r="F40" s="109">
        <v>61750</v>
      </c>
      <c r="G40" s="260">
        <f t="shared" si="3"/>
        <v>28.317430554768958</v>
      </c>
      <c r="H40" s="109">
        <v>90000</v>
      </c>
      <c r="I40" s="260">
        <f t="shared" si="4"/>
        <v>145.748987854251</v>
      </c>
      <c r="J40" s="109">
        <v>35000</v>
      </c>
      <c r="K40" s="260">
        <f t="shared" si="5"/>
        <v>38.88888888888889</v>
      </c>
    </row>
    <row r="41" spans="1:11" ht="12.75">
      <c r="A41" s="135"/>
      <c r="B41" s="114">
        <v>32</v>
      </c>
      <c r="C41" s="114"/>
      <c r="D41" s="114" t="s">
        <v>34</v>
      </c>
      <c r="E41" s="143">
        <f>SUM(E42:E48)</f>
        <v>20034640.65</v>
      </c>
      <c r="F41" s="109">
        <v>21057753</v>
      </c>
      <c r="G41" s="260">
        <f t="shared" si="3"/>
        <v>105.10671675061964</v>
      </c>
      <c r="H41" s="109">
        <v>21712294</v>
      </c>
      <c r="I41" s="260">
        <f t="shared" si="4"/>
        <v>103.10831359832171</v>
      </c>
      <c r="J41" s="109">
        <v>20415300</v>
      </c>
      <c r="K41" s="260">
        <f t="shared" si="5"/>
        <v>94.02645340008753</v>
      </c>
    </row>
    <row r="42" spans="1:11" ht="12.75">
      <c r="A42" s="135"/>
      <c r="B42" s="135"/>
      <c r="C42" s="136">
        <v>12</v>
      </c>
      <c r="D42" s="136" t="s">
        <v>72</v>
      </c>
      <c r="E42" s="143">
        <v>72864.82</v>
      </c>
      <c r="F42" s="109">
        <v>142200</v>
      </c>
      <c r="G42" s="260">
        <f t="shared" si="3"/>
        <v>195.15590651290978</v>
      </c>
      <c r="H42" s="109">
        <v>108000</v>
      </c>
      <c r="I42" s="260">
        <f t="shared" si="4"/>
        <v>75.9493670886076</v>
      </c>
      <c r="J42" s="109">
        <v>39000</v>
      </c>
      <c r="K42" s="260">
        <f t="shared" si="5"/>
        <v>36.11111111111111</v>
      </c>
    </row>
    <row r="43" spans="1:11" ht="12.75">
      <c r="A43" s="135"/>
      <c r="B43" s="135"/>
      <c r="C43" s="136">
        <v>21</v>
      </c>
      <c r="D43" s="136" t="s">
        <v>2</v>
      </c>
      <c r="E43" s="143">
        <v>18644900.13</v>
      </c>
      <c r="F43" s="109">
        <v>18950000</v>
      </c>
      <c r="G43" s="260">
        <f t="shared" si="3"/>
        <v>101.63637170418032</v>
      </c>
      <c r="H43" s="109">
        <v>18577000</v>
      </c>
      <c r="I43" s="260">
        <f t="shared" si="4"/>
        <v>98.03166226912928</v>
      </c>
      <c r="J43" s="109">
        <v>18595000</v>
      </c>
      <c r="K43" s="260">
        <f t="shared" si="5"/>
        <v>100.09689400872045</v>
      </c>
    </row>
    <row r="44" spans="1:11" ht="12.75">
      <c r="A44" s="135"/>
      <c r="B44" s="135"/>
      <c r="C44" s="136">
        <v>31</v>
      </c>
      <c r="D44" s="136" t="s">
        <v>38</v>
      </c>
      <c r="E44" s="143">
        <v>232264.91</v>
      </c>
      <c r="F44" s="109">
        <v>180000</v>
      </c>
      <c r="G44" s="260">
        <f t="shared" si="3"/>
        <v>77.49771586246067</v>
      </c>
      <c r="H44" s="109">
        <v>160000</v>
      </c>
      <c r="I44" s="260">
        <f t="shared" si="4"/>
        <v>88.88888888888889</v>
      </c>
      <c r="J44" s="109">
        <v>140000</v>
      </c>
      <c r="K44" s="260">
        <f t="shared" si="5"/>
        <v>87.5</v>
      </c>
    </row>
    <row r="45" spans="1:11" ht="12.75">
      <c r="A45" s="135"/>
      <c r="B45" s="135"/>
      <c r="C45" s="136">
        <v>43</v>
      </c>
      <c r="D45" s="136" t="s">
        <v>70</v>
      </c>
      <c r="E45" s="143">
        <v>4247.13</v>
      </c>
      <c r="F45" s="109">
        <v>0</v>
      </c>
      <c r="G45" s="260">
        <f t="shared" si="3"/>
        <v>0</v>
      </c>
      <c r="H45" s="109">
        <v>0</v>
      </c>
      <c r="I45" s="260">
        <f t="shared" si="4"/>
        <v>0</v>
      </c>
      <c r="J45" s="109">
        <v>0</v>
      </c>
      <c r="K45" s="260">
        <f t="shared" si="5"/>
        <v>0</v>
      </c>
    </row>
    <row r="46" spans="1:11" ht="12.75">
      <c r="A46" s="135"/>
      <c r="B46" s="135"/>
      <c r="C46" s="136">
        <v>51</v>
      </c>
      <c r="D46" s="136" t="s">
        <v>89</v>
      </c>
      <c r="E46" s="143">
        <v>1327.23</v>
      </c>
      <c r="F46" s="109">
        <v>0</v>
      </c>
      <c r="G46" s="260">
        <f t="shared" si="3"/>
        <v>0</v>
      </c>
      <c r="H46" s="109">
        <v>0</v>
      </c>
      <c r="I46" s="260">
        <f t="shared" si="4"/>
        <v>0</v>
      </c>
      <c r="J46" s="109">
        <v>0</v>
      </c>
      <c r="K46" s="260">
        <f t="shared" si="5"/>
        <v>0</v>
      </c>
    </row>
    <row r="47" spans="1:11" ht="12.75">
      <c r="A47" s="135"/>
      <c r="B47" s="135"/>
      <c r="C47" s="136">
        <v>561</v>
      </c>
      <c r="D47" s="136" t="s">
        <v>75</v>
      </c>
      <c r="E47" s="143">
        <v>410113.48</v>
      </c>
      <c r="F47" s="109">
        <v>320293</v>
      </c>
      <c r="G47" s="260">
        <f t="shared" si="3"/>
        <v>78.09862772616009</v>
      </c>
      <c r="H47" s="109">
        <v>595000</v>
      </c>
      <c r="I47" s="260">
        <f t="shared" si="4"/>
        <v>185.76740671822364</v>
      </c>
      <c r="J47" s="109">
        <v>218300</v>
      </c>
      <c r="K47" s="260">
        <f t="shared" si="5"/>
        <v>36.6890756302521</v>
      </c>
    </row>
    <row r="48" spans="1:11" ht="12.75">
      <c r="A48" s="135"/>
      <c r="B48" s="137"/>
      <c r="C48" s="136">
        <v>581</v>
      </c>
      <c r="D48" s="111" t="s">
        <v>103</v>
      </c>
      <c r="E48" s="143">
        <v>668922.95</v>
      </c>
      <c r="F48" s="109">
        <v>1465260</v>
      </c>
      <c r="G48" s="260">
        <f t="shared" si="3"/>
        <v>219.04764965830518</v>
      </c>
      <c r="H48" s="109">
        <v>2272294</v>
      </c>
      <c r="I48" s="260">
        <f t="shared" si="4"/>
        <v>155.07787013908793</v>
      </c>
      <c r="J48" s="109">
        <v>1423000</v>
      </c>
      <c r="K48" s="260">
        <f t="shared" si="5"/>
        <v>62.62393862765998</v>
      </c>
    </row>
    <row r="49" spans="1:11" ht="12.75">
      <c r="A49" s="135"/>
      <c r="B49" s="114">
        <v>34</v>
      </c>
      <c r="C49" s="114"/>
      <c r="D49" s="114" t="s">
        <v>35</v>
      </c>
      <c r="E49" s="143">
        <f>SUM(E50:E52)</f>
        <v>2771252.2399999998</v>
      </c>
      <c r="F49" s="109">
        <v>2198000</v>
      </c>
      <c r="G49" s="260">
        <f t="shared" si="3"/>
        <v>79.31432470398293</v>
      </c>
      <c r="H49" s="109">
        <v>2042000</v>
      </c>
      <c r="I49" s="260">
        <f t="shared" si="4"/>
        <v>92.90263876251137</v>
      </c>
      <c r="J49" s="109">
        <v>1905000</v>
      </c>
      <c r="K49" s="260">
        <f t="shared" si="5"/>
        <v>93.29089128305583</v>
      </c>
    </row>
    <row r="50" spans="1:11" ht="12.75">
      <c r="A50" s="135"/>
      <c r="B50" s="137"/>
      <c r="C50" s="136">
        <v>11</v>
      </c>
      <c r="D50" s="136" t="s">
        <v>91</v>
      </c>
      <c r="E50" s="143">
        <v>220319.86</v>
      </c>
      <c r="F50" s="109">
        <v>2068000</v>
      </c>
      <c r="G50" s="260">
        <f t="shared" si="3"/>
        <v>938.6353095903385</v>
      </c>
      <c r="H50" s="109">
        <v>1928000</v>
      </c>
      <c r="I50" s="260">
        <f t="shared" si="4"/>
        <v>93.23017408123792</v>
      </c>
      <c r="J50" s="109">
        <v>1798000</v>
      </c>
      <c r="K50" s="260">
        <f t="shared" si="5"/>
        <v>93.25726141078839</v>
      </c>
    </row>
    <row r="51" spans="1:11" ht="12.75">
      <c r="A51" s="135"/>
      <c r="B51" s="137"/>
      <c r="C51" s="136">
        <v>21</v>
      </c>
      <c r="D51" s="136" t="s">
        <v>2</v>
      </c>
      <c r="E51" s="143">
        <v>2524387.82</v>
      </c>
      <c r="F51" s="109">
        <v>130000</v>
      </c>
      <c r="G51" s="260">
        <f t="shared" si="3"/>
        <v>5.149763398874266</v>
      </c>
      <c r="H51" s="109">
        <v>114000</v>
      </c>
      <c r="I51" s="260">
        <f t="shared" si="4"/>
        <v>87.6923076923077</v>
      </c>
      <c r="J51" s="109">
        <v>107000</v>
      </c>
      <c r="K51" s="260">
        <f t="shared" si="5"/>
        <v>93.85964912280701</v>
      </c>
    </row>
    <row r="52" spans="1:11" ht="12.75">
      <c r="A52" s="135"/>
      <c r="B52" s="137"/>
      <c r="C52" s="136">
        <v>43</v>
      </c>
      <c r="D52" s="136" t="s">
        <v>70</v>
      </c>
      <c r="E52" s="143">
        <v>26544.56</v>
      </c>
      <c r="F52" s="109">
        <v>0</v>
      </c>
      <c r="G52" s="260">
        <f t="shared" si="3"/>
        <v>0</v>
      </c>
      <c r="H52" s="109">
        <v>0</v>
      </c>
      <c r="I52" s="260">
        <f t="shared" si="4"/>
        <v>0</v>
      </c>
      <c r="J52" s="109">
        <v>0</v>
      </c>
      <c r="K52" s="260">
        <f t="shared" si="5"/>
        <v>0</v>
      </c>
    </row>
    <row r="53" spans="1:11" ht="25.5">
      <c r="A53" s="135"/>
      <c r="B53" s="114">
        <v>37</v>
      </c>
      <c r="C53" s="114"/>
      <c r="D53" s="114" t="s">
        <v>157</v>
      </c>
      <c r="E53" s="143">
        <f>SUM(E54:E56)</f>
        <v>6339258079.5</v>
      </c>
      <c r="F53" s="109">
        <v>6728845203</v>
      </c>
      <c r="G53" s="260">
        <f t="shared" si="3"/>
        <v>106.14562648521684</v>
      </c>
      <c r="H53" s="109">
        <v>7004050170</v>
      </c>
      <c r="I53" s="260">
        <f t="shared" si="4"/>
        <v>104.08992863853224</v>
      </c>
      <c r="J53" s="109">
        <v>7293032485</v>
      </c>
      <c r="K53" s="260">
        <f t="shared" si="5"/>
        <v>104.12593153940814</v>
      </c>
    </row>
    <row r="54" spans="1:11" ht="12.75">
      <c r="A54" s="135"/>
      <c r="B54" s="137"/>
      <c r="C54" s="136">
        <v>11</v>
      </c>
      <c r="D54" s="136" t="s">
        <v>91</v>
      </c>
      <c r="E54" s="143">
        <v>2702081978.23</v>
      </c>
      <c r="F54" s="109">
        <v>2791257195.9999995</v>
      </c>
      <c r="G54" s="260">
        <f t="shared" si="3"/>
        <v>103.30024101742517</v>
      </c>
      <c r="H54" s="109">
        <v>2861433433</v>
      </c>
      <c r="I54" s="260">
        <f t="shared" si="4"/>
        <v>102.51414441852819</v>
      </c>
      <c r="J54" s="109">
        <v>2965042865</v>
      </c>
      <c r="K54" s="260">
        <f t="shared" si="5"/>
        <v>103.62089261994025</v>
      </c>
    </row>
    <row r="55" spans="1:11" ht="12.75">
      <c r="A55" s="135"/>
      <c r="B55" s="137"/>
      <c r="C55" s="136">
        <v>21</v>
      </c>
      <c r="D55" s="136" t="s">
        <v>2</v>
      </c>
      <c r="E55" s="143">
        <v>3637124339.37</v>
      </c>
      <c r="F55" s="109">
        <v>3937588007.0000005</v>
      </c>
      <c r="G55" s="260">
        <f t="shared" si="3"/>
        <v>108.26102270900215</v>
      </c>
      <c r="H55" s="109">
        <v>4142616737</v>
      </c>
      <c r="I55" s="260">
        <f t="shared" si="4"/>
        <v>105.2069624764072</v>
      </c>
      <c r="J55" s="109">
        <v>4327989620</v>
      </c>
      <c r="K55" s="260">
        <f t="shared" si="5"/>
        <v>104.47477753238267</v>
      </c>
    </row>
    <row r="56" spans="1:11" ht="12.75">
      <c r="A56" s="135"/>
      <c r="B56" s="137"/>
      <c r="C56" s="136">
        <v>43</v>
      </c>
      <c r="D56" s="136" t="s">
        <v>70</v>
      </c>
      <c r="E56" s="143">
        <v>51761.9</v>
      </c>
      <c r="F56" s="109">
        <v>0</v>
      </c>
      <c r="G56" s="260">
        <f t="shared" si="3"/>
        <v>0</v>
      </c>
      <c r="H56" s="109">
        <v>0</v>
      </c>
      <c r="I56" s="260">
        <f t="shared" si="4"/>
        <v>0</v>
      </c>
      <c r="J56" s="109">
        <v>0</v>
      </c>
      <c r="K56" s="260">
        <f t="shared" si="5"/>
        <v>0</v>
      </c>
    </row>
    <row r="57" spans="1:11" ht="12.75">
      <c r="A57" s="135"/>
      <c r="B57" s="114">
        <v>38</v>
      </c>
      <c r="C57" s="114"/>
      <c r="D57" s="114" t="s">
        <v>43</v>
      </c>
      <c r="E57" s="143">
        <f>E58</f>
        <v>46452.98</v>
      </c>
      <c r="F57" s="109">
        <v>41000</v>
      </c>
      <c r="G57" s="260">
        <f t="shared" si="3"/>
        <v>88.26129131005158</v>
      </c>
      <c r="H57" s="109">
        <v>41000</v>
      </c>
      <c r="I57" s="260">
        <f t="shared" si="4"/>
        <v>100</v>
      </c>
      <c r="J57" s="109">
        <v>41000</v>
      </c>
      <c r="K57" s="260">
        <f t="shared" si="5"/>
        <v>100</v>
      </c>
    </row>
    <row r="58" spans="1:11" ht="12.75">
      <c r="A58" s="135"/>
      <c r="C58" s="136">
        <v>21</v>
      </c>
      <c r="D58" s="136" t="s">
        <v>2</v>
      </c>
      <c r="E58" s="143">
        <v>46452.98</v>
      </c>
      <c r="F58" s="109">
        <v>41000</v>
      </c>
      <c r="G58" s="260">
        <f t="shared" si="3"/>
        <v>88.26129131005158</v>
      </c>
      <c r="H58" s="109">
        <v>41000</v>
      </c>
      <c r="I58" s="260">
        <f t="shared" si="4"/>
        <v>100</v>
      </c>
      <c r="J58" s="109">
        <v>41000</v>
      </c>
      <c r="K58" s="260">
        <f t="shared" si="5"/>
        <v>100</v>
      </c>
    </row>
    <row r="59" spans="1:11" ht="25.5">
      <c r="A59" s="139">
        <v>4</v>
      </c>
      <c r="B59" s="140"/>
      <c r="C59" s="140"/>
      <c r="D59" s="141" t="s">
        <v>56</v>
      </c>
      <c r="E59" s="150">
        <f>E60+E64+E70</f>
        <v>11907492.190000001</v>
      </c>
      <c r="F59" s="117">
        <v>11014000</v>
      </c>
      <c r="G59" s="259">
        <f t="shared" si="3"/>
        <v>92.49638651243154</v>
      </c>
      <c r="H59" s="117">
        <v>18098500</v>
      </c>
      <c r="I59" s="259">
        <f t="shared" si="4"/>
        <v>164.32268022516797</v>
      </c>
      <c r="J59" s="117">
        <v>13899518</v>
      </c>
      <c r="K59" s="259">
        <f t="shared" si="5"/>
        <v>76.79928170842888</v>
      </c>
    </row>
    <row r="60" spans="1:11" ht="25.5">
      <c r="A60" s="114"/>
      <c r="B60" s="114">
        <v>41</v>
      </c>
      <c r="C60" s="114"/>
      <c r="D60" s="114" t="s">
        <v>52</v>
      </c>
      <c r="E60" s="143">
        <f>SUM(E61:E63)</f>
        <v>1592673.7</v>
      </c>
      <c r="F60" s="109">
        <v>467000</v>
      </c>
      <c r="G60" s="260">
        <f t="shared" si="3"/>
        <v>29.32176251795958</v>
      </c>
      <c r="H60" s="109">
        <v>325500</v>
      </c>
      <c r="I60" s="260">
        <f t="shared" si="4"/>
        <v>69.70021413276231</v>
      </c>
      <c r="J60" s="109">
        <v>265500</v>
      </c>
      <c r="K60" s="260">
        <f t="shared" si="5"/>
        <v>81.5668202764977</v>
      </c>
    </row>
    <row r="61" spans="1:11" ht="12.75">
      <c r="A61" s="114"/>
      <c r="B61" s="114"/>
      <c r="C61" s="136">
        <v>12</v>
      </c>
      <c r="D61" s="136" t="s">
        <v>72</v>
      </c>
      <c r="E61" s="285">
        <v>99542.11</v>
      </c>
      <c r="F61" s="110">
        <v>0</v>
      </c>
      <c r="G61" s="289">
        <f t="shared" si="3"/>
        <v>0</v>
      </c>
      <c r="H61" s="110">
        <v>0</v>
      </c>
      <c r="I61" s="289">
        <f t="shared" si="4"/>
        <v>0</v>
      </c>
      <c r="J61" s="110">
        <v>0</v>
      </c>
      <c r="K61" s="289">
        <f t="shared" si="5"/>
        <v>0</v>
      </c>
    </row>
    <row r="62" spans="1:11" ht="12.75">
      <c r="A62" s="114"/>
      <c r="B62" s="114"/>
      <c r="C62" s="136">
        <v>21</v>
      </c>
      <c r="D62" s="136" t="s">
        <v>2</v>
      </c>
      <c r="E62" s="285">
        <v>942331.94</v>
      </c>
      <c r="F62" s="110">
        <v>467000</v>
      </c>
      <c r="G62" s="289">
        <f t="shared" si="3"/>
        <v>49.557908437232854</v>
      </c>
      <c r="H62" s="110">
        <v>325500</v>
      </c>
      <c r="I62" s="289">
        <f t="shared" si="4"/>
        <v>69.70021413276231</v>
      </c>
      <c r="J62" s="110">
        <v>265500</v>
      </c>
      <c r="K62" s="289">
        <f t="shared" si="5"/>
        <v>81.5668202764977</v>
      </c>
    </row>
    <row r="63" spans="1:11" ht="12.75">
      <c r="A63" s="144"/>
      <c r="B63" s="144"/>
      <c r="C63" s="136">
        <v>561</v>
      </c>
      <c r="D63" s="136" t="s">
        <v>75</v>
      </c>
      <c r="E63" s="285">
        <v>550799.65</v>
      </c>
      <c r="F63" s="110">
        <v>0</v>
      </c>
      <c r="G63" s="289">
        <f t="shared" si="3"/>
        <v>0</v>
      </c>
      <c r="H63" s="110">
        <v>0</v>
      </c>
      <c r="I63" s="289">
        <f t="shared" si="4"/>
        <v>0</v>
      </c>
      <c r="J63" s="110">
        <v>0</v>
      </c>
      <c r="K63" s="289">
        <f t="shared" si="5"/>
        <v>0</v>
      </c>
    </row>
    <row r="64" spans="1:11" ht="25.5">
      <c r="A64" s="144"/>
      <c r="B64" s="114">
        <v>42</v>
      </c>
      <c r="C64" s="114"/>
      <c r="D64" s="114" t="s">
        <v>36</v>
      </c>
      <c r="E64" s="286">
        <f>SUM(E65:E69)</f>
        <v>5735881.600000001</v>
      </c>
      <c r="F64" s="145">
        <v>2997000</v>
      </c>
      <c r="G64" s="290">
        <f t="shared" si="3"/>
        <v>52.25003249718404</v>
      </c>
      <c r="H64" s="145">
        <v>11133000</v>
      </c>
      <c r="I64" s="290">
        <f t="shared" si="4"/>
        <v>371.4714714714715</v>
      </c>
      <c r="J64" s="145">
        <v>10714018</v>
      </c>
      <c r="K64" s="290">
        <f t="shared" si="5"/>
        <v>96.23657594538759</v>
      </c>
    </row>
    <row r="65" spans="1:11" ht="12.75">
      <c r="A65" s="144"/>
      <c r="B65" s="144"/>
      <c r="C65" s="136">
        <v>12</v>
      </c>
      <c r="D65" s="136" t="s">
        <v>72</v>
      </c>
      <c r="E65" s="286">
        <v>103523.79</v>
      </c>
      <c r="F65" s="145">
        <v>0</v>
      </c>
      <c r="G65" s="290">
        <f t="shared" si="3"/>
        <v>0</v>
      </c>
      <c r="H65" s="145">
        <v>0</v>
      </c>
      <c r="I65" s="290">
        <f t="shared" si="4"/>
        <v>0</v>
      </c>
      <c r="J65" s="145">
        <v>0</v>
      </c>
      <c r="K65" s="290">
        <f t="shared" si="5"/>
        <v>0</v>
      </c>
    </row>
    <row r="66" spans="1:11" ht="12.75">
      <c r="A66" s="144"/>
      <c r="B66" s="144"/>
      <c r="C66" s="136">
        <v>21</v>
      </c>
      <c r="D66" s="136" t="s">
        <v>2</v>
      </c>
      <c r="E66" s="286">
        <v>4486030.92</v>
      </c>
      <c r="F66" s="145">
        <v>2997000</v>
      </c>
      <c r="G66" s="290">
        <f t="shared" si="3"/>
        <v>66.80738616041461</v>
      </c>
      <c r="H66" s="145">
        <v>4473000</v>
      </c>
      <c r="I66" s="290">
        <f t="shared" si="4"/>
        <v>149.24924924924926</v>
      </c>
      <c r="J66" s="145">
        <v>5803000</v>
      </c>
      <c r="K66" s="290">
        <f t="shared" si="5"/>
        <v>129.73395931142412</v>
      </c>
    </row>
    <row r="67" spans="1:11" ht="12.75">
      <c r="A67" s="144"/>
      <c r="B67" s="144"/>
      <c r="C67" s="136">
        <v>561</v>
      </c>
      <c r="D67" s="136" t="s">
        <v>75</v>
      </c>
      <c r="E67" s="286">
        <v>583316.74</v>
      </c>
      <c r="F67" s="145">
        <v>0</v>
      </c>
      <c r="G67" s="290">
        <f t="shared" si="3"/>
        <v>0</v>
      </c>
      <c r="H67" s="145">
        <v>0</v>
      </c>
      <c r="I67" s="290">
        <f t="shared" si="4"/>
        <v>0</v>
      </c>
      <c r="J67" s="145">
        <v>0</v>
      </c>
      <c r="K67" s="290">
        <f t="shared" si="5"/>
        <v>0</v>
      </c>
    </row>
    <row r="68" spans="1:11" ht="12.75">
      <c r="A68" s="144"/>
      <c r="B68" s="144"/>
      <c r="C68" s="136">
        <v>581</v>
      </c>
      <c r="D68" s="136" t="s">
        <v>104</v>
      </c>
      <c r="E68" s="286">
        <v>563010.15</v>
      </c>
      <c r="F68" s="145">
        <v>0</v>
      </c>
      <c r="G68" s="290">
        <f t="shared" si="3"/>
        <v>0</v>
      </c>
      <c r="H68" s="145">
        <v>5200000</v>
      </c>
      <c r="I68" s="290">
        <f t="shared" si="4"/>
        <v>0</v>
      </c>
      <c r="J68" s="145">
        <v>2921018</v>
      </c>
      <c r="K68" s="290">
        <f t="shared" si="5"/>
        <v>56.17342307692308</v>
      </c>
    </row>
    <row r="69" spans="1:11" ht="25.5">
      <c r="A69" s="144"/>
      <c r="B69" s="144"/>
      <c r="C69" s="136">
        <v>71</v>
      </c>
      <c r="D69" s="111" t="s">
        <v>90</v>
      </c>
      <c r="E69" s="286">
        <v>0</v>
      </c>
      <c r="F69" s="145">
        <v>0</v>
      </c>
      <c r="G69" s="290">
        <f t="shared" si="3"/>
        <v>0</v>
      </c>
      <c r="H69" s="145">
        <v>1460000</v>
      </c>
      <c r="I69" s="290">
        <f t="shared" si="4"/>
        <v>0</v>
      </c>
      <c r="J69" s="145">
        <v>1990000</v>
      </c>
      <c r="K69" s="290">
        <f t="shared" si="5"/>
        <v>136.3013698630137</v>
      </c>
    </row>
    <row r="70" spans="1:11" ht="25.5">
      <c r="A70" s="144"/>
      <c r="B70" s="114">
        <v>45</v>
      </c>
      <c r="C70" s="114"/>
      <c r="D70" s="114" t="s">
        <v>37</v>
      </c>
      <c r="E70" s="286">
        <f>SUM(E71:E72)</f>
        <v>4578936.890000001</v>
      </c>
      <c r="F70" s="145">
        <v>7550000</v>
      </c>
      <c r="G70" s="290">
        <f t="shared" si="3"/>
        <v>164.88543479357713</v>
      </c>
      <c r="H70" s="145">
        <v>6640000</v>
      </c>
      <c r="I70" s="290">
        <f t="shared" si="4"/>
        <v>87.94701986754967</v>
      </c>
      <c r="J70" s="145">
        <v>2920000</v>
      </c>
      <c r="K70" s="290">
        <f t="shared" si="5"/>
        <v>43.97590361445783</v>
      </c>
    </row>
    <row r="71" spans="1:11" ht="12.75">
      <c r="A71" s="144"/>
      <c r="B71" s="144"/>
      <c r="C71" s="136">
        <v>21</v>
      </c>
      <c r="D71" s="136" t="s">
        <v>2</v>
      </c>
      <c r="E71" s="286">
        <v>4247129.87</v>
      </c>
      <c r="F71" s="145">
        <v>5300000</v>
      </c>
      <c r="G71" s="290">
        <f t="shared" si="3"/>
        <v>124.79015622849319</v>
      </c>
      <c r="H71" s="145">
        <v>4640000</v>
      </c>
      <c r="I71" s="290">
        <f t="shared" si="4"/>
        <v>87.54716981132076</v>
      </c>
      <c r="J71" s="145">
        <v>2000000</v>
      </c>
      <c r="K71" s="290">
        <f t="shared" si="5"/>
        <v>43.103448275862064</v>
      </c>
    </row>
    <row r="72" spans="1:11" ht="25.5">
      <c r="A72" s="144"/>
      <c r="B72" s="144"/>
      <c r="C72" s="136">
        <v>71</v>
      </c>
      <c r="D72" s="111" t="s">
        <v>90</v>
      </c>
      <c r="E72" s="286">
        <v>331807.02</v>
      </c>
      <c r="F72" s="145">
        <v>2250000</v>
      </c>
      <c r="G72" s="290">
        <f t="shared" si="3"/>
        <v>678.1050021184</v>
      </c>
      <c r="H72" s="145">
        <v>2000000</v>
      </c>
      <c r="I72" s="290">
        <f t="shared" si="4"/>
        <v>88.88888888888889</v>
      </c>
      <c r="J72" s="145">
        <v>920000</v>
      </c>
      <c r="K72" s="290">
        <f t="shared" si="5"/>
        <v>46</v>
      </c>
    </row>
    <row r="74" spans="5:11" ht="12.75">
      <c r="E74" s="88"/>
      <c r="F74" s="75"/>
      <c r="G74" s="75"/>
      <c r="H74" s="75"/>
      <c r="I74" s="75"/>
      <c r="J74" s="75"/>
      <c r="K74" s="75"/>
    </row>
    <row r="75" spans="5:11" ht="12.75">
      <c r="E75" s="88"/>
      <c r="F75" s="75"/>
      <c r="G75" s="75"/>
      <c r="H75" s="75"/>
      <c r="I75" s="75"/>
      <c r="J75" s="75"/>
      <c r="K75" s="75"/>
    </row>
    <row r="76" spans="5:11" ht="12.75">
      <c r="E76" s="88"/>
      <c r="F76" s="75"/>
      <c r="G76" s="75"/>
      <c r="H76" s="75"/>
      <c r="I76" s="75"/>
      <c r="J76" s="75"/>
      <c r="K76" s="75"/>
    </row>
    <row r="77" ht="12.75">
      <c r="E77" s="88"/>
    </row>
    <row r="78" ht="12.75">
      <c r="E78" s="88"/>
    </row>
  </sheetData>
  <sheetProtection/>
  <mergeCells count="5">
    <mergeCell ref="A5:K5"/>
    <mergeCell ref="A4:K4"/>
    <mergeCell ref="A3:K3"/>
    <mergeCell ref="A2:K2"/>
    <mergeCell ref="A31:K31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2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N17" sqref="N16:N17"/>
    </sheetView>
  </sheetViews>
  <sheetFormatPr defaultColWidth="9.140625" defaultRowHeight="12.75"/>
  <cols>
    <col min="1" max="5" width="9.140625" style="86" customWidth="1"/>
    <col min="6" max="6" width="18.57421875" style="86" customWidth="1"/>
    <col min="7" max="7" width="18.140625" style="86" customWidth="1"/>
    <col min="8" max="8" width="19.28125" style="86" customWidth="1"/>
    <col min="9" max="11" width="9.140625" style="86" customWidth="1"/>
    <col min="12" max="16384" width="9.140625" style="86" customWidth="1"/>
  </cols>
  <sheetData>
    <row r="2" spans="1:8" ht="30.75" customHeight="1">
      <c r="A2" s="302" t="s">
        <v>216</v>
      </c>
      <c r="B2" s="302"/>
      <c r="C2" s="302"/>
      <c r="D2" s="302"/>
      <c r="E2" s="302"/>
      <c r="F2" s="302"/>
      <c r="G2" s="302"/>
      <c r="H2" s="302"/>
    </row>
    <row r="3" spans="1:8" ht="15.75" customHeight="1">
      <c r="A3" s="302" t="s">
        <v>126</v>
      </c>
      <c r="B3" s="302"/>
      <c r="C3" s="302"/>
      <c r="D3" s="302"/>
      <c r="E3" s="302"/>
      <c r="F3" s="302"/>
      <c r="G3" s="302"/>
      <c r="H3" s="302"/>
    </row>
    <row r="4" spans="1:8" ht="15.75" customHeight="1">
      <c r="A4" s="302" t="s">
        <v>127</v>
      </c>
      <c r="B4" s="302"/>
      <c r="C4" s="302"/>
      <c r="D4" s="302"/>
      <c r="E4" s="302"/>
      <c r="F4" s="302"/>
      <c r="G4" s="302"/>
      <c r="H4" s="302"/>
    </row>
    <row r="5" spans="1:8" ht="18">
      <c r="A5" s="118"/>
      <c r="B5" s="119"/>
      <c r="C5" s="119"/>
      <c r="D5" s="119"/>
      <c r="E5" s="120"/>
      <c r="H5" s="267" t="s">
        <v>206</v>
      </c>
    </row>
    <row r="6" spans="1:8" ht="50.25" customHeight="1">
      <c r="A6" s="121"/>
      <c r="B6" s="122"/>
      <c r="C6" s="122"/>
      <c r="D6" s="123"/>
      <c r="E6" s="124"/>
      <c r="F6" s="125" t="s">
        <v>214</v>
      </c>
      <c r="G6" s="125" t="s">
        <v>176</v>
      </c>
      <c r="H6" s="125" t="s">
        <v>177</v>
      </c>
    </row>
    <row r="7" spans="1:8" ht="12.75">
      <c r="A7" s="315" t="s">
        <v>128</v>
      </c>
      <c r="B7" s="312"/>
      <c r="C7" s="312"/>
      <c r="D7" s="312"/>
      <c r="E7" s="314"/>
      <c r="F7" s="126">
        <v>6812989106</v>
      </c>
      <c r="G7" s="126">
        <v>7093490205</v>
      </c>
      <c r="H7" s="126">
        <v>7377276959</v>
      </c>
    </row>
    <row r="8" spans="1:8" ht="12.75">
      <c r="A8" s="318" t="s">
        <v>129</v>
      </c>
      <c r="B8" s="314"/>
      <c r="C8" s="314"/>
      <c r="D8" s="314"/>
      <c r="E8" s="314"/>
      <c r="F8" s="126">
        <v>1600000</v>
      </c>
      <c r="G8" s="126">
        <v>1600000</v>
      </c>
      <c r="H8" s="126">
        <v>1600000</v>
      </c>
    </row>
    <row r="9" spans="1:8" ht="12.75">
      <c r="A9" s="319" t="s">
        <v>130</v>
      </c>
      <c r="B9" s="310"/>
      <c r="C9" s="310"/>
      <c r="D9" s="310"/>
      <c r="E9" s="320"/>
      <c r="F9" s="127">
        <f>F7+F8</f>
        <v>6814589106</v>
      </c>
      <c r="G9" s="127">
        <f>G7+G8</f>
        <v>7095090205</v>
      </c>
      <c r="H9" s="127">
        <f>H7+H8</f>
        <v>7378876959</v>
      </c>
    </row>
    <row r="10" spans="1:8" ht="12.75">
      <c r="A10" s="311" t="s">
        <v>131</v>
      </c>
      <c r="B10" s="312"/>
      <c r="C10" s="312"/>
      <c r="D10" s="312"/>
      <c r="E10" s="312"/>
      <c r="F10" s="126">
        <v>6804033106</v>
      </c>
      <c r="G10" s="126">
        <v>7078639705</v>
      </c>
      <c r="H10" s="126">
        <v>7366055441</v>
      </c>
    </row>
    <row r="11" spans="1:8" ht="12.75">
      <c r="A11" s="313" t="s">
        <v>132</v>
      </c>
      <c r="B11" s="314"/>
      <c r="C11" s="314"/>
      <c r="D11" s="314"/>
      <c r="E11" s="314"/>
      <c r="F11" s="128">
        <v>11014000</v>
      </c>
      <c r="G11" s="128">
        <v>18098500</v>
      </c>
      <c r="H11" s="128">
        <v>13899518</v>
      </c>
    </row>
    <row r="12" spans="1:8" ht="12.75">
      <c r="A12" s="129" t="s">
        <v>133</v>
      </c>
      <c r="B12" s="164"/>
      <c r="C12" s="164"/>
      <c r="D12" s="164"/>
      <c r="E12" s="164"/>
      <c r="F12" s="127">
        <f>F10+F11</f>
        <v>6815047106</v>
      </c>
      <c r="G12" s="127">
        <f>G10+G11</f>
        <v>7096738205</v>
      </c>
      <c r="H12" s="127">
        <f>H10+H11</f>
        <v>7379954959</v>
      </c>
    </row>
    <row r="13" spans="1:8" ht="12.75">
      <c r="A13" s="309" t="s">
        <v>134</v>
      </c>
      <c r="B13" s="310"/>
      <c r="C13" s="310"/>
      <c r="D13" s="310"/>
      <c r="E13" s="310"/>
      <c r="F13" s="127">
        <f>F9-F12</f>
        <v>-458000</v>
      </c>
      <c r="G13" s="127">
        <f>G9-G12</f>
        <v>-1648000</v>
      </c>
      <c r="H13" s="127">
        <f>H9-H12</f>
        <v>-1078000</v>
      </c>
    </row>
    <row r="14" spans="1:6" ht="18">
      <c r="A14" s="106"/>
      <c r="B14" s="130"/>
      <c r="C14" s="130"/>
      <c r="D14" s="130"/>
      <c r="E14" s="130"/>
      <c r="F14" s="131"/>
    </row>
    <row r="15" spans="1:8" ht="15.75" customHeight="1">
      <c r="A15" s="302" t="s">
        <v>135</v>
      </c>
      <c r="B15" s="302"/>
      <c r="C15" s="302"/>
      <c r="D15" s="302"/>
      <c r="E15" s="302"/>
      <c r="F15" s="302"/>
      <c r="G15" s="302"/>
      <c r="H15" s="302"/>
    </row>
    <row r="16" spans="1:6" ht="18">
      <c r="A16" s="106"/>
      <c r="B16" s="130"/>
      <c r="C16" s="130"/>
      <c r="D16" s="130"/>
      <c r="E16" s="130"/>
      <c r="F16" s="131"/>
    </row>
    <row r="17" spans="1:8" ht="38.25">
      <c r="A17" s="121"/>
      <c r="B17" s="122"/>
      <c r="C17" s="122"/>
      <c r="D17" s="123"/>
      <c r="E17" s="124"/>
      <c r="F17" s="125" t="str">
        <f>F6</f>
        <v>Plan za 2023.
EUR</v>
      </c>
      <c r="G17" s="125" t="str">
        <f>G6</f>
        <v>Projekcije 
za 2024.
EUR</v>
      </c>
      <c r="H17" s="125" t="str">
        <f>H6</f>
        <v>Projekcije 
za 2025.
EUR</v>
      </c>
    </row>
    <row r="18" spans="1:9" ht="12.75">
      <c r="A18" s="315" t="s">
        <v>136</v>
      </c>
      <c r="B18" s="316"/>
      <c r="C18" s="316"/>
      <c r="D18" s="316"/>
      <c r="E18" s="317"/>
      <c r="F18" s="128"/>
      <c r="G18" s="128"/>
      <c r="H18" s="128"/>
      <c r="I18" s="96"/>
    </row>
    <row r="19" spans="1:9" ht="12.75">
      <c r="A19" s="315" t="s">
        <v>137</v>
      </c>
      <c r="B19" s="312"/>
      <c r="C19" s="312"/>
      <c r="D19" s="312"/>
      <c r="E19" s="312"/>
      <c r="F19" s="128"/>
      <c r="G19" s="128"/>
      <c r="H19" s="128"/>
      <c r="I19" s="96"/>
    </row>
    <row r="20" spans="1:8" ht="12.75">
      <c r="A20" s="306" t="s">
        <v>138</v>
      </c>
      <c r="B20" s="307"/>
      <c r="C20" s="307"/>
      <c r="D20" s="307"/>
      <c r="E20" s="308"/>
      <c r="F20" s="153">
        <v>16751348.994624726</v>
      </c>
      <c r="G20" s="153">
        <v>16293348.994624726</v>
      </c>
      <c r="H20" s="266">
        <v>14645348.994624726</v>
      </c>
    </row>
    <row r="21" spans="1:8" ht="12.75">
      <c r="A21" s="306" t="s">
        <v>139</v>
      </c>
      <c r="B21" s="307"/>
      <c r="C21" s="307"/>
      <c r="D21" s="307"/>
      <c r="E21" s="308"/>
      <c r="F21" s="153">
        <v>-16293348.994624726</v>
      </c>
      <c r="G21" s="153">
        <v>-14645348.994624726</v>
      </c>
      <c r="H21" s="266">
        <v>-13567348.994624726</v>
      </c>
    </row>
    <row r="22" spans="1:8" ht="12.75">
      <c r="A22" s="309" t="s">
        <v>140</v>
      </c>
      <c r="B22" s="310"/>
      <c r="C22" s="310"/>
      <c r="D22" s="310"/>
      <c r="E22" s="310"/>
      <c r="F22" s="127">
        <f>F20+F21</f>
        <v>458000</v>
      </c>
      <c r="G22" s="127">
        <f>G20+G21</f>
        <v>1648000</v>
      </c>
      <c r="H22" s="127">
        <f>H20+H21</f>
        <v>1078000</v>
      </c>
    </row>
    <row r="23" spans="1:8" ht="12.75">
      <c r="A23" s="311" t="s">
        <v>141</v>
      </c>
      <c r="B23" s="312"/>
      <c r="C23" s="312"/>
      <c r="D23" s="312"/>
      <c r="E23" s="312"/>
      <c r="F23" s="128">
        <f>F13+F22</f>
        <v>0</v>
      </c>
      <c r="G23" s="128">
        <f>G13+G22</f>
        <v>0</v>
      </c>
      <c r="H23" s="128">
        <f>H13+H22</f>
        <v>0</v>
      </c>
    </row>
    <row r="24" spans="1:6" ht="15.75">
      <c r="A24" s="132"/>
      <c r="B24" s="133"/>
      <c r="C24" s="133"/>
      <c r="D24" s="133"/>
      <c r="E24" s="133"/>
      <c r="F24" s="134"/>
    </row>
  </sheetData>
  <sheetProtection/>
  <mergeCells count="16">
    <mergeCell ref="A7:E7"/>
    <mergeCell ref="A8:E8"/>
    <mergeCell ref="A9:E9"/>
    <mergeCell ref="A4:H4"/>
    <mergeCell ref="A3:H3"/>
    <mergeCell ref="A2:H2"/>
    <mergeCell ref="A20:E20"/>
    <mergeCell ref="A21:E21"/>
    <mergeCell ref="A22:E22"/>
    <mergeCell ref="A23:E23"/>
    <mergeCell ref="A10:E10"/>
    <mergeCell ref="A11:E11"/>
    <mergeCell ref="A13:E13"/>
    <mergeCell ref="A18:E18"/>
    <mergeCell ref="A19:E19"/>
    <mergeCell ref="A15:H15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vzdenka</dc:creator>
  <cp:keywords/>
  <dc:description/>
  <cp:lastModifiedBy>Krešimir Flegar</cp:lastModifiedBy>
  <cp:lastPrinted>2022-11-28T14:46:13Z</cp:lastPrinted>
  <dcterms:created xsi:type="dcterms:W3CDTF">2007-10-02T07:36:32Z</dcterms:created>
  <dcterms:modified xsi:type="dcterms:W3CDTF">2022-12-07T14:21:58Z</dcterms:modified>
  <cp:category/>
  <cp:version/>
  <cp:contentType/>
  <cp:contentStatus/>
</cp:coreProperties>
</file>