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3\"/>
    </mc:Choice>
  </mc:AlternateContent>
  <bookViews>
    <workbookView xWindow="0" yWindow="0" windowWidth="21570" windowHeight="7455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  <sheet name="stranica 7" sheetId="6" r:id="rId6"/>
  </sheets>
  <definedNames>
    <definedName name="_xlnm.Print_Area" localSheetId="0">'stranica 1 i 2'!$A$1:$K$67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6'!$A$1:$E$58</definedName>
    <definedName name="_xlnm.Print_Area" localSheetId="5">'stranica 7'!$A$1:$K$31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2" i="1"/>
  <c r="E22" i="1"/>
  <c r="F23" i="1"/>
  <c r="H23" i="1"/>
  <c r="I23" i="1"/>
  <c r="J23" i="1"/>
  <c r="I2" i="6" l="1"/>
  <c r="I18" i="6" s="1"/>
  <c r="J30" i="6"/>
  <c r="J29" i="6"/>
  <c r="J28" i="6"/>
  <c r="J27" i="6"/>
  <c r="J26" i="6"/>
  <c r="J25" i="6"/>
  <c r="J24" i="6"/>
  <c r="J23" i="6"/>
  <c r="J22" i="6"/>
  <c r="J14" i="6"/>
  <c r="J6" i="6"/>
  <c r="J7" i="6"/>
  <c r="J8" i="6"/>
  <c r="J9" i="6"/>
  <c r="J10" i="6"/>
  <c r="J11" i="6"/>
  <c r="J12" i="6"/>
  <c r="J13" i="6"/>
  <c r="J5" i="6"/>
  <c r="K29" i="6"/>
  <c r="K28" i="6"/>
  <c r="K27" i="6"/>
  <c r="K26" i="6"/>
  <c r="K25" i="6"/>
  <c r="K24" i="6"/>
  <c r="K23" i="6"/>
  <c r="K22" i="6"/>
  <c r="J20" i="6"/>
  <c r="I20" i="6"/>
  <c r="H20" i="6"/>
  <c r="F20" i="6"/>
  <c r="E19" i="6"/>
  <c r="D19" i="6"/>
  <c r="B19" i="6"/>
  <c r="K13" i="6"/>
  <c r="K12" i="6"/>
  <c r="K11" i="6"/>
  <c r="K10" i="6"/>
  <c r="K9" i="6"/>
  <c r="K8" i="6"/>
  <c r="K7" i="6"/>
  <c r="K6" i="6"/>
  <c r="K5" i="6"/>
  <c r="Q53" i="1" l="1"/>
  <c r="P15" i="2" l="1"/>
  <c r="I2" i="5" l="1"/>
  <c r="I2" i="4"/>
  <c r="F21" i="3" l="1"/>
  <c r="K27" i="1" l="1"/>
  <c r="K28" i="1"/>
  <c r="K29" i="1"/>
  <c r="K30" i="1"/>
  <c r="K31" i="1"/>
  <c r="K32" i="1"/>
  <c r="K26" i="1"/>
  <c r="K25" i="1"/>
  <c r="J32" i="1" l="1"/>
  <c r="J31" i="1"/>
  <c r="J29" i="1"/>
  <c r="J28" i="1"/>
  <c r="J26" i="1"/>
  <c r="J25" i="1"/>
  <c r="J27" i="1" l="1"/>
  <c r="J30" i="1" l="1"/>
  <c r="J33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<sst xmlns="http://schemas.openxmlformats.org/spreadsheetml/2006/main" count="641" uniqueCount="451">
  <si>
    <t>Bez međunarodnih ugovora</t>
  </si>
  <si>
    <t>UKUPNO</t>
  </si>
  <si>
    <t>Broj korisnika</t>
  </si>
  <si>
    <t>Starosna</t>
  </si>
  <si>
    <t>Invalidska</t>
  </si>
  <si>
    <t>Obiteljska</t>
  </si>
  <si>
    <t>-</t>
  </si>
  <si>
    <t>Vrste
mirovina</t>
  </si>
  <si>
    <t>Broj 
korisnika</t>
  </si>
  <si>
    <t>Broj 
 korisnika</t>
  </si>
  <si>
    <t>Starosna mirovina za dugogodišnjeg osiguranika - čl. 35.</t>
  </si>
  <si>
    <t>Ukupno starosna</t>
  </si>
  <si>
    <t>Prijevremena starosna mirovina</t>
  </si>
  <si>
    <t>Prijevremena starosna mirovina zbog stečaja poslodavca - čl. 36.</t>
  </si>
  <si>
    <t>Sveukupno starosna</t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</si>
  <si>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</si>
  <si>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</si>
  <si>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</si>
  <si>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</si>
  <si>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Ukupno</t>
  </si>
  <si>
    <t>Obiteljska 
mirovina</t>
  </si>
  <si>
    <t>Prosječan 
staž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</si>
  <si>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</si>
  <si>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</si>
  <si>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</si>
  <si>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</si>
  <si>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</si>
  <si>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</si>
  <si>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</si>
  <si>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</si>
  <si>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</si>
  <si>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</si>
  <si>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</si>
  <si>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</si>
  <si>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</si>
  <si>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</si>
  <si>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</si>
  <si>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</si>
  <si>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</si>
  <si>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</si>
  <si>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</si>
  <si>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</si>
  <si>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</si>
  <si>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</si>
  <si>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</si>
  <si>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</si>
  <si>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</si>
  <si>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</si>
  <si>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</si>
  <si>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</si>
  <si>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</si>
  <si>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</si>
  <si>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</si>
  <si>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</si>
  <si>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</si>
  <si>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</si>
  <si>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</si>
  <si>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</si>
  <si>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</si>
  <si>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</si>
  <si>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</si>
  <si>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</si>
  <si>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</si>
  <si>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</si>
  <si>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</si>
  <si>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</si>
  <si>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</si>
  <si>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</si>
  <si>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</si>
  <si>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</si>
  <si>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</si>
  <si>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</si>
  <si>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</si>
  <si>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</si>
  <si>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</si>
  <si>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</si>
  <si>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</si>
  <si>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</si>
  <si>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Udio netomirovine u netoplaći RH</t>
  </si>
  <si>
    <t>−</t>
  </si>
  <si>
    <t>18.</t>
  </si>
  <si>
    <t>Korisnici koji pravo na mirovinu ostvaruju prema Zakonu o vatrogastvu (NN 125/19)*</t>
  </si>
  <si>
    <t>Odnos broja korisnika mirovina i osiguranika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</si>
  <si>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 </t>
    </r>
  </si>
  <si>
    <r>
      <t xml:space="preserve">U broj korisnika mirovina nisu uključeni korisnici mirovina DVO, ZOHBDR i HVO.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</si>
  <si>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</si>
  <si>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</si>
  <si>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t xml:space="preserve"> 72 08 </t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</si>
  <si>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DVO, ZOHBDR i HVO. </t>
    </r>
  </si>
  <si>
    <t>02 09 12</t>
  </si>
  <si>
    <t xml:space="preserve"> 74 03 </t>
  </si>
  <si>
    <t xml:space="preserve"> 74 06 </t>
  </si>
  <si>
    <t xml:space="preserve"> 72 01 </t>
  </si>
  <si>
    <t xml:space="preserve"> 62 11 </t>
  </si>
  <si>
    <t xml:space="preserve"> 75 00 </t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</si>
  <si>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0"/>
        <color theme="1"/>
        <rFont val="Calibri"/>
        <family val="2"/>
        <charset val="238"/>
        <scheme val="minor"/>
      </rPr>
      <t xml:space="preserve"> MIROVINA PREMA VRSTAMA MIROVINA, SPOLU, PROSJEČNOJ MIROVINI I PROSJEČNOM STAŽU KOJI SU PRAVO NA MIROVINU OSTVARILI PREMA ZAKONU O MIROVINSKOM OSIGURANJU </t>
    </r>
  </si>
  <si>
    <t xml:space="preserve"> 64 07 </t>
  </si>
  <si>
    <t xml:space="preserve"> 60 00 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</si>
  <si>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(akontacija).</t>
    </r>
    <r>
      <rPr>
        <sz val="8"/>
        <color theme="1"/>
        <rFont val="Calibri"/>
        <family val="2"/>
        <charset val="238"/>
        <scheme val="minor"/>
      </rPr>
      <t xml:space="preserve"> 
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</si>
  <si>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t xml:space="preserve"> 74 02 </t>
  </si>
  <si>
    <t xml:space="preserve"> 72 11 </t>
  </si>
  <si>
    <t xml:space="preserve"> 64 05 </t>
  </si>
  <si>
    <r>
      <t>Starosna mirovina prevedena iz invalidske</t>
    </r>
    <r>
      <rPr>
        <vertAlign val="superscript"/>
        <sz val="8.5"/>
        <rFont val="Calibri"/>
        <family val="2"/>
        <charset val="238"/>
        <scheme val="minor"/>
      </rPr>
      <t xml:space="preserve"> </t>
    </r>
    <r>
      <rPr>
        <sz val="8.5"/>
        <rFont val="Calibri"/>
        <family val="2"/>
        <charset val="238"/>
        <scheme val="minor"/>
      </rPr>
      <t xml:space="preserve">  </t>
    </r>
  </si>
  <si>
    <r>
      <t>Invalidska</t>
    </r>
    <r>
      <rPr>
        <b/>
        <sz val="8.5"/>
        <rFont val="Calibri"/>
        <family val="2"/>
        <charset val="238"/>
        <scheme val="minor"/>
      </rPr>
      <t xml:space="preserve"> </t>
    </r>
  </si>
  <si>
    <t xml:space="preserve"> 72 09 </t>
  </si>
  <si>
    <t>36 01 07</t>
  </si>
  <si>
    <t xml:space="preserve"> 64 00 </t>
  </si>
  <si>
    <t>42 05 23</t>
  </si>
  <si>
    <t>42 05 19</t>
  </si>
  <si>
    <t>1 : 1,31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</si>
  <si>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</si>
  <si>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</si>
  <si>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</si>
  <si>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</si>
  <si>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</si>
  <si>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</si>
  <si>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</si>
  <si>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</si>
  <si>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</si>
  <si>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</si>
  <si>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</si>
  <si>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</si>
  <si>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</si>
  <si>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veće od  1070,00</t>
  </si>
  <si>
    <t>40 05 11</t>
  </si>
  <si>
    <t>31 09 10</t>
  </si>
  <si>
    <t>33 06 14</t>
  </si>
  <si>
    <t>42 02 07</t>
  </si>
  <si>
    <t>33 06 28</t>
  </si>
  <si>
    <t>39 00 13</t>
  </si>
  <si>
    <t>32 04 03</t>
  </si>
  <si>
    <t xml:space="preserve"> 59 11 </t>
  </si>
  <si>
    <t>42 02 02</t>
  </si>
  <si>
    <t>34 04 16</t>
  </si>
  <si>
    <t>32 06 22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</si>
  <si>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2023.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</si>
  <si>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r>
      <rPr>
        <vertAlign val="superscript"/>
        <sz val="8"/>
        <rFont val="Calibri"/>
        <family val="2"/>
        <charset val="238"/>
        <scheme val="minor"/>
      </rPr>
      <t>1</t>
    </r>
    <r>
      <rPr>
        <sz val="8"/>
        <rFont val="Calibri"/>
        <family val="2"/>
        <charset val="238"/>
        <scheme val="minor"/>
      </rPr>
      <t xml:space="preserve"> Od prosinca 2022.u primjeni je Zakon o uvođenju eura kao službene valute u Republici Hrvatskoj (NN 57/22 i 88/22).</t>
    </r>
  </si>
  <si>
    <t>31 08 29</t>
  </si>
  <si>
    <t>31 08 15</t>
  </si>
  <si>
    <t xml:space="preserve"> 69 01 </t>
  </si>
  <si>
    <t xml:space="preserve"> 64 02 </t>
  </si>
  <si>
    <t xml:space="preserve"> 73 00 </t>
  </si>
  <si>
    <t xml:space="preserve"> 66 02 </t>
  </si>
  <si>
    <t xml:space="preserve"> 73 11 </t>
  </si>
  <si>
    <t xml:space="preserve"> 62 02 </t>
  </si>
  <si>
    <t>34 11 02</t>
  </si>
  <si>
    <t>27 09 02</t>
  </si>
  <si>
    <t>36 08 08</t>
  </si>
  <si>
    <t>20 07 06</t>
  </si>
  <si>
    <t>24 07 09</t>
  </si>
  <si>
    <t>25 08 24</t>
  </si>
  <si>
    <t>28 03 17</t>
  </si>
  <si>
    <t>39 10 26</t>
  </si>
  <si>
    <t>15 05 16</t>
  </si>
  <si>
    <t>24 02 05</t>
  </si>
  <si>
    <t>34 03 10</t>
  </si>
  <si>
    <t>34 08 07</t>
  </si>
  <si>
    <t>37 09 23</t>
  </si>
  <si>
    <t>28 04 11</t>
  </si>
  <si>
    <t>38 04 19</t>
  </si>
  <si>
    <t>37 04 03</t>
  </si>
  <si>
    <t>30 04 11</t>
  </si>
  <si>
    <t>40 01 26</t>
  </si>
  <si>
    <t xml:space="preserve"> 35 09 03  </t>
  </si>
  <si>
    <t>18 08 16</t>
  </si>
  <si>
    <t xml:space="preserve"> 29 02 29  </t>
  </si>
  <si>
    <t xml:space="preserve"> 29 07 26  </t>
  </si>
  <si>
    <t>39 08 03</t>
  </si>
  <si>
    <t>36 10 09</t>
  </si>
  <si>
    <t xml:space="preserve"> 63 10 </t>
  </si>
  <si>
    <t xml:space="preserve"> 65 09 </t>
  </si>
  <si>
    <t xml:space="preserve"> 62 06 </t>
  </si>
  <si>
    <t xml:space="preserve"> 36 06 </t>
  </si>
  <si>
    <t>36 10 19</t>
  </si>
  <si>
    <t>39 00 20</t>
  </si>
  <si>
    <t xml:space="preserve"> 62 07 </t>
  </si>
  <si>
    <r>
      <t>Prosječna 
netomirovina u eurima (EUR)</t>
    </r>
    <r>
      <rPr>
        <vertAlign val="superscript"/>
        <sz val="7"/>
        <rFont val="Calibri"/>
        <family val="2"/>
        <charset val="238"/>
        <scheme val="minor"/>
      </rPr>
      <t>1 2</t>
    </r>
  </si>
  <si>
    <r>
      <t>Prosječna netomirovina u eurima (EUR)</t>
    </r>
    <r>
      <rPr>
        <vertAlign val="superscript"/>
        <sz val="8"/>
        <rFont val="Calibri"/>
        <family val="2"/>
        <charset val="238"/>
        <scheme val="minor"/>
      </rPr>
      <t>1 2</t>
    </r>
  </si>
  <si>
    <r>
      <t>Prosječna 
netomirovina u eurima (EUR)</t>
    </r>
    <r>
      <rPr>
        <vertAlign val="superscript"/>
        <sz val="8"/>
        <rFont val="Calibri"/>
        <family val="2"/>
        <charset val="238"/>
        <scheme val="minor"/>
      </rPr>
      <t>1 2</t>
    </r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</si>
  <si>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2023.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</si>
  <si>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Napomena: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</si>
  <si>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KORISNICI </t>
    </r>
    <r>
      <rPr>
        <b/>
        <i/>
        <sz val="12"/>
        <color rgb="FFFF0000"/>
        <rFont val="Calibri"/>
        <family val="2"/>
        <charset val="238"/>
        <scheme val="minor"/>
      </rPr>
      <t>OSNOVNIH</t>
    </r>
    <r>
      <rPr>
        <b/>
        <sz val="12"/>
        <color theme="1"/>
        <rFont val="Calibri"/>
        <family val="2"/>
        <charset val="238"/>
        <scheme val="minor"/>
      </rPr>
      <t xml:space="preserve"> MIROVINA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2023. GODINI 
PREMA ZAKONU O MIROVINSKOM OSIGURANJU - </t>
    </r>
    <r>
      <rPr>
        <b/>
        <i/>
        <sz val="12"/>
        <color rgb="FFFF0000"/>
        <rFont val="Calibri"/>
        <family val="2"/>
        <charset val="238"/>
        <scheme val="minor"/>
      </rPr>
      <t>NOVI KORISNICI</t>
    </r>
  </si>
  <si>
    <r>
      <t xml:space="preserve">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</si>
  <si>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>Razredi svota 
netomirovina u eurima (EUR)</t>
    </r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</si>
  <si>
    <r>
      <t>Prosječna netomirovina u eurima (EUR)</t>
    </r>
    <r>
      <rPr>
        <vertAlign val="superscript"/>
        <sz val="7"/>
        <color theme="1"/>
        <rFont val="Calibri"/>
        <family val="2"/>
        <charset val="238"/>
        <scheme val="minor"/>
      </rPr>
      <t>1 2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</si>
  <si>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2023. - u milijardama eura (plan)</t>
    </r>
  </si>
  <si>
    <t>PREGLED OSNOVNIH PODATAKA O STANJU U SUSTAVU MIROVINSKOG OSIGURANJA za veljaču 2023. (isplata u ožujku 2023.)</t>
  </si>
  <si>
    <t>24 08 21</t>
  </si>
  <si>
    <t>36 00 23</t>
  </si>
  <si>
    <t>35 08 18</t>
  </si>
  <si>
    <t>32 09 22</t>
  </si>
  <si>
    <t>21 10 09</t>
  </si>
  <si>
    <t>28 07 05</t>
  </si>
  <si>
    <t>31 01 03</t>
  </si>
  <si>
    <t xml:space="preserve"> 42 10 26 </t>
  </si>
  <si>
    <t xml:space="preserve"> 42 04 18 </t>
  </si>
  <si>
    <t>27 07 14</t>
  </si>
  <si>
    <t>37 05 09</t>
  </si>
  <si>
    <t xml:space="preserve"> 66 04 </t>
  </si>
  <si>
    <t xml:space="preserve"> 63 01 </t>
  </si>
  <si>
    <t xml:space="preserve"> 74 07 </t>
  </si>
  <si>
    <t xml:space="preserve"> 72 07 </t>
  </si>
  <si>
    <t>24 05 19</t>
  </si>
  <si>
    <t>35 10 22</t>
  </si>
  <si>
    <t>35 08 22</t>
  </si>
  <si>
    <t>32 09 08</t>
  </si>
  <si>
    <t>21 11 05</t>
  </si>
  <si>
    <t>28 05 24</t>
  </si>
  <si>
    <t>30 11 07</t>
  </si>
  <si>
    <t xml:space="preserve"> 42 11 16 </t>
  </si>
  <si>
    <t xml:space="preserve"> 68 08 </t>
  </si>
  <si>
    <t xml:space="preserve"> 71 10 </t>
  </si>
  <si>
    <t xml:space="preserve"> 42 05 03 </t>
  </si>
  <si>
    <t>27 04 13</t>
  </si>
  <si>
    <t>37 07 02</t>
  </si>
  <si>
    <t xml:space="preserve"> 72 02 </t>
  </si>
  <si>
    <t xml:space="preserve"> 29 00 22 </t>
  </si>
  <si>
    <t xml:space="preserve"> 42 01 29 </t>
  </si>
  <si>
    <t xml:space="preserve"> 30 03 07 </t>
  </si>
  <si>
    <t xml:space="preserve"> 37 00 09 </t>
  </si>
  <si>
    <t xml:space="preserve"> 38 10 07 </t>
  </si>
  <si>
    <t xml:space="preserve"> 31 08 18 </t>
  </si>
  <si>
    <t xml:space="preserve"> 24 06 10 </t>
  </si>
  <si>
    <t xml:space="preserve"> 30 11 24 </t>
  </si>
  <si>
    <t xml:space="preserve"> 31 00 07 </t>
  </si>
  <si>
    <t xml:space="preserve"> 64 08 </t>
  </si>
  <si>
    <t xml:space="preserve"> 63 03 </t>
  </si>
  <si>
    <t xml:space="preserve"> 54 11 </t>
  </si>
  <si>
    <t xml:space="preserve"> 70 00 </t>
  </si>
  <si>
    <t xml:space="preserve"> 29 01 00 </t>
  </si>
  <si>
    <t xml:space="preserve"> 42 01 03 </t>
  </si>
  <si>
    <t xml:space="preserve"> 30 08 11 </t>
  </si>
  <si>
    <t xml:space="preserve"> 36 10 06 </t>
  </si>
  <si>
    <t xml:space="preserve"> 32 03 25 </t>
  </si>
  <si>
    <t xml:space="preserve"> 24 04 14 </t>
  </si>
  <si>
    <t xml:space="preserve"> 31 02 05 </t>
  </si>
  <si>
    <t xml:space="preserve"> 31 03 20 </t>
  </si>
  <si>
    <t xml:space="preserve"> 63 07 </t>
  </si>
  <si>
    <t xml:space="preserve"> 59 10 </t>
  </si>
  <si>
    <t xml:space="preserve"> 62 10 </t>
  </si>
  <si>
    <t xml:space="preserve"> 54 03 </t>
  </si>
  <si>
    <t xml:space="preserve"> 69 11 </t>
  </si>
  <si>
    <t xml:space="preserve"> 65 10 </t>
  </si>
  <si>
    <t xml:space="preserve">   21 10   </t>
  </si>
  <si>
    <t xml:space="preserve">   20 07   </t>
  </si>
  <si>
    <t xml:space="preserve">   18 11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</si>
  <si>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28.02.2023.</t>
    </r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</si>
  <si>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korisnika mirovine za veljaču 2023. (isplata u ožujku 2023.)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</si>
  <si>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 xml:space="preserve">korisnika doplatka za djecu </t>
    </r>
    <r>
      <rPr>
        <b/>
        <sz val="8"/>
        <color theme="1"/>
        <rFont val="Calibri"/>
        <family val="2"/>
        <charset val="238"/>
        <scheme val="minor"/>
      </rPr>
      <t>za veljaču 2023. (isplata u ožujku 2023.)</t>
    </r>
  </si>
  <si>
    <r>
      <rPr>
        <sz val="9"/>
        <color theme="1"/>
        <rFont val="Calibri"/>
        <family val="2"/>
        <charset val="238"/>
        <scheme val="minor"/>
      </rPr>
      <t xml:space="preserve">Broj </t>
    </r>
    <r>
      <rPr>
        <b/>
        <sz val="9"/>
        <color theme="1"/>
        <rFont val="Calibri"/>
        <family val="2"/>
        <charset val="238"/>
        <scheme val="minor"/>
      </rPr>
      <t>djece</t>
    </r>
    <r>
      <rPr>
        <sz val="9"/>
        <color theme="1"/>
        <rFont val="Calibri"/>
        <family val="2"/>
        <charset val="238"/>
        <scheme val="minor"/>
      </rPr>
      <t xml:space="preserve"> za koju je isplaćen doplatak za djecu</t>
    </r>
    <r>
      <rPr>
        <b/>
        <sz val="8.5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za veljaču 2023. (isplata u ožujku 2023.)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</si>
  <si>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>korisnika nacionalne naknade</t>
    </r>
    <r>
      <rPr>
        <sz val="9.5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za veljaču 2023. (isplata u ožujku 2023.)</t>
    </r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</si>
  <si>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veljače 2023. </t>
    </r>
    <r>
      <rPr>
        <sz val="10"/>
        <color theme="1"/>
        <rFont val="Calibri"/>
        <family val="2"/>
        <charset val="238"/>
        <scheme val="minor"/>
      </rPr>
      <t>(izvor: HZZ)</t>
    </r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</si>
  <si>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01.01.2023.</t>
    </r>
  </si>
  <si>
    <t>10,86 euro 
(81,82 kuna)</t>
  </si>
  <si>
    <t>Vrijednost najniže mirovine za 1 godinu mirovinskog staža (VNM) 01.01.2023.</t>
  </si>
  <si>
    <t>11,19 euro 
(84,31 kuna)</t>
  </si>
  <si>
    <t>za veljaču 2023. (isplata u ožujku 2023.)</t>
  </si>
  <si>
    <r>
      <rPr>
        <vertAlign val="superscript"/>
        <sz val="8"/>
        <color theme="1"/>
        <rFont val="Calibri"/>
        <family val="2"/>
        <charset val="238"/>
        <scheme val="minor"/>
      </rPr>
      <t>2</t>
    </r>
    <r>
      <rPr>
        <sz val="8"/>
        <color theme="1"/>
        <rFont val="Calibri"/>
        <family val="2"/>
        <charset val="238"/>
        <scheme val="minor"/>
      </rPr>
      <t xml:space="preserve"> Od siječnja 2023.u primjeni su članci 7.,9.,10. i 12. Zakona o izmjenama i dopunama Zakona o mirovinskom osiguranju (NN 119/22).</t>
    </r>
  </si>
  <si>
    <t>14 10 16</t>
  </si>
  <si>
    <t>16 02 29</t>
  </si>
  <si>
    <t>12 10 26</t>
  </si>
  <si>
    <t>18 01 09</t>
  </si>
  <si>
    <t>14 10 03</t>
  </si>
  <si>
    <t>16 01 19</t>
  </si>
  <si>
    <t>13 00 11</t>
  </si>
  <si>
    <t>14 04 00</t>
  </si>
  <si>
    <t>15 11 12</t>
  </si>
  <si>
    <t>16 09 10</t>
  </si>
  <si>
    <t>13 08 00</t>
  </si>
  <si>
    <t>21 02 18</t>
  </si>
  <si>
    <t>21 09 18</t>
  </si>
  <si>
    <t>17 06 07</t>
  </si>
  <si>
    <t>22 06 23</t>
  </si>
  <si>
    <t>27 06 09</t>
  </si>
  <si>
    <t>28 04 08</t>
  </si>
  <si>
    <t>23 01 26</t>
  </si>
  <si>
    <t>28 06 02</t>
  </si>
  <si>
    <t>31 04 10</t>
  </si>
  <si>
    <t>33 02 02</t>
  </si>
  <si>
    <t>24 10 01</t>
  </si>
  <si>
    <t>29 03 24</t>
  </si>
  <si>
    <t>33 10 29</t>
  </si>
  <si>
    <t>25 07 29</t>
  </si>
  <si>
    <t>33 06 10</t>
  </si>
  <si>
    <t>36 00 05</t>
  </si>
  <si>
    <t>36 06 08</t>
  </si>
  <si>
    <t>35 10 14</t>
  </si>
  <si>
    <t>37 02 07</t>
  </si>
  <si>
    <t>37 07 07</t>
  </si>
  <si>
    <t>29 00 17</t>
  </si>
  <si>
    <t>36 04 23</t>
  </si>
  <si>
    <t>38 02 14</t>
  </si>
  <si>
    <t>38 07 05</t>
  </si>
  <si>
    <t>29 07 01</t>
  </si>
  <si>
    <t>38 11 05</t>
  </si>
  <si>
    <t>39 03 15</t>
  </si>
  <si>
    <t>29 02 08</t>
  </si>
  <si>
    <t>37 00 07</t>
  </si>
  <si>
    <t>38 10 02</t>
  </si>
  <si>
    <t>39 01 13</t>
  </si>
  <si>
    <t>28 10 07</t>
  </si>
  <si>
    <t>37 08 13</t>
  </si>
  <si>
    <t>38 08 04</t>
  </si>
  <si>
    <t>38 10 01</t>
  </si>
  <si>
    <t>28 10 27</t>
  </si>
  <si>
    <t>40 05 06</t>
  </si>
  <si>
    <t>40 05 12</t>
  </si>
  <si>
    <t>29 04 09</t>
  </si>
  <si>
    <t>41 04 01</t>
  </si>
  <si>
    <t>16 11 22</t>
  </si>
  <si>
    <t>13 09 07</t>
  </si>
  <si>
    <t>14 10 23</t>
  </si>
  <si>
    <t>16 02 21</t>
  </si>
  <si>
    <t>10 04 03</t>
  </si>
  <si>
    <t>11 05 11</t>
  </si>
  <si>
    <t>15 10 08</t>
  </si>
  <si>
    <t>17 10 13</t>
  </si>
  <si>
    <t>10 01 15</t>
  </si>
  <si>
    <t>13 11 06</t>
  </si>
  <si>
    <t>19 04 00</t>
  </si>
  <si>
    <t>20 02 15</t>
  </si>
  <si>
    <t>12 01 07</t>
  </si>
  <si>
    <t>18 10 26</t>
  </si>
  <si>
    <t>22 02 14</t>
  </si>
  <si>
    <t>23 01 23</t>
  </si>
  <si>
    <t>12 03 29</t>
  </si>
  <si>
    <t>22 01 13</t>
  </si>
  <si>
    <t>26 09 11</t>
  </si>
  <si>
    <t>28 04 27</t>
  </si>
  <si>
    <t>19 10 20</t>
  </si>
  <si>
    <t>25 00 02</t>
  </si>
  <si>
    <t>31 05 17</t>
  </si>
  <si>
    <t>32 03 25</t>
  </si>
  <si>
    <t>20 08 13</t>
  </si>
  <si>
    <t>29 11 05</t>
  </si>
  <si>
    <t>32 06 23</t>
  </si>
  <si>
    <t>32 10 08</t>
  </si>
  <si>
    <t>24 00 26</t>
  </si>
  <si>
    <t>32 04 17</t>
  </si>
  <si>
    <t>33 06 21</t>
  </si>
  <si>
    <t>33 09 25</t>
  </si>
  <si>
    <t>33 02 26</t>
  </si>
  <si>
    <t>34 02 01</t>
  </si>
  <si>
    <t>34 04 28</t>
  </si>
  <si>
    <t>26 02 18</t>
  </si>
  <si>
    <t>33 09 10</t>
  </si>
  <si>
    <t>34 05 03</t>
  </si>
  <si>
    <t>34 07 08</t>
  </si>
  <si>
    <t>26 02 12</t>
  </si>
  <si>
    <t>34 05 12</t>
  </si>
  <si>
    <t>34 05 15</t>
  </si>
  <si>
    <t>34 06 01</t>
  </si>
  <si>
    <t>36 02 05</t>
  </si>
  <si>
    <t>34 07 10</t>
  </si>
  <si>
    <t>34 07 19</t>
  </si>
  <si>
    <t>35 11 22</t>
  </si>
  <si>
    <t>35 07 29</t>
  </si>
  <si>
    <t>35 09 21</t>
  </si>
  <si>
    <t>28 03 27</t>
  </si>
  <si>
    <t>28 07 28</t>
  </si>
  <si>
    <t>29 11 26</t>
  </si>
  <si>
    <t>18 00 15</t>
  </si>
  <si>
    <t>25 02 11</t>
  </si>
  <si>
    <t>14 10 00</t>
  </si>
  <si>
    <t>16 01 11</t>
  </si>
  <si>
    <t>12 10 29</t>
  </si>
  <si>
    <t>18 04 16</t>
  </si>
  <si>
    <t>14 09 18</t>
  </si>
  <si>
    <t>15 10 24</t>
  </si>
  <si>
    <t>13 01 24</t>
  </si>
  <si>
    <t>15 05 24</t>
  </si>
  <si>
    <t>15 11 15</t>
  </si>
  <si>
    <t>16 08 09</t>
  </si>
  <si>
    <t>13 08 28</t>
  </si>
  <si>
    <t>15 07 17</t>
  </si>
  <si>
    <t>21 04 17</t>
  </si>
  <si>
    <t>21 11 06</t>
  </si>
  <si>
    <t>17 07 18</t>
  </si>
  <si>
    <t>23 01 09</t>
  </si>
  <si>
    <t>28 09 23</t>
  </si>
  <si>
    <t>29 08 18</t>
  </si>
  <si>
    <t>32 07 24</t>
  </si>
  <si>
    <t>25 01 12</t>
  </si>
  <si>
    <t>31 09 24</t>
  </si>
  <si>
    <t>35 09 26</t>
  </si>
  <si>
    <t>26 04 09</t>
  </si>
  <si>
    <t>34 06 19</t>
  </si>
  <si>
    <t>37 01 09</t>
  </si>
  <si>
    <t>36 06 19</t>
  </si>
  <si>
    <t>38 11 14</t>
  </si>
  <si>
    <t>30 01 02</t>
  </si>
  <si>
    <t>37 00 12</t>
  </si>
  <si>
    <t>39 05 25</t>
  </si>
  <si>
    <t>39 11 20</t>
  </si>
  <si>
    <t>30 11 29</t>
  </si>
  <si>
    <t>40 07 13</t>
  </si>
  <si>
    <t>30 07 22</t>
  </si>
  <si>
    <t>37 06 09</t>
  </si>
  <si>
    <t>40 00 10</t>
  </si>
  <si>
    <t>30 04 05</t>
  </si>
  <si>
    <t>37 11 17</t>
  </si>
  <si>
    <t>39 10 16</t>
  </si>
  <si>
    <t>40 01 27</t>
  </si>
  <si>
    <t>29 02 10</t>
  </si>
  <si>
    <t>38 08 14</t>
  </si>
  <si>
    <t>41 00 18</t>
  </si>
  <si>
    <t>41 00 25</t>
  </si>
  <si>
    <t>41 04 12</t>
  </si>
  <si>
    <t>31 06 00</t>
  </si>
  <si>
    <t>22 02 27</t>
  </si>
  <si>
    <t>29 03 19</t>
  </si>
  <si>
    <t xml:space="preserve"> 31 10 11  </t>
  </si>
  <si>
    <t xml:space="preserve"> 31 04 21  </t>
  </si>
  <si>
    <t>31 01 15</t>
  </si>
  <si>
    <t xml:space="preserve"> 33 05 21  </t>
  </si>
  <si>
    <t xml:space="preserve"> 33 02 05  </t>
  </si>
  <si>
    <t>30 00 03</t>
  </si>
  <si>
    <t xml:space="preserve"> 38 04 10  </t>
  </si>
  <si>
    <t xml:space="preserve"> 29 09 05  </t>
  </si>
  <si>
    <t xml:space="preserve"> 32 09 19  </t>
  </si>
  <si>
    <t xml:space="preserve"> 41 10 24  </t>
  </si>
  <si>
    <t xml:space="preserve"> 27 09 15  </t>
  </si>
  <si>
    <t xml:space="preserve"> 28 10 25  </t>
  </si>
  <si>
    <t>06 06 17</t>
  </si>
  <si>
    <t>40 03 26</t>
  </si>
  <si>
    <t>27 03 25</t>
  </si>
  <si>
    <t>37 01 00</t>
  </si>
  <si>
    <t xml:space="preserve"> 66 06 </t>
  </si>
  <si>
    <t xml:space="preserve"> 60 08 </t>
  </si>
  <si>
    <t xml:space="preserve"> 62 03 </t>
  </si>
  <si>
    <t>39 08 08</t>
  </si>
  <si>
    <t>40 03 24</t>
  </si>
  <si>
    <t>27 04 03</t>
  </si>
  <si>
    <t>37 00 26</t>
  </si>
  <si>
    <t xml:space="preserve"> 39 07 06 </t>
  </si>
  <si>
    <t xml:space="preserve"> 41 11 05 </t>
  </si>
  <si>
    <t xml:space="preserve"> 40 00 21 </t>
  </si>
  <si>
    <t xml:space="preserve"> 36 09 19 </t>
  </si>
  <si>
    <t xml:space="preserve"> 38 10 22 </t>
  </si>
  <si>
    <t xml:space="preserve"> 28 11 20 </t>
  </si>
  <si>
    <t xml:space="preserve"> 34 07 17 </t>
  </si>
  <si>
    <t xml:space="preserve"> 64 11 </t>
  </si>
  <si>
    <t xml:space="preserve"> 61 04 </t>
  </si>
  <si>
    <t xml:space="preserve"> 40 08 </t>
  </si>
  <si>
    <t xml:space="preserve"> 53 03 </t>
  </si>
  <si>
    <t xml:space="preserve"> 40 01 26 </t>
  </si>
  <si>
    <t xml:space="preserve"> 40 06 08 </t>
  </si>
  <si>
    <t xml:space="preserve"> 39 01 26 </t>
  </si>
  <si>
    <t xml:space="preserve"> 34 08 29 </t>
  </si>
  <si>
    <t xml:space="preserve"> 53 02 </t>
  </si>
  <si>
    <t>Podatak za prosječnu mjesečnu isplaćenu netoplaću Republike Hrvatske za siječanj 2023. u eurima (EUR) (izvor:DSZ)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</si>
</sst>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5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vertAlign val="superscript"/>
      <sz val="7.5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vertAlign val="superscript"/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7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3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4" fillId="0" borderId="0" xfId="0" applyFont="1"/>
    <xf numFmtId="0" fontId="20" fillId="2" borderId="0" xfId="0" applyFont="1" applyFill="1"/>
    <xf numFmtId="0" fontId="35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5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2" fillId="2" borderId="3" xfId="0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2" fontId="2" fillId="3" borderId="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vertical="top" wrapText="1"/>
    </xf>
    <xf numFmtId="1" fontId="29" fillId="0" borderId="0" xfId="0" applyNumberFormat="1" applyFont="1" applyAlignment="1">
      <alignment vertical="center"/>
    </xf>
    <xf numFmtId="0" fontId="42" fillId="0" borderId="6" xfId="0" applyFont="1" applyFill="1" applyBorder="1" applyAlignment="1">
      <alignment vertical="center"/>
    </xf>
    <xf numFmtId="0" fontId="42" fillId="0" borderId="7" xfId="0" applyFont="1" applyFill="1" applyBorder="1" applyAlignment="1">
      <alignment horizontal="left" vertical="center"/>
    </xf>
    <xf numFmtId="0" fontId="44" fillId="0" borderId="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vertical="center"/>
    </xf>
    <xf numFmtId="0" fontId="42" fillId="0" borderId="7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24" fillId="0" borderId="1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0" fillId="0" borderId="0" xfId="0" applyAlignment="1"/>
    <xf numFmtId="0" fontId="33" fillId="0" borderId="0" xfId="0" applyFont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 wrapText="1"/>
    </xf>
    <xf numFmtId="0" fontId="5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2" fontId="51" fillId="3" borderId="8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50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4" fillId="8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0046178310434495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2'!$A$24:$K$24,'stranica 1 i 2'!$A$38:$D$38)</c:f>
              <c:strCache>
                <c:ptCount val="2"/>
                <c:pt idx="0">
                  <c:v>Korisnici koji su pravo na mirovinu PRVI PUT ostvarili u 2023. godini prema Zakonu o mirovinskom osiguranju - NOVI KORISNICI</c:v>
                </c:pt>
                <c:pt idx="1">
                  <c:v>Korisnici mirovina kojima je u 2023.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2'!$B$33,'stranica 1 i 2'!$B$42)</c:f>
              <c:numCache>
                <c:formatCode>0</c:formatCode>
                <c:ptCount val="2"/>
                <c:pt idx="0">
                  <c:v>5463</c:v>
                </c:pt>
                <c:pt idx="1">
                  <c:v>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8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  </a:t>
            </a:r>
            <a:r>
              <a:rPr lang="hr-HR" sz="1200">
                <a:solidFill>
                  <a:srgbClr val="FF0000"/>
                </a:solidFill>
              </a:rPr>
              <a:t>1 : 1,31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818409679455519E-2"/>
          <c:y val="0.17904002255622328"/>
          <c:w val="0.95089514857600765"/>
          <c:h val="0.55823381643725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2-49AA-8364-D1CCE1E0CA53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E2-49AA-8364-D1CCE1E0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28.02.2023.</c:v>
                </c:pt>
                <c:pt idx="1">
                  <c:v>Broj korisnika mirovine za veljaču 2023. (isplata u ožujku 2023.)</c:v>
                </c:pt>
                <c:pt idx="2">
                  <c:v>Registrirana nezaposlenost krajem veljače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2'!$C$45:$C$51</c15:sqref>
                  </c15:fullRef>
                </c:ext>
              </c:extLst>
              <c:f>('stranica 1 i 2'!$C$45:$C$46,'stranica 1 i 2'!$C$51)</c:f>
              <c:numCache>
                <c:formatCode>0</c:formatCode>
                <c:ptCount val="3"/>
                <c:pt idx="0">
                  <c:v>1610157</c:v>
                </c:pt>
                <c:pt idx="1">
                  <c:v>1227499</c:v>
                </c:pt>
                <c:pt idx="2">
                  <c:v>117985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2-49AA-8364-D1CCE1E0C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28.02.2023.</c:v>
                </c:pt>
                <c:pt idx="1">
                  <c:v>Broj korisnika mirovine za veljaču 2023. (isplata u ožujku 2023.)</c:v>
                </c:pt>
                <c:pt idx="2">
                  <c:v>Registrirana nezaposlenost krajem veljače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2'!$D$45:$D$51</c15:sqref>
                  </c15:fullRef>
                </c:ext>
              </c:extLst>
              <c:f>('stranica 1 i 2'!$D$45:$D$46,'stranica 1 i 2'!$D$51)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7359942368376015E-2"/>
          <c:y val="7.923170765598353E-2"/>
          <c:w val="0.97203795837593321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438.04</c:v>
                </c:pt>
                <c:pt idx="1">
                  <c:v>393.81616295264627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2'!$L$14,'stranica 1 i 2'!$L$33)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91618183694856"/>
          <c:y val="0.24377413655693853"/>
          <c:w val="0.17624601731330267"/>
          <c:h val="0.41428531366555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9532373553511477E-2"/>
          <c:y val="7.923170765598353E-2"/>
          <c:w val="0.9698655589767938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438.04</c:v>
                </c:pt>
                <c:pt idx="1">
                  <c:v>393.81616295264627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2'!$J$23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2'!$J$14,'stranica 1 i 2'!$J$33)</c:f>
              <c:numCache>
                <c:formatCode>0.00</c:formatCode>
                <c:ptCount val="2"/>
                <c:pt idx="0">
                  <c:v>40.040219378427786</c:v>
                </c:pt>
                <c:pt idx="1">
                  <c:v>35.99782111084518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547926177529343"/>
          <c:y val="0.22559235095613048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6497937757780277E-2"/>
          <c:y val="0.20988636363636365"/>
          <c:w val="0.9670041244844394"/>
          <c:h val="0.6722849558577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2674</c:v>
                </c:pt>
                <c:pt idx="1">
                  <c:v>13999</c:v>
                </c:pt>
                <c:pt idx="2">
                  <c:v>57407</c:v>
                </c:pt>
                <c:pt idx="3">
                  <c:v>103428</c:v>
                </c:pt>
                <c:pt idx="4">
                  <c:v>163422</c:v>
                </c:pt>
                <c:pt idx="5">
                  <c:v>132933</c:v>
                </c:pt>
                <c:pt idx="6">
                  <c:v>146743</c:v>
                </c:pt>
                <c:pt idx="7">
                  <c:v>95635</c:v>
                </c:pt>
                <c:pt idx="8">
                  <c:v>66111</c:v>
                </c:pt>
                <c:pt idx="9">
                  <c:v>56348</c:v>
                </c:pt>
                <c:pt idx="10">
                  <c:v>57049</c:v>
                </c:pt>
                <c:pt idx="11">
                  <c:v>25649</c:v>
                </c:pt>
                <c:pt idx="12">
                  <c:v>14733</c:v>
                </c:pt>
                <c:pt idx="13">
                  <c:v>13139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52</c:v>
                </c:pt>
                <c:pt idx="1">
                  <c:v>5841</c:v>
                </c:pt>
                <c:pt idx="2">
                  <c:v>4281</c:v>
                </c:pt>
                <c:pt idx="3">
                  <c:v>8164</c:v>
                </c:pt>
                <c:pt idx="4">
                  <c:v>31572</c:v>
                </c:pt>
                <c:pt idx="5">
                  <c:v>28874</c:v>
                </c:pt>
                <c:pt idx="6">
                  <c:v>35431</c:v>
                </c:pt>
                <c:pt idx="7">
                  <c:v>23033</c:v>
                </c:pt>
                <c:pt idx="8">
                  <c:v>16542</c:v>
                </c:pt>
                <c:pt idx="9">
                  <c:v>13669</c:v>
                </c:pt>
                <c:pt idx="10">
                  <c:v>12278</c:v>
                </c:pt>
                <c:pt idx="11">
                  <c:v>5481</c:v>
                </c:pt>
                <c:pt idx="12">
                  <c:v>3324</c:v>
                </c:pt>
                <c:pt idx="13">
                  <c:v>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2622</c:v>
                </c:pt>
                <c:pt idx="1">
                  <c:v>8158</c:v>
                </c:pt>
                <c:pt idx="2">
                  <c:v>53126</c:v>
                </c:pt>
                <c:pt idx="3">
                  <c:v>95264</c:v>
                </c:pt>
                <c:pt idx="4">
                  <c:v>131850</c:v>
                </c:pt>
                <c:pt idx="5">
                  <c:v>104059</c:v>
                </c:pt>
                <c:pt idx="6">
                  <c:v>111312</c:v>
                </c:pt>
                <c:pt idx="7">
                  <c:v>72602</c:v>
                </c:pt>
                <c:pt idx="8">
                  <c:v>49569</c:v>
                </c:pt>
                <c:pt idx="9">
                  <c:v>42679</c:v>
                </c:pt>
                <c:pt idx="10">
                  <c:v>44771</c:v>
                </c:pt>
                <c:pt idx="11">
                  <c:v>20168</c:v>
                </c:pt>
                <c:pt idx="12">
                  <c:v>11409</c:v>
                </c:pt>
                <c:pt idx="13">
                  <c:v>11638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7257</c:v>
                </c:pt>
                <c:pt idx="1">
                  <c:v>9377</c:v>
                </c:pt>
                <c:pt idx="2">
                  <c:v>658</c:v>
                </c:pt>
                <c:pt idx="3">
                  <c:v>333</c:v>
                </c:pt>
                <c:pt idx="4" formatCode="0">
                  <c:v>16054</c:v>
                </c:pt>
                <c:pt idx="5">
                  <c:v>2047</c:v>
                </c:pt>
                <c:pt idx="6">
                  <c:v>2147</c:v>
                </c:pt>
                <c:pt idx="7">
                  <c:v>71373</c:v>
                </c:pt>
                <c:pt idx="8">
                  <c:v>57155</c:v>
                </c:pt>
                <c:pt idx="9">
                  <c:v>3826</c:v>
                </c:pt>
                <c:pt idx="10">
                  <c:v>159</c:v>
                </c:pt>
                <c:pt idx="11">
                  <c:v>5271</c:v>
                </c:pt>
                <c:pt idx="12">
                  <c:v>682</c:v>
                </c:pt>
                <c:pt idx="13">
                  <c:v>68</c:v>
                </c:pt>
                <c:pt idx="14">
                  <c:v>19</c:v>
                </c:pt>
                <c:pt idx="15">
                  <c:v>129</c:v>
                </c:pt>
                <c:pt idx="16">
                  <c:v>248</c:v>
                </c:pt>
                <c:pt idx="17">
                  <c:v>824</c:v>
                </c:pt>
                <c:pt idx="18">
                  <c:v>203</c:v>
                </c:pt>
                <c:pt idx="19">
                  <c:v>6729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v>prosječna netomirovina u eurima (EUR)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679.02</c:v>
                </c:pt>
                <c:pt idx="1">
                  <c:v>648.26</c:v>
                </c:pt>
                <c:pt idx="2">
                  <c:v>617.35</c:v>
                </c:pt>
                <c:pt idx="3">
                  <c:v>740.46</c:v>
                </c:pt>
                <c:pt idx="4">
                  <c:v>592.48</c:v>
                </c:pt>
                <c:pt idx="5">
                  <c:v>409.25</c:v>
                </c:pt>
                <c:pt idx="6">
                  <c:v>618.28</c:v>
                </c:pt>
                <c:pt idx="7">
                  <c:v>886.22</c:v>
                </c:pt>
                <c:pt idx="8">
                  <c:v>437.5</c:v>
                </c:pt>
                <c:pt idx="9">
                  <c:v>511.12</c:v>
                </c:pt>
                <c:pt idx="10">
                  <c:v>496.47</c:v>
                </c:pt>
                <c:pt idx="11">
                  <c:v>471.62</c:v>
                </c:pt>
                <c:pt idx="12">
                  <c:v>1519.46</c:v>
                </c:pt>
                <c:pt idx="13">
                  <c:v>539.05999999999995</c:v>
                </c:pt>
                <c:pt idx="14">
                  <c:v>596.20000000000005</c:v>
                </c:pt>
                <c:pt idx="15">
                  <c:v>1348.49</c:v>
                </c:pt>
                <c:pt idx="16">
                  <c:v>590.21</c:v>
                </c:pt>
                <c:pt idx="17">
                  <c:v>484.33</c:v>
                </c:pt>
                <c:pt idx="18">
                  <c:v>319.22000000000003</c:v>
                </c:pt>
                <c:pt idx="19">
                  <c:v>508.64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286364313631102E-2"/>
          <c:y val="8.4983852478543453E-2"/>
          <c:w val="0.24655335113678475"/>
          <c:h val="0.14030634739605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58208</xdr:colOff>
      <xdr:row>35</xdr:row>
      <xdr:rowOff>25399</xdr:rowOff>
    </xdr:from>
    <xdr:to>
      <xdr:col>10</xdr:col>
      <xdr:colOff>703791</xdr:colOff>
      <xdr:row>45</xdr:row>
      <xdr:rowOff>76200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</xdr:colOff>
      <xdr:row>45</xdr:row>
      <xdr:rowOff>133349</xdr:rowOff>
    </xdr:from>
    <xdr:to>
      <xdr:col>10</xdr:col>
      <xdr:colOff>682625</xdr:colOff>
      <xdr:row>55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63499</xdr:colOff>
      <xdr:row>55</xdr:row>
      <xdr:rowOff>65617</xdr:rowOff>
    </xdr:from>
    <xdr:to>
      <xdr:col>3</xdr:col>
      <xdr:colOff>219075</xdr:colOff>
      <xdr:row>66</xdr:row>
      <xdr:rowOff>180975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276224</xdr:colOff>
      <xdr:row>55</xdr:row>
      <xdr:rowOff>73025</xdr:rowOff>
    </xdr:from>
    <xdr:to>
      <xdr:col>10</xdr:col>
      <xdr:colOff>752475</xdr:colOff>
      <xdr:row>67</xdr:row>
      <xdr:rowOff>9525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21</xdr:row>
      <xdr:rowOff>146050</xdr:rowOff>
    </xdr:from>
    <xdr:to>
      <xdr:col>12</xdr:col>
      <xdr:colOff>584200</xdr:colOff>
      <xdr:row>39</xdr:row>
      <xdr:rowOff>19050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57150</xdr:rowOff>
    </xdr:from>
    <xdr:to>
      <xdr:col>13</xdr:col>
      <xdr:colOff>0</xdr:colOff>
      <xdr:row>38</xdr:row>
      <xdr:rowOff>66675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28576</xdr:rowOff>
    </xdr:from>
    <xdr:to>
      <xdr:col>13</xdr:col>
      <xdr:colOff>9525</xdr:colOff>
      <xdr:row>38</xdr:row>
      <xdr:rowOff>9525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85726</xdr:rowOff>
    </xdr:from>
    <xdr:to>
      <xdr:col>4</xdr:col>
      <xdr:colOff>685800</xdr:colOff>
      <xdr:row>57</xdr:row>
      <xdr:rowOff>76200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Normal="100" workbookViewId="0">
      <selection sqref="A1:K1"/>
    </sheetView>
  </sheetViews>
  <sheetFormatPr defaultColWidth="9.140625" defaultRowHeight="15" x14ac:dyDescent="0.25"/>
  <cols>
    <col min="1" max="1" width="47.42578125" style="2" customWidth="1"/>
    <col min="2" max="2" width="11" style="2" customWidth="1"/>
    <col min="3" max="3" width="9.85546875" style="2" customWidth="1"/>
    <col min="4" max="4" width="9" style="2" customWidth="1"/>
    <col min="5" max="5" width="8.140625" style="2" customWidth="1"/>
    <col min="6" max="6" width="8.7109375" style="2" customWidth="1"/>
    <col min="7" max="7" width="10" style="2" customWidth="1"/>
    <col min="8" max="8" width="9.28515625" style="2" customWidth="1"/>
    <col min="9" max="9" width="7.5703125" style="2" customWidth="1"/>
    <col min="10" max="10" width="10.140625" style="2" customWidth="1"/>
    <col min="11" max="11" width="12.28515625" style="2" customWidth="1"/>
    <col min="12" max="12" width="9.140625" style="126" customWidth="1"/>
    <col min="13" max="14" width="9.140625" style="122" customWidth="1"/>
    <col min="15" max="15" width="12.140625" style="122" customWidth="1"/>
    <col min="16" max="16" width="9.140625" style="122" customWidth="1"/>
    <col min="17" max="17" width="9.140625" style="126" customWidth="1"/>
    <col min="18" max="20" width="9.140625" style="122" customWidth="1"/>
    <col min="21" max="23" width="9.140625" style="122"/>
    <col min="24" max="16384" width="9.140625" style="2"/>
  </cols>
  <sheetData>
    <row r="1" spans="1:23" ht="18" customHeight="1" x14ac:dyDescent="0.25">
      <c r="A1" s="212" t="s">
        <v>186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3" s="1" customFormat="1" ht="12.75" customHeight="1" x14ac:dyDescent="0.2">
      <c r="A2" s="213" t="s">
        <v>7</v>
      </c>
      <c r="B2" s="208" t="s">
        <v>8</v>
      </c>
      <c r="C2" s="200" t="s">
        <v>176</v>
      </c>
      <c r="D2" s="208" t="s">
        <v>73</v>
      </c>
      <c r="E2" s="201" t="s">
        <v>74</v>
      </c>
      <c r="F2" s="210" t="s">
        <v>0</v>
      </c>
      <c r="G2" s="210"/>
      <c r="H2" s="210"/>
      <c r="I2" s="210"/>
      <c r="J2" s="210"/>
      <c r="K2" s="210"/>
      <c r="L2" s="97"/>
      <c r="M2" s="123"/>
      <c r="N2" s="123"/>
      <c r="O2" s="123"/>
      <c r="P2" s="123"/>
      <c r="Q2" s="97"/>
      <c r="R2" s="123"/>
      <c r="S2" s="123"/>
      <c r="T2" s="123"/>
      <c r="U2" s="123"/>
      <c r="V2" s="123"/>
      <c r="W2" s="123"/>
    </row>
    <row r="3" spans="1:23" s="1" customFormat="1" ht="53.25" customHeight="1" x14ac:dyDescent="0.2">
      <c r="A3" s="213"/>
      <c r="B3" s="208"/>
      <c r="C3" s="200"/>
      <c r="D3" s="208"/>
      <c r="E3" s="202"/>
      <c r="F3" s="72" t="s">
        <v>9</v>
      </c>
      <c r="G3" s="107" t="s">
        <v>177</v>
      </c>
      <c r="H3" s="72" t="s">
        <v>73</v>
      </c>
      <c r="I3" s="107" t="s">
        <v>74</v>
      </c>
      <c r="J3" s="108" t="s">
        <v>78</v>
      </c>
      <c r="K3" s="101" t="s">
        <v>75</v>
      </c>
      <c r="L3" s="97"/>
      <c r="M3" s="123"/>
      <c r="N3" s="123"/>
      <c r="O3" s="123"/>
      <c r="P3" s="123"/>
      <c r="Q3" s="97"/>
      <c r="R3" s="123"/>
      <c r="S3" s="123"/>
      <c r="T3" s="123"/>
      <c r="U3" s="123"/>
      <c r="V3" s="123"/>
      <c r="W3" s="123"/>
    </row>
    <row r="4" spans="1:23" s="1" customFormat="1" ht="10.5" customHeight="1" x14ac:dyDescent="0.2">
      <c r="A4" s="209" t="s">
        <v>72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97"/>
      <c r="M4" s="123"/>
      <c r="N4" s="123"/>
      <c r="O4" s="123"/>
      <c r="P4" s="123"/>
      <c r="Q4" s="97"/>
      <c r="R4" s="123"/>
      <c r="S4" s="123"/>
      <c r="T4" s="123"/>
      <c r="U4" s="123"/>
      <c r="V4" s="123"/>
      <c r="W4" s="123"/>
    </row>
    <row r="5" spans="1:23" s="1" customFormat="1" ht="13.5" customHeight="1" x14ac:dyDescent="0.2">
      <c r="A5" s="156" t="s">
        <v>3</v>
      </c>
      <c r="B5" s="110">
        <v>493309</v>
      </c>
      <c r="C5" s="27">
        <v>410.37</v>
      </c>
      <c r="D5" s="28" t="s">
        <v>137</v>
      </c>
      <c r="E5" s="28" t="s">
        <v>94</v>
      </c>
      <c r="F5" s="118">
        <v>399527</v>
      </c>
      <c r="G5" s="29">
        <v>478.96</v>
      </c>
      <c r="H5" s="30" t="s">
        <v>125</v>
      </c>
      <c r="I5" s="31" t="s">
        <v>94</v>
      </c>
      <c r="J5" s="32">
        <f t="shared" ref="J5:J14" si="0">G5/$C$52*100</f>
        <v>43.780621572212063</v>
      </c>
      <c r="K5" s="32">
        <f>F5/$F$14*100</f>
        <v>42.087814847198374</v>
      </c>
      <c r="L5" s="97"/>
      <c r="M5" s="123"/>
      <c r="N5" s="123"/>
      <c r="O5" s="123"/>
      <c r="P5" s="123"/>
      <c r="Q5" s="97"/>
      <c r="R5" s="123"/>
      <c r="S5" s="123"/>
      <c r="T5" s="123"/>
      <c r="U5" s="123"/>
      <c r="V5" s="123"/>
      <c r="W5" s="123"/>
    </row>
    <row r="6" spans="1:23" s="1" customFormat="1" ht="13.5" customHeight="1" x14ac:dyDescent="0.2">
      <c r="A6" s="157" t="s">
        <v>10</v>
      </c>
      <c r="B6" s="111">
        <v>48468</v>
      </c>
      <c r="C6" s="34">
        <v>538.16</v>
      </c>
      <c r="D6" s="35" t="s">
        <v>107</v>
      </c>
      <c r="E6" s="35" t="s">
        <v>198</v>
      </c>
      <c r="F6" s="119">
        <v>42725</v>
      </c>
      <c r="G6" s="36">
        <v>565.34</v>
      </c>
      <c r="H6" s="37" t="s">
        <v>108</v>
      </c>
      <c r="I6" s="38" t="s">
        <v>142</v>
      </c>
      <c r="J6" s="39">
        <f t="shared" si="0"/>
        <v>51.676416819012807</v>
      </c>
      <c r="K6" s="39">
        <f>F6/$F$14*100</f>
        <v>4.5008269512362125</v>
      </c>
      <c r="L6" s="97"/>
      <c r="M6" s="123"/>
      <c r="N6" s="123"/>
      <c r="O6" s="123"/>
      <c r="P6" s="123"/>
      <c r="Q6" s="97"/>
      <c r="R6" s="123"/>
      <c r="S6" s="123"/>
      <c r="T6" s="123"/>
      <c r="U6" s="123"/>
      <c r="V6" s="123"/>
      <c r="W6" s="123"/>
    </row>
    <row r="7" spans="1:23" s="1" customFormat="1" ht="13.5" customHeight="1" x14ac:dyDescent="0.2">
      <c r="A7" s="157" t="s">
        <v>102</v>
      </c>
      <c r="B7" s="111">
        <v>76730</v>
      </c>
      <c r="C7" s="34">
        <v>362.28</v>
      </c>
      <c r="D7" s="35" t="s">
        <v>187</v>
      </c>
      <c r="E7" s="35" t="s">
        <v>91</v>
      </c>
      <c r="F7" s="119">
        <v>66449</v>
      </c>
      <c r="G7" s="36">
        <v>407.34</v>
      </c>
      <c r="H7" s="37" t="s">
        <v>202</v>
      </c>
      <c r="I7" s="38" t="s">
        <v>90</v>
      </c>
      <c r="J7" s="39">
        <f t="shared" si="0"/>
        <v>37.234003656307131</v>
      </c>
      <c r="K7" s="39">
        <f t="shared" ref="K7:K13" si="1">F7/$F$14*100</f>
        <v>7.0000105344106531</v>
      </c>
      <c r="L7" s="97"/>
      <c r="M7" s="123"/>
      <c r="N7" s="123"/>
      <c r="O7" s="123"/>
      <c r="P7" s="123"/>
      <c r="Q7" s="97"/>
      <c r="R7" s="123"/>
      <c r="S7" s="123"/>
      <c r="T7" s="123"/>
      <c r="U7" s="123"/>
      <c r="V7" s="123"/>
      <c r="W7" s="123"/>
    </row>
    <row r="8" spans="1:23" s="1" customFormat="1" ht="14.25" customHeight="1" x14ac:dyDescent="0.2">
      <c r="A8" s="158" t="s">
        <v>11</v>
      </c>
      <c r="B8" s="112">
        <v>618507</v>
      </c>
      <c r="C8" s="41">
        <v>414.42</v>
      </c>
      <c r="D8" s="42" t="s">
        <v>138</v>
      </c>
      <c r="E8" s="42" t="s">
        <v>90</v>
      </c>
      <c r="F8" s="120">
        <v>508701</v>
      </c>
      <c r="G8" s="43">
        <v>476.86</v>
      </c>
      <c r="H8" s="44" t="s">
        <v>138</v>
      </c>
      <c r="I8" s="45" t="s">
        <v>99</v>
      </c>
      <c r="J8" s="71">
        <f t="shared" si="0"/>
        <v>43.588665447897625</v>
      </c>
      <c r="K8" s="71">
        <f t="shared" si="1"/>
        <v>53.588652332845243</v>
      </c>
      <c r="L8" s="97"/>
      <c r="M8" s="123"/>
      <c r="N8" s="123"/>
      <c r="O8" s="123"/>
      <c r="P8" s="123"/>
      <c r="Q8" s="97"/>
      <c r="R8" s="123"/>
      <c r="S8" s="123"/>
      <c r="T8" s="123"/>
      <c r="U8" s="123"/>
      <c r="V8" s="123"/>
      <c r="W8" s="123"/>
    </row>
    <row r="9" spans="1:23" s="1" customFormat="1" ht="13.5" customHeight="1" x14ac:dyDescent="0.2">
      <c r="A9" s="159" t="s">
        <v>12</v>
      </c>
      <c r="B9" s="111">
        <v>208300</v>
      </c>
      <c r="C9" s="34">
        <v>398.7</v>
      </c>
      <c r="D9" s="35" t="s">
        <v>188</v>
      </c>
      <c r="E9" s="35" t="s">
        <v>139</v>
      </c>
      <c r="F9" s="119">
        <v>172340</v>
      </c>
      <c r="G9" s="36">
        <v>442.36</v>
      </c>
      <c r="H9" s="37" t="s">
        <v>203</v>
      </c>
      <c r="I9" s="38" t="s">
        <v>210</v>
      </c>
      <c r="J9" s="39">
        <f t="shared" si="0"/>
        <v>40.435100548446073</v>
      </c>
      <c r="K9" s="39">
        <f t="shared" si="1"/>
        <v>18.155003318339354</v>
      </c>
      <c r="L9" s="97"/>
      <c r="M9" s="123"/>
      <c r="N9" s="123"/>
      <c r="O9" s="123"/>
      <c r="P9" s="123"/>
      <c r="Q9" s="97"/>
      <c r="R9" s="123"/>
      <c r="S9" s="123"/>
      <c r="T9" s="123"/>
      <c r="U9" s="123"/>
      <c r="V9" s="123"/>
      <c r="W9" s="123"/>
    </row>
    <row r="10" spans="1:23" s="1" customFormat="1" ht="13.5" customHeight="1" x14ac:dyDescent="0.2">
      <c r="A10" s="160" t="s">
        <v>13</v>
      </c>
      <c r="B10" s="111">
        <v>380</v>
      </c>
      <c r="C10" s="34">
        <v>442.32</v>
      </c>
      <c r="D10" s="35" t="s">
        <v>189</v>
      </c>
      <c r="E10" s="35" t="s">
        <v>140</v>
      </c>
      <c r="F10" s="119">
        <v>372</v>
      </c>
      <c r="G10" s="36">
        <v>442.65</v>
      </c>
      <c r="H10" s="37" t="s">
        <v>204</v>
      </c>
      <c r="I10" s="38" t="s">
        <v>140</v>
      </c>
      <c r="J10" s="39">
        <f t="shared" si="0"/>
        <v>40.461608775137108</v>
      </c>
      <c r="K10" s="39">
        <f t="shared" si="1"/>
        <v>3.9188007626913317E-2</v>
      </c>
      <c r="L10" s="97"/>
      <c r="M10" s="123"/>
      <c r="N10" s="123"/>
      <c r="O10" s="123"/>
      <c r="P10" s="123"/>
      <c r="Q10" s="97"/>
      <c r="R10" s="123"/>
      <c r="S10" s="123"/>
      <c r="T10" s="123"/>
      <c r="U10" s="123"/>
      <c r="V10" s="123"/>
      <c r="W10" s="123"/>
    </row>
    <row r="11" spans="1:23" s="1" customFormat="1" ht="14.25" customHeight="1" x14ac:dyDescent="0.2">
      <c r="A11" s="158" t="s">
        <v>14</v>
      </c>
      <c r="B11" s="112">
        <v>827187</v>
      </c>
      <c r="C11" s="41">
        <v>410.47</v>
      </c>
      <c r="D11" s="42" t="s">
        <v>190</v>
      </c>
      <c r="E11" s="42" t="s">
        <v>141</v>
      </c>
      <c r="F11" s="120">
        <v>681413</v>
      </c>
      <c r="G11" s="43">
        <v>468.12</v>
      </c>
      <c r="H11" s="44" t="s">
        <v>205</v>
      </c>
      <c r="I11" s="45" t="s">
        <v>104</v>
      </c>
      <c r="J11" s="71">
        <f t="shared" si="0"/>
        <v>42.78976234003656</v>
      </c>
      <c r="K11" s="71">
        <f t="shared" si="1"/>
        <v>71.782843658811515</v>
      </c>
      <c r="L11" s="97"/>
      <c r="M11" s="123"/>
      <c r="N11" s="123"/>
      <c r="O11" s="123"/>
      <c r="P11" s="123"/>
      <c r="Q11" s="97"/>
      <c r="R11" s="123"/>
      <c r="S11" s="123"/>
      <c r="T11" s="123"/>
      <c r="U11" s="123"/>
      <c r="V11" s="123"/>
      <c r="W11" s="123"/>
    </row>
    <row r="12" spans="1:23" s="1" customFormat="1" ht="12" customHeight="1" x14ac:dyDescent="0.2">
      <c r="A12" s="159" t="s">
        <v>103</v>
      </c>
      <c r="B12" s="111">
        <v>96251</v>
      </c>
      <c r="C12" s="34">
        <v>311.69</v>
      </c>
      <c r="D12" s="35" t="s">
        <v>191</v>
      </c>
      <c r="E12" s="35" t="s">
        <v>199</v>
      </c>
      <c r="F12" s="119">
        <v>90929</v>
      </c>
      <c r="G12" s="36">
        <v>325.58</v>
      </c>
      <c r="H12" s="37" t="s">
        <v>206</v>
      </c>
      <c r="I12" s="38" t="s">
        <v>93</v>
      </c>
      <c r="J12" s="39">
        <f t="shared" si="0"/>
        <v>29.76051188299817</v>
      </c>
      <c r="K12" s="39">
        <f t="shared" si="1"/>
        <v>9.5788342621172049</v>
      </c>
      <c r="L12" s="97"/>
      <c r="M12" s="123"/>
      <c r="N12" s="123"/>
      <c r="O12" s="123"/>
      <c r="P12" s="123"/>
      <c r="Q12" s="97"/>
      <c r="R12" s="123"/>
      <c r="S12" s="123"/>
      <c r="T12" s="123"/>
      <c r="U12" s="123"/>
      <c r="V12" s="123"/>
      <c r="W12" s="123"/>
    </row>
    <row r="13" spans="1:23" s="1" customFormat="1" ht="12" customHeight="1" x14ac:dyDescent="0.2">
      <c r="A13" s="159" t="s">
        <v>5</v>
      </c>
      <c r="B13" s="111">
        <v>209905</v>
      </c>
      <c r="C13" s="34">
        <v>336.1</v>
      </c>
      <c r="D13" s="35" t="s">
        <v>192</v>
      </c>
      <c r="E13" s="35" t="s">
        <v>100</v>
      </c>
      <c r="F13" s="119">
        <v>176928</v>
      </c>
      <c r="G13" s="36">
        <v>379.99</v>
      </c>
      <c r="H13" s="37" t="s">
        <v>207</v>
      </c>
      <c r="I13" s="38" t="s">
        <v>87</v>
      </c>
      <c r="J13" s="39">
        <f t="shared" si="0"/>
        <v>34.734003656307131</v>
      </c>
      <c r="K13" s="39">
        <f t="shared" si="1"/>
        <v>18.638322079071287</v>
      </c>
      <c r="L13" s="97"/>
      <c r="M13" s="123"/>
      <c r="N13" s="123"/>
      <c r="O13" s="123"/>
      <c r="P13" s="123"/>
      <c r="Q13" s="97"/>
      <c r="R13" s="123"/>
      <c r="S13" s="123"/>
      <c r="T13" s="123"/>
      <c r="U13" s="123"/>
      <c r="V13" s="123"/>
      <c r="W13" s="123"/>
    </row>
    <row r="14" spans="1:23" s="1" customFormat="1" ht="11.25" customHeight="1" x14ac:dyDescent="0.2">
      <c r="A14" s="47" t="s">
        <v>16</v>
      </c>
      <c r="B14" s="113">
        <v>1133343</v>
      </c>
      <c r="C14" s="48">
        <v>388.31</v>
      </c>
      <c r="D14" s="49" t="s">
        <v>193</v>
      </c>
      <c r="E14" s="49" t="s">
        <v>92</v>
      </c>
      <c r="F14" s="113">
        <v>949270</v>
      </c>
      <c r="G14" s="48">
        <v>438.04</v>
      </c>
      <c r="H14" s="49" t="s">
        <v>208</v>
      </c>
      <c r="I14" s="49" t="s">
        <v>211</v>
      </c>
      <c r="J14" s="50">
        <f t="shared" si="0"/>
        <v>40.040219378427786</v>
      </c>
      <c r="K14" s="50"/>
      <c r="L14" s="97">
        <v>31</v>
      </c>
      <c r="M14" s="123"/>
      <c r="N14" s="123"/>
      <c r="O14" s="123"/>
      <c r="P14" s="123"/>
      <c r="Q14" s="97"/>
      <c r="R14" s="123"/>
      <c r="S14" s="123"/>
      <c r="T14" s="123"/>
      <c r="U14" s="123"/>
      <c r="V14" s="123"/>
      <c r="W14" s="123"/>
    </row>
    <row r="15" spans="1:23" s="1" customFormat="1" ht="20.25" customHeight="1" x14ac:dyDescent="0.2">
      <c r="A15" s="102" t="s">
        <v>68</v>
      </c>
      <c r="B15" s="114">
        <v>109131</v>
      </c>
      <c r="C15" s="18">
        <v>588.01</v>
      </c>
      <c r="D15" s="19" t="s">
        <v>194</v>
      </c>
      <c r="E15" s="20" t="s">
        <v>200</v>
      </c>
      <c r="F15" s="114">
        <v>86790</v>
      </c>
      <c r="G15" s="18">
        <v>702.53</v>
      </c>
      <c r="H15" s="19" t="s">
        <v>209</v>
      </c>
      <c r="I15" s="20" t="s">
        <v>143</v>
      </c>
      <c r="J15" s="21">
        <f>G15/C52*100</f>
        <v>64.216636197440579</v>
      </c>
      <c r="K15" s="21"/>
      <c r="L15" s="97"/>
      <c r="M15" s="123"/>
      <c r="N15" s="123"/>
      <c r="O15" s="123"/>
      <c r="P15" s="123"/>
      <c r="Q15" s="97"/>
      <c r="R15" s="123"/>
      <c r="S15" s="123"/>
      <c r="T15" s="123"/>
      <c r="U15" s="123"/>
      <c r="V15" s="123"/>
      <c r="W15" s="123"/>
    </row>
    <row r="16" spans="1:23" s="1" customFormat="1" ht="20.25" customHeight="1" x14ac:dyDescent="0.2">
      <c r="A16" s="103" t="s">
        <v>69</v>
      </c>
      <c r="B16" s="115">
        <v>219359</v>
      </c>
      <c r="C16" s="22">
        <v>539.01</v>
      </c>
      <c r="D16" s="23" t="s">
        <v>195</v>
      </c>
      <c r="E16" s="24" t="s">
        <v>201</v>
      </c>
      <c r="F16" s="115">
        <v>177828</v>
      </c>
      <c r="G16" s="22">
        <v>624.78</v>
      </c>
      <c r="H16" s="23" t="s">
        <v>212</v>
      </c>
      <c r="I16" s="24" t="s">
        <v>215</v>
      </c>
      <c r="J16" s="25">
        <f>G16/C52*100</f>
        <v>57.109689213893965</v>
      </c>
      <c r="K16" s="25">
        <f>F16/F14*100</f>
        <v>18.733131774942851</v>
      </c>
      <c r="L16" s="97"/>
      <c r="M16" s="123"/>
      <c r="N16" s="123"/>
      <c r="O16" s="123"/>
      <c r="P16" s="123"/>
      <c r="Q16" s="97"/>
      <c r="R16" s="123"/>
      <c r="S16" s="123"/>
      <c r="T16" s="123"/>
      <c r="U16" s="123"/>
      <c r="V16" s="123"/>
      <c r="W16" s="123"/>
    </row>
    <row r="17" spans="1:25" s="1" customFormat="1" ht="17.25" customHeight="1" x14ac:dyDescent="0.2">
      <c r="A17" s="51" t="s">
        <v>17</v>
      </c>
      <c r="B17" s="116">
        <v>280393</v>
      </c>
      <c r="C17" s="4">
        <v>267.83999999999997</v>
      </c>
      <c r="D17" s="5" t="s">
        <v>196</v>
      </c>
      <c r="E17" s="6" t="s">
        <v>79</v>
      </c>
      <c r="F17" s="116">
        <v>239586</v>
      </c>
      <c r="G17" s="4">
        <v>293.82231136209958</v>
      </c>
      <c r="H17" s="5" t="s">
        <v>213</v>
      </c>
      <c r="I17" s="6" t="s">
        <v>79</v>
      </c>
      <c r="J17" s="10">
        <f>G17/C52*100</f>
        <v>26.857615298180949</v>
      </c>
      <c r="K17" s="10">
        <f>F17/F14*100</f>
        <v>25.238973105649603</v>
      </c>
      <c r="L17" s="97"/>
      <c r="M17" s="123"/>
      <c r="N17" s="123"/>
      <c r="O17" s="123"/>
      <c r="P17" s="123"/>
      <c r="Q17" s="97"/>
      <c r="R17" s="123"/>
      <c r="S17" s="123"/>
      <c r="T17" s="123"/>
      <c r="U17" s="123"/>
      <c r="V17" s="123"/>
      <c r="W17" s="123"/>
    </row>
    <row r="18" spans="1:25" s="1" customFormat="1" ht="23.25" customHeight="1" x14ac:dyDescent="0.2">
      <c r="A18" s="52" t="s">
        <v>18</v>
      </c>
      <c r="B18" s="117">
        <v>1716</v>
      </c>
      <c r="C18" s="7">
        <v>1107.58</v>
      </c>
      <c r="D18" s="9" t="s">
        <v>197</v>
      </c>
      <c r="E18" s="8" t="s">
        <v>79</v>
      </c>
      <c r="F18" s="117">
        <v>1571</v>
      </c>
      <c r="G18" s="7">
        <v>1162.69</v>
      </c>
      <c r="H18" s="9" t="s">
        <v>214</v>
      </c>
      <c r="I18" s="8" t="s">
        <v>79</v>
      </c>
      <c r="J18" s="11">
        <f>G18/C52*100</f>
        <v>106.27879341864717</v>
      </c>
      <c r="K18" s="11">
        <f>F18/F14*100</f>
        <v>0.16549559134914196</v>
      </c>
      <c r="L18" s="97"/>
      <c r="M18" s="123"/>
      <c r="N18" s="123"/>
      <c r="O18" s="123"/>
      <c r="P18" s="123"/>
      <c r="Q18" s="97"/>
      <c r="R18" s="123"/>
      <c r="S18" s="123"/>
      <c r="T18" s="123"/>
      <c r="U18" s="123"/>
      <c r="V18" s="123"/>
      <c r="W18" s="123"/>
    </row>
    <row r="19" spans="1:25" ht="10.5" customHeight="1" x14ac:dyDescent="0.25">
      <c r="A19" s="211" t="s">
        <v>85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142"/>
    </row>
    <row r="20" spans="1:25" ht="13.5" customHeight="1" x14ac:dyDescent="0.25">
      <c r="A20" s="174" t="s">
        <v>136</v>
      </c>
      <c r="B20" s="178"/>
      <c r="C20" s="178"/>
      <c r="D20" s="178"/>
      <c r="E20" s="178"/>
      <c r="F20" s="177"/>
      <c r="G20" s="177"/>
      <c r="H20" s="177"/>
      <c r="I20" s="177"/>
      <c r="J20" s="177"/>
      <c r="K20" s="177"/>
      <c r="L20" s="142"/>
    </row>
    <row r="21" spans="1:25" ht="12.75" customHeight="1" x14ac:dyDescent="0.25">
      <c r="A21" s="172" t="s">
        <v>257</v>
      </c>
      <c r="B21" s="172"/>
      <c r="C21" s="172"/>
      <c r="D21" s="172"/>
      <c r="E21" s="172"/>
      <c r="F21" s="154"/>
      <c r="G21" s="154"/>
      <c r="H21" s="154"/>
      <c r="I21" s="154"/>
      <c r="J21" s="154"/>
      <c r="K21" s="154"/>
      <c r="L21" s="142"/>
    </row>
    <row r="22" spans="1:25" s="1" customFormat="1" ht="12.75" customHeight="1" x14ac:dyDescent="0.2">
      <c r="A22" s="214" t="s">
        <v>7</v>
      </c>
      <c r="B22" s="201" t="str">
        <f>B2</f>
        <v>Broj 
korisnika</v>
      </c>
      <c r="C22" s="200" t="s">
        <v>176</v>
      </c>
      <c r="D22" s="201" t="str">
        <f>D2</f>
        <v>Prosječan mirovinski staž
(gg mm dd)</v>
      </c>
      <c r="E22" s="201" t="str">
        <f>E2</f>
        <v>Prosječna dob
(gg mm)</v>
      </c>
      <c r="F22" s="210" t="s">
        <v>0</v>
      </c>
      <c r="G22" s="210"/>
      <c r="H22" s="210"/>
      <c r="I22" s="210"/>
      <c r="J22" s="210"/>
      <c r="K22" s="210"/>
      <c r="L22" s="97"/>
      <c r="M22" s="123"/>
      <c r="N22" s="123"/>
      <c r="O22" s="123"/>
      <c r="P22" s="123"/>
      <c r="Q22" s="97"/>
      <c r="R22" s="123"/>
      <c r="S22" s="123"/>
      <c r="T22" s="123"/>
      <c r="U22" s="123"/>
      <c r="V22" s="123"/>
      <c r="W22" s="123"/>
    </row>
    <row r="23" spans="1:25" s="1" customFormat="1" ht="61.5" customHeight="1" x14ac:dyDescent="0.2">
      <c r="A23" s="215"/>
      <c r="B23" s="202"/>
      <c r="C23" s="200"/>
      <c r="D23" s="202"/>
      <c r="E23" s="202"/>
      <c r="F23" s="72" t="str">
        <f>F3</f>
        <v>Broj 
 korisnika</v>
      </c>
      <c r="G23" s="107" t="s">
        <v>177</v>
      </c>
      <c r="H23" s="72" t="str">
        <f>H3</f>
        <v>Prosječan mirovinski staž
(gg mm dd)</v>
      </c>
      <c r="I23" s="107" t="str">
        <f>I3</f>
        <v>Prosječna dob
(gg mm)</v>
      </c>
      <c r="J23" s="108" t="str">
        <f>J3</f>
        <v>Udio netomirovine u netoplaći RH</v>
      </c>
      <c r="K23" s="101" t="s">
        <v>76</v>
      </c>
      <c r="L23" s="97"/>
      <c r="M23" s="123"/>
      <c r="N23" s="123"/>
      <c r="O23" s="123"/>
      <c r="P23" s="123"/>
      <c r="Q23" s="97"/>
      <c r="R23" s="123"/>
      <c r="S23" s="123"/>
      <c r="T23" s="123"/>
      <c r="U23" s="123"/>
      <c r="V23" s="123"/>
      <c r="W23" s="123"/>
    </row>
    <row r="24" spans="1:25" s="1" customFormat="1" ht="12" customHeight="1" x14ac:dyDescent="0.2">
      <c r="A24" s="205" t="s">
        <v>179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97"/>
      <c r="M24" s="123"/>
      <c r="N24" s="123"/>
      <c r="O24" s="123"/>
      <c r="P24" s="123"/>
      <c r="Q24" s="97"/>
      <c r="R24" s="123"/>
      <c r="S24" s="123"/>
      <c r="T24" s="123"/>
      <c r="U24" s="123"/>
      <c r="V24" s="123"/>
      <c r="W24" s="123"/>
    </row>
    <row r="25" spans="1:25" s="1" customFormat="1" ht="12" customHeight="1" x14ac:dyDescent="0.2">
      <c r="A25" s="156" t="s">
        <v>3</v>
      </c>
      <c r="B25" s="110">
        <v>1727</v>
      </c>
      <c r="C25" s="27">
        <v>289.39</v>
      </c>
      <c r="D25" s="28" t="s">
        <v>216</v>
      </c>
      <c r="E25" s="28" t="s">
        <v>225</v>
      </c>
      <c r="F25" s="118">
        <v>1030</v>
      </c>
      <c r="G25" s="29">
        <v>411.33</v>
      </c>
      <c r="H25" s="30" t="s">
        <v>229</v>
      </c>
      <c r="I25" s="31" t="s">
        <v>101</v>
      </c>
      <c r="J25" s="161">
        <f t="shared" ref="J25:J33" si="2">G25/$C$52*100</f>
        <v>37.598720292504566</v>
      </c>
      <c r="K25" s="161">
        <f>F25/$F$33*100</f>
        <v>23.909006499535749</v>
      </c>
      <c r="L25" s="97"/>
      <c r="M25" s="123"/>
      <c r="N25" s="123"/>
      <c r="O25" s="123"/>
      <c r="P25" s="123"/>
      <c r="Q25" s="97"/>
      <c r="R25" s="123"/>
      <c r="S25" s="123"/>
      <c r="T25" s="123"/>
      <c r="U25" s="123"/>
      <c r="V25" s="123"/>
      <c r="W25" s="123"/>
    </row>
    <row r="26" spans="1:25" s="1" customFormat="1" ht="12" customHeight="1" x14ac:dyDescent="0.2">
      <c r="A26" s="157" t="s">
        <v>10</v>
      </c>
      <c r="B26" s="111">
        <v>647</v>
      </c>
      <c r="C26" s="34">
        <v>482.45</v>
      </c>
      <c r="D26" s="35" t="s">
        <v>217</v>
      </c>
      <c r="E26" s="35" t="s">
        <v>144</v>
      </c>
      <c r="F26" s="119">
        <v>605</v>
      </c>
      <c r="G26" s="36">
        <v>498.71</v>
      </c>
      <c r="H26" s="37" t="s">
        <v>230</v>
      </c>
      <c r="I26" s="38" t="s">
        <v>144</v>
      </c>
      <c r="J26" s="162">
        <f t="shared" si="2"/>
        <v>45.585923217550274</v>
      </c>
      <c r="K26" s="162">
        <f>F26/$F$33*100</f>
        <v>14.043639740018572</v>
      </c>
      <c r="L26" s="97"/>
      <c r="M26" s="123"/>
      <c r="N26" s="123"/>
      <c r="O26" s="123"/>
      <c r="P26" s="123"/>
      <c r="Q26" s="97"/>
      <c r="R26" s="123"/>
      <c r="S26" s="123"/>
      <c r="T26" s="123"/>
      <c r="U26" s="123"/>
      <c r="V26" s="123"/>
      <c r="W26" s="123"/>
    </row>
    <row r="27" spans="1:25" s="1" customFormat="1" ht="12" customHeight="1" x14ac:dyDescent="0.2">
      <c r="A27" s="158" t="s">
        <v>11</v>
      </c>
      <c r="B27" s="112">
        <v>2374</v>
      </c>
      <c r="C27" s="41">
        <v>342.01</v>
      </c>
      <c r="D27" s="42" t="s">
        <v>218</v>
      </c>
      <c r="E27" s="42" t="s">
        <v>106</v>
      </c>
      <c r="F27" s="120">
        <v>1635</v>
      </c>
      <c r="G27" s="43">
        <v>443.66</v>
      </c>
      <c r="H27" s="44" t="s">
        <v>231</v>
      </c>
      <c r="I27" s="45" t="s">
        <v>237</v>
      </c>
      <c r="J27" s="163">
        <f t="shared" si="2"/>
        <v>40.553930530164536</v>
      </c>
      <c r="K27" s="163">
        <f t="shared" ref="K27:K32" si="3">F27/$F$33*100</f>
        <v>37.952646239554319</v>
      </c>
      <c r="L27" s="97"/>
      <c r="M27" s="123"/>
      <c r="N27" s="123"/>
      <c r="O27" s="123"/>
      <c r="P27" s="123"/>
      <c r="Q27" s="97"/>
      <c r="R27" s="123"/>
      <c r="S27" s="123"/>
      <c r="T27" s="123"/>
      <c r="U27" s="123"/>
      <c r="V27" s="123"/>
      <c r="W27" s="123"/>
    </row>
    <row r="28" spans="1:25" s="1" customFormat="1" ht="12" customHeight="1" x14ac:dyDescent="0.2">
      <c r="A28" s="159" t="s">
        <v>12</v>
      </c>
      <c r="B28" s="111">
        <v>513</v>
      </c>
      <c r="C28" s="34">
        <v>380.98</v>
      </c>
      <c r="D28" s="35" t="s">
        <v>219</v>
      </c>
      <c r="E28" s="35" t="s">
        <v>97</v>
      </c>
      <c r="F28" s="119">
        <v>420</v>
      </c>
      <c r="G28" s="36">
        <v>422.88</v>
      </c>
      <c r="H28" s="37" t="s">
        <v>232</v>
      </c>
      <c r="I28" s="38" t="s">
        <v>238</v>
      </c>
      <c r="J28" s="162">
        <f t="shared" si="2"/>
        <v>38.654478976234003</v>
      </c>
      <c r="K28" s="162">
        <f t="shared" si="3"/>
        <v>9.7493036211699167</v>
      </c>
      <c r="L28" s="97"/>
      <c r="M28" s="123"/>
      <c r="N28" s="123"/>
      <c r="O28" s="123"/>
      <c r="P28" s="123" t="s">
        <v>6</v>
      </c>
      <c r="Q28" s="97"/>
      <c r="R28" s="123"/>
      <c r="S28" s="123"/>
      <c r="T28" s="123"/>
      <c r="U28" s="123"/>
      <c r="V28" s="123"/>
      <c r="W28" s="123"/>
    </row>
    <row r="29" spans="1:25" s="1" customFormat="1" ht="12" customHeight="1" x14ac:dyDescent="0.2">
      <c r="A29" s="160" t="s">
        <v>13</v>
      </c>
      <c r="B29" s="111">
        <v>2</v>
      </c>
      <c r="C29" s="34">
        <v>654.13</v>
      </c>
      <c r="D29" s="35" t="s">
        <v>220</v>
      </c>
      <c r="E29" s="35" t="s">
        <v>97</v>
      </c>
      <c r="F29" s="119">
        <v>2</v>
      </c>
      <c r="G29" s="36">
        <v>654.13</v>
      </c>
      <c r="H29" s="37" t="s">
        <v>220</v>
      </c>
      <c r="I29" s="38" t="s">
        <v>97</v>
      </c>
      <c r="J29" s="162">
        <f t="shared" si="2"/>
        <v>59.792504570383912</v>
      </c>
      <c r="K29" s="162">
        <f t="shared" si="3"/>
        <v>4.6425255338904362E-2</v>
      </c>
      <c r="L29" s="97"/>
      <c r="M29" s="123"/>
      <c r="N29" s="123"/>
      <c r="O29" s="123"/>
      <c r="P29" s="123"/>
      <c r="Q29" s="97"/>
      <c r="R29" s="123"/>
      <c r="S29" s="123"/>
      <c r="T29" s="123"/>
      <c r="U29" s="123"/>
      <c r="V29" s="123"/>
      <c r="W29" s="123"/>
    </row>
    <row r="30" spans="1:25" s="1" customFormat="1" ht="12" customHeight="1" x14ac:dyDescent="0.2">
      <c r="A30" s="158" t="s">
        <v>14</v>
      </c>
      <c r="B30" s="112">
        <v>2889</v>
      </c>
      <c r="C30" s="41">
        <v>349.14</v>
      </c>
      <c r="D30" s="42" t="s">
        <v>221</v>
      </c>
      <c r="E30" s="42" t="s">
        <v>226</v>
      </c>
      <c r="F30" s="120">
        <v>2057</v>
      </c>
      <c r="G30" s="43">
        <v>439.62</v>
      </c>
      <c r="H30" s="44" t="s">
        <v>233</v>
      </c>
      <c r="I30" s="45" t="s">
        <v>239</v>
      </c>
      <c r="J30" s="163">
        <f t="shared" si="2"/>
        <v>40.184643510054848</v>
      </c>
      <c r="K30" s="163">
        <f t="shared" si="3"/>
        <v>47.748375116063144</v>
      </c>
      <c r="L30" s="97"/>
      <c r="M30" s="123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</row>
    <row r="31" spans="1:25" s="1" customFormat="1" ht="12" customHeight="1" x14ac:dyDescent="0.2">
      <c r="A31" s="159" t="s">
        <v>103</v>
      </c>
      <c r="B31" s="111">
        <v>238</v>
      </c>
      <c r="C31" s="34">
        <v>280.8</v>
      </c>
      <c r="D31" s="35" t="s">
        <v>222</v>
      </c>
      <c r="E31" s="35" t="s">
        <v>227</v>
      </c>
      <c r="F31" s="119">
        <v>196</v>
      </c>
      <c r="G31" s="36">
        <v>320.19</v>
      </c>
      <c r="H31" s="37" t="s">
        <v>234</v>
      </c>
      <c r="I31" s="38" t="s">
        <v>240</v>
      </c>
      <c r="J31" s="162">
        <f t="shared" si="2"/>
        <v>29.26782449725777</v>
      </c>
      <c r="K31" s="162">
        <f t="shared" si="3"/>
        <v>4.549675023212628</v>
      </c>
      <c r="L31" s="97"/>
      <c r="M31" s="123"/>
      <c r="N31" s="123"/>
      <c r="O31" s="123"/>
      <c r="P31" s="123"/>
      <c r="Q31" s="97"/>
      <c r="R31" s="123"/>
      <c r="S31" s="123"/>
      <c r="T31" s="123"/>
      <c r="U31" s="123"/>
      <c r="V31" s="123"/>
      <c r="W31" s="123"/>
    </row>
    <row r="32" spans="1:25" s="1" customFormat="1" ht="12" customHeight="1" x14ac:dyDescent="0.2">
      <c r="A32" s="159" t="s">
        <v>5</v>
      </c>
      <c r="B32" s="111">
        <v>2336</v>
      </c>
      <c r="C32" s="34">
        <v>326.32</v>
      </c>
      <c r="D32" s="35" t="s">
        <v>223</v>
      </c>
      <c r="E32" s="35" t="s">
        <v>228</v>
      </c>
      <c r="F32" s="119">
        <v>2055</v>
      </c>
      <c r="G32" s="36">
        <v>354.99</v>
      </c>
      <c r="H32" s="37" t="s">
        <v>235</v>
      </c>
      <c r="I32" s="38" t="s">
        <v>241</v>
      </c>
      <c r="J32" s="162">
        <f t="shared" si="2"/>
        <v>32.448811700182816</v>
      </c>
      <c r="K32" s="162">
        <f t="shared" si="3"/>
        <v>47.701949860724234</v>
      </c>
      <c r="L32" s="97"/>
      <c r="M32" s="123"/>
      <c r="N32" s="123"/>
      <c r="O32" s="123"/>
      <c r="P32" s="123"/>
      <c r="Q32" s="97"/>
      <c r="R32" s="123"/>
      <c r="S32" s="123"/>
      <c r="T32" s="123"/>
      <c r="U32" s="123"/>
      <c r="V32" s="123"/>
      <c r="W32" s="123"/>
    </row>
    <row r="33" spans="1:23" s="1" customFormat="1" ht="14.25" customHeight="1" x14ac:dyDescent="0.2">
      <c r="A33" s="47" t="s">
        <v>16</v>
      </c>
      <c r="B33" s="113">
        <v>5463</v>
      </c>
      <c r="C33" s="48">
        <v>336.40479223869664</v>
      </c>
      <c r="D33" s="49" t="s">
        <v>224</v>
      </c>
      <c r="E33" s="49" t="s">
        <v>170</v>
      </c>
      <c r="F33" s="113">
        <v>4308</v>
      </c>
      <c r="G33" s="48">
        <v>393.81616295264627</v>
      </c>
      <c r="H33" s="49" t="s">
        <v>236</v>
      </c>
      <c r="I33" s="49" t="s">
        <v>242</v>
      </c>
      <c r="J33" s="164">
        <f t="shared" si="2"/>
        <v>35.99782111084518</v>
      </c>
      <c r="K33" s="164"/>
      <c r="L33" s="97">
        <v>32</v>
      </c>
      <c r="M33" s="123"/>
      <c r="N33" s="123"/>
      <c r="O33" s="123"/>
      <c r="P33" s="123"/>
      <c r="Q33" s="97"/>
      <c r="R33" s="123"/>
      <c r="S33" s="123"/>
      <c r="T33" s="123"/>
      <c r="U33" s="123"/>
      <c r="V33" s="123"/>
      <c r="W33" s="123"/>
    </row>
    <row r="34" spans="1:23" s="3" customFormat="1" ht="24" customHeight="1" x14ac:dyDescent="0.2">
      <c r="A34" s="203" t="s">
        <v>86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127"/>
      <c r="M34" s="124"/>
      <c r="N34" s="124"/>
      <c r="O34" s="124"/>
      <c r="P34" s="124"/>
      <c r="Q34" s="127"/>
      <c r="R34" s="124"/>
      <c r="S34" s="124"/>
      <c r="T34" s="124"/>
      <c r="U34" s="124"/>
      <c r="V34" s="124"/>
      <c r="W34" s="124"/>
    </row>
    <row r="35" spans="1:23" s="3" customFormat="1" ht="2.25" customHeight="1" x14ac:dyDescent="0.2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27"/>
      <c r="M35" s="124"/>
      <c r="N35" s="124"/>
      <c r="O35" s="124"/>
      <c r="P35" s="124"/>
      <c r="Q35" s="127"/>
      <c r="R35" s="124"/>
      <c r="S35" s="124"/>
      <c r="T35" s="124"/>
      <c r="U35" s="124"/>
      <c r="V35" s="124"/>
      <c r="W35" s="124"/>
    </row>
    <row r="36" spans="1:23" s="1" customFormat="1" ht="12.75" customHeight="1" x14ac:dyDescent="0.2">
      <c r="A36" s="206" t="s">
        <v>23</v>
      </c>
      <c r="B36" s="208" t="s">
        <v>8</v>
      </c>
      <c r="C36" s="200" t="s">
        <v>178</v>
      </c>
      <c r="D36" s="199" t="s">
        <v>63</v>
      </c>
      <c r="E36" s="15"/>
      <c r="F36" s="16"/>
      <c r="L36" s="97"/>
      <c r="M36" s="123"/>
      <c r="N36" s="123"/>
      <c r="O36" s="123"/>
      <c r="P36" s="123"/>
      <c r="Q36" s="97"/>
      <c r="R36" s="123"/>
      <c r="S36" s="123"/>
      <c r="T36" s="123"/>
      <c r="U36" s="123"/>
      <c r="V36" s="123"/>
      <c r="W36" s="123"/>
    </row>
    <row r="37" spans="1:23" s="1" customFormat="1" ht="51.75" customHeight="1" x14ac:dyDescent="0.25">
      <c r="A37" s="207"/>
      <c r="B37" s="208"/>
      <c r="C37" s="200"/>
      <c r="D37" s="199"/>
      <c r="E37" s="15"/>
      <c r="F37" s="16"/>
      <c r="L37" s="97"/>
      <c r="M37" s="123"/>
      <c r="N37" s="123"/>
      <c r="O37"/>
      <c r="P37" s="123"/>
      <c r="Q37" s="97"/>
      <c r="R37" s="123"/>
      <c r="S37" s="123"/>
      <c r="T37" s="123"/>
      <c r="U37" s="123"/>
      <c r="V37" s="123"/>
      <c r="W37" s="123"/>
    </row>
    <row r="38" spans="1:23" s="1" customFormat="1" ht="30.75" customHeight="1" x14ac:dyDescent="0.2">
      <c r="A38" s="227" t="s">
        <v>135</v>
      </c>
      <c r="B38" s="227"/>
      <c r="C38" s="227"/>
      <c r="D38" s="227"/>
      <c r="E38" s="12"/>
      <c r="F38" s="12"/>
      <c r="G38" s="12"/>
      <c r="H38" s="12"/>
      <c r="I38" s="12"/>
      <c r="J38" s="12"/>
      <c r="K38" s="12"/>
      <c r="L38" s="97"/>
      <c r="M38" s="123"/>
      <c r="N38" s="123"/>
      <c r="O38" s="123"/>
      <c r="P38" s="123"/>
      <c r="Q38" s="97"/>
      <c r="R38" s="123"/>
      <c r="S38" s="123"/>
      <c r="T38" s="123"/>
      <c r="U38" s="123"/>
      <c r="V38" s="123"/>
      <c r="W38" s="123"/>
    </row>
    <row r="39" spans="1:23" s="1" customFormat="1" ht="14.25" customHeight="1" x14ac:dyDescent="0.2">
      <c r="A39" s="53" t="s">
        <v>3</v>
      </c>
      <c r="B39" s="165">
        <v>4798</v>
      </c>
      <c r="C39" s="166">
        <v>422.65</v>
      </c>
      <c r="D39" s="167" t="s">
        <v>243</v>
      </c>
      <c r="L39" s="97"/>
      <c r="M39" s="123"/>
      <c r="N39" s="123"/>
      <c r="O39" s="123"/>
      <c r="P39" s="123"/>
      <c r="Q39" s="97"/>
      <c r="R39" s="123"/>
      <c r="S39" s="123"/>
      <c r="T39" s="123"/>
      <c r="U39" s="123"/>
      <c r="V39" s="123"/>
      <c r="W39" s="123"/>
    </row>
    <row r="40" spans="1:23" s="1" customFormat="1" ht="14.25" customHeight="1" x14ac:dyDescent="0.2">
      <c r="A40" s="54" t="s">
        <v>4</v>
      </c>
      <c r="B40" s="168">
        <v>498</v>
      </c>
      <c r="C40" s="169">
        <v>377.61</v>
      </c>
      <c r="D40" s="170" t="s">
        <v>244</v>
      </c>
      <c r="L40" s="97"/>
      <c r="M40" s="123"/>
      <c r="N40" s="123"/>
      <c r="O40" s="123"/>
      <c r="P40" s="123"/>
      <c r="Q40" s="97"/>
      <c r="R40" s="123"/>
      <c r="S40" s="123"/>
      <c r="T40" s="123"/>
      <c r="U40" s="123"/>
      <c r="V40" s="123"/>
      <c r="W40" s="123"/>
    </row>
    <row r="41" spans="1:23" s="1" customFormat="1" ht="14.25" customHeight="1" x14ac:dyDescent="0.2">
      <c r="A41" s="54" t="s">
        <v>5</v>
      </c>
      <c r="B41" s="168">
        <v>1766</v>
      </c>
      <c r="C41" s="169">
        <v>367.41</v>
      </c>
      <c r="D41" s="170" t="s">
        <v>245</v>
      </c>
      <c r="L41" s="97"/>
      <c r="M41" s="123"/>
      <c r="N41" s="123"/>
      <c r="O41" s="123"/>
      <c r="P41" s="123"/>
      <c r="Q41" s="97"/>
      <c r="R41" s="123"/>
      <c r="S41" s="123"/>
      <c r="T41" s="123"/>
      <c r="U41" s="123"/>
      <c r="V41" s="123"/>
      <c r="W41" s="123"/>
    </row>
    <row r="42" spans="1:23" s="1" customFormat="1" ht="20.25" customHeight="1" x14ac:dyDescent="0.2">
      <c r="A42" s="55" t="s">
        <v>22</v>
      </c>
      <c r="B42" s="113">
        <v>7062</v>
      </c>
      <c r="C42" s="48">
        <v>405.65994619088076</v>
      </c>
      <c r="D42" s="171" t="s">
        <v>6</v>
      </c>
      <c r="L42" s="97"/>
      <c r="M42" s="123"/>
      <c r="N42" s="123"/>
      <c r="O42" s="123"/>
      <c r="P42" s="123"/>
      <c r="Q42" s="97"/>
      <c r="R42" s="123"/>
      <c r="S42" s="123"/>
      <c r="T42" s="123"/>
      <c r="U42" s="123"/>
      <c r="V42" s="123"/>
      <c r="W42" s="123"/>
    </row>
    <row r="43" spans="1:23" s="1" customFormat="1" ht="12.75" x14ac:dyDescent="0.2">
      <c r="A43" s="228" t="s">
        <v>88</v>
      </c>
      <c r="B43" s="228"/>
      <c r="C43" s="228"/>
      <c r="D43" s="228"/>
      <c r="L43" s="97"/>
      <c r="M43" s="123"/>
      <c r="N43" s="123"/>
      <c r="O43" s="123"/>
      <c r="P43" s="123"/>
      <c r="Q43" s="97"/>
      <c r="R43" s="123"/>
      <c r="S43" s="123"/>
      <c r="T43" s="123"/>
      <c r="U43" s="123"/>
      <c r="V43" s="123"/>
      <c r="W43" s="123"/>
    </row>
    <row r="44" spans="1:23" s="1" customFormat="1" ht="5.25" hidden="1" customHeight="1" x14ac:dyDescent="0.2">
      <c r="A44" s="174"/>
      <c r="B44" s="173"/>
      <c r="C44" s="173"/>
      <c r="D44" s="173"/>
      <c r="L44" s="97"/>
      <c r="M44" s="123"/>
      <c r="N44" s="123"/>
      <c r="O44" s="123"/>
      <c r="P44" s="123"/>
      <c r="Q44" s="97"/>
      <c r="R44" s="123"/>
      <c r="S44" s="123"/>
      <c r="T44" s="123"/>
      <c r="U44" s="123"/>
      <c r="V44" s="123"/>
      <c r="W44" s="123"/>
    </row>
    <row r="45" spans="1:23" s="56" customFormat="1" ht="15.75" customHeight="1" x14ac:dyDescent="0.25">
      <c r="A45" s="219" t="s">
        <v>246</v>
      </c>
      <c r="B45" s="220"/>
      <c r="C45" s="230">
        <v>1610157</v>
      </c>
      <c r="D45" s="230"/>
      <c r="L45" s="121"/>
      <c r="M45" s="125"/>
      <c r="N45" s="125"/>
      <c r="O45" s="125"/>
      <c r="P45" s="125"/>
      <c r="Q45" s="121"/>
      <c r="R45" s="125"/>
      <c r="S45" s="125"/>
      <c r="T45" s="125"/>
      <c r="U45" s="125"/>
      <c r="V45" s="125"/>
      <c r="W45" s="125"/>
    </row>
    <row r="46" spans="1:23" s="56" customFormat="1" ht="15" customHeight="1" x14ac:dyDescent="0.25">
      <c r="A46" s="219" t="s">
        <v>247</v>
      </c>
      <c r="B46" s="220"/>
      <c r="C46" s="230">
        <v>1227499</v>
      </c>
      <c r="D46" s="230"/>
      <c r="L46" s="121"/>
      <c r="M46" s="125"/>
      <c r="N46" s="125"/>
      <c r="O46" s="125"/>
      <c r="P46" s="125"/>
      <c r="Q46" s="121"/>
      <c r="R46" s="125"/>
      <c r="S46" s="125"/>
      <c r="T46" s="125"/>
      <c r="U46" s="125"/>
      <c r="V46" s="125"/>
      <c r="W46" s="125"/>
    </row>
    <row r="47" spans="1:23" s="56" customFormat="1" ht="12.75" customHeight="1" x14ac:dyDescent="0.25">
      <c r="A47" s="219" t="s">
        <v>82</v>
      </c>
      <c r="B47" s="220"/>
      <c r="C47" s="229" t="s">
        <v>109</v>
      </c>
      <c r="D47" s="229"/>
      <c r="L47" s="121"/>
      <c r="M47" s="125"/>
      <c r="N47" s="125"/>
      <c r="O47" s="125"/>
      <c r="P47" s="125"/>
      <c r="Q47" s="121"/>
      <c r="R47" s="125"/>
      <c r="S47" s="125"/>
      <c r="T47" s="125"/>
      <c r="U47" s="125"/>
      <c r="V47" s="125"/>
      <c r="W47" s="125"/>
    </row>
    <row r="48" spans="1:23" s="56" customFormat="1" ht="16.5" customHeight="1" x14ac:dyDescent="0.25">
      <c r="A48" s="148" t="s">
        <v>248</v>
      </c>
      <c r="B48" s="149"/>
      <c r="C48" s="225">
        <v>127329</v>
      </c>
      <c r="D48" s="226"/>
      <c r="L48" s="121"/>
      <c r="M48" s="125"/>
      <c r="N48" s="125"/>
      <c r="O48" s="125"/>
      <c r="P48" s="125"/>
      <c r="Q48" s="121"/>
      <c r="R48" s="125"/>
      <c r="S48" s="125"/>
      <c r="T48" s="125"/>
      <c r="U48" s="125"/>
      <c r="V48" s="125"/>
      <c r="W48" s="125"/>
    </row>
    <row r="49" spans="1:23" s="56" customFormat="1" ht="22.5" customHeight="1" x14ac:dyDescent="0.25">
      <c r="A49" s="231" t="s">
        <v>249</v>
      </c>
      <c r="B49" s="232"/>
      <c r="C49" s="225">
        <v>247580</v>
      </c>
      <c r="D49" s="226"/>
      <c r="L49" s="121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</row>
    <row r="50" spans="1:23" s="56" customFormat="1" ht="16.5" customHeight="1" x14ac:dyDescent="0.25">
      <c r="A50" s="148" t="s">
        <v>250</v>
      </c>
      <c r="B50" s="147"/>
      <c r="C50" s="225">
        <v>6510</v>
      </c>
      <c r="D50" s="226"/>
      <c r="L50" s="121"/>
      <c r="M50" s="125"/>
      <c r="N50" s="155"/>
      <c r="O50" s="155"/>
      <c r="P50" s="125"/>
      <c r="Q50" s="121"/>
      <c r="R50" s="125"/>
      <c r="S50" s="125"/>
      <c r="T50" s="125"/>
      <c r="U50" s="125"/>
      <c r="V50" s="125"/>
      <c r="W50" s="125"/>
    </row>
    <row r="51" spans="1:23" s="56" customFormat="1" ht="20.25" customHeight="1" x14ac:dyDescent="0.25">
      <c r="A51" s="144" t="s">
        <v>251</v>
      </c>
      <c r="B51" s="145"/>
      <c r="C51" s="225">
        <v>117985</v>
      </c>
      <c r="D51" s="226"/>
      <c r="L51" s="121"/>
      <c r="M51" s="125"/>
      <c r="N51" s="125"/>
      <c r="O51" s="121"/>
      <c r="P51" s="125"/>
      <c r="Q51" s="125"/>
      <c r="R51" s="125"/>
      <c r="S51" s="125"/>
      <c r="T51" s="125"/>
      <c r="U51" s="125"/>
    </row>
    <row r="52" spans="1:23" s="56" customFormat="1" ht="26.25" customHeight="1" x14ac:dyDescent="0.25">
      <c r="A52" s="221" t="s">
        <v>450</v>
      </c>
      <c r="B52" s="222"/>
      <c r="C52" s="218">
        <v>1094</v>
      </c>
      <c r="D52" s="218"/>
      <c r="L52" s="121"/>
      <c r="M52" s="125"/>
      <c r="N52" s="125"/>
      <c r="O52" s="121"/>
      <c r="P52" s="125"/>
      <c r="Q52" s="125"/>
      <c r="R52" s="125"/>
      <c r="S52" s="125"/>
      <c r="T52" s="125"/>
      <c r="U52" s="125"/>
    </row>
    <row r="53" spans="1:23" s="56" customFormat="1" ht="25.5" customHeight="1" x14ac:dyDescent="0.25">
      <c r="A53" s="219" t="s">
        <v>252</v>
      </c>
      <c r="B53" s="220"/>
      <c r="C53" s="217" t="s">
        <v>253</v>
      </c>
      <c r="D53" s="216"/>
      <c r="L53" s="121"/>
      <c r="M53" s="125"/>
      <c r="N53" s="125"/>
      <c r="O53" s="125"/>
      <c r="P53" s="125"/>
      <c r="Q53" s="121">
        <f>C45/C46</f>
        <v>1.3117379321693949</v>
      </c>
      <c r="R53" s="125"/>
      <c r="S53" s="125"/>
      <c r="T53" s="125"/>
      <c r="U53" s="125"/>
      <c r="V53" s="125"/>
      <c r="W53" s="125"/>
    </row>
    <row r="54" spans="1:23" s="56" customFormat="1" ht="29.25" customHeight="1" x14ac:dyDescent="0.25">
      <c r="A54" s="224" t="s">
        <v>254</v>
      </c>
      <c r="B54" s="224"/>
      <c r="C54" s="223" t="s">
        <v>255</v>
      </c>
      <c r="D54" s="223"/>
      <c r="L54" s="121"/>
      <c r="M54" s="125"/>
      <c r="N54" s="125"/>
      <c r="O54" s="125"/>
      <c r="P54" s="125"/>
      <c r="Q54" s="121"/>
      <c r="R54" s="125"/>
      <c r="S54" s="125"/>
      <c r="T54" s="125"/>
      <c r="U54" s="125"/>
      <c r="V54" s="125"/>
      <c r="W54" s="125"/>
    </row>
    <row r="55" spans="1:23" s="56" customFormat="1" ht="14.25" customHeight="1" x14ac:dyDescent="0.25">
      <c r="A55" s="219" t="s">
        <v>185</v>
      </c>
      <c r="B55" s="220"/>
      <c r="C55" s="216">
        <v>6.56</v>
      </c>
      <c r="D55" s="216"/>
      <c r="L55" s="121"/>
      <c r="M55" s="125"/>
      <c r="N55" s="125"/>
      <c r="O55" s="125"/>
      <c r="P55" s="125"/>
      <c r="Q55" s="121"/>
      <c r="R55" s="125"/>
      <c r="S55" s="125"/>
      <c r="T55" s="125"/>
      <c r="U55" s="125"/>
      <c r="V55" s="125"/>
      <c r="W55" s="125"/>
    </row>
  </sheetData>
  <mergeCells count="43">
    <mergeCell ref="C51:D51"/>
    <mergeCell ref="A38:D38"/>
    <mergeCell ref="A43:D43"/>
    <mergeCell ref="A47:B47"/>
    <mergeCell ref="A46:B46"/>
    <mergeCell ref="A45:B45"/>
    <mergeCell ref="C47:D47"/>
    <mergeCell ref="C46:D46"/>
    <mergeCell ref="C45:D45"/>
    <mergeCell ref="C50:D50"/>
    <mergeCell ref="C48:D48"/>
    <mergeCell ref="A49:B49"/>
    <mergeCell ref="C49:D49"/>
    <mergeCell ref="C55:D55"/>
    <mergeCell ref="C53:D53"/>
    <mergeCell ref="C52:D52"/>
    <mergeCell ref="A55:B55"/>
    <mergeCell ref="A53:B53"/>
    <mergeCell ref="A52:B52"/>
    <mergeCell ref="C54:D54"/>
    <mergeCell ref="A54:B54"/>
    <mergeCell ref="A4:K4"/>
    <mergeCell ref="F2:K2"/>
    <mergeCell ref="F22:K22"/>
    <mergeCell ref="A19:K19"/>
    <mergeCell ref="A1:K1"/>
    <mergeCell ref="D2:D3"/>
    <mergeCell ref="E2:E3"/>
    <mergeCell ref="A2:A3"/>
    <mergeCell ref="B2:B3"/>
    <mergeCell ref="C2:C3"/>
    <mergeCell ref="A22:A23"/>
    <mergeCell ref="B22:B23"/>
    <mergeCell ref="E22:E23"/>
    <mergeCell ref="D36:D37"/>
    <mergeCell ref="C22:C23"/>
    <mergeCell ref="D22:D23"/>
    <mergeCell ref="A34:K34"/>
    <mergeCell ref="N30:Y30"/>
    <mergeCell ref="A24:K24"/>
    <mergeCell ref="A36:A37"/>
    <mergeCell ref="B36:B37"/>
    <mergeCell ref="C36:C37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5:G26 G28:G29 G31:G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0" right="0" top="0" bottom="0" header="0.31496062992125984" footer="0.31496062992125984"/>
  <pageSetup paperSize="9" orientation="landscape" r:id="rId1"/>
  <rowBreaks count="1" manualBreakCount="1">
    <brk id="3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G25:G26 G28:G29 G31:G32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Normal="100"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26" customWidth="1"/>
    <col min="20" max="22" width="9.140625" style="126"/>
  </cols>
  <sheetData>
    <row r="1" spans="1:16" ht="24" customHeight="1" x14ac:dyDescent="0.25">
      <c r="A1" s="234" t="s">
        <v>62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6" ht="10.5" customHeight="1" x14ac:dyDescent="0.25">
      <c r="A2" s="57"/>
      <c r="B2" s="57"/>
      <c r="C2" s="57"/>
      <c r="D2" s="17"/>
      <c r="E2" s="57"/>
      <c r="F2" s="57"/>
      <c r="G2" s="17"/>
      <c r="H2" s="57"/>
      <c r="I2" s="240" t="s">
        <v>256</v>
      </c>
      <c r="J2" s="240"/>
      <c r="K2" s="240"/>
      <c r="L2" s="240"/>
      <c r="M2" s="240"/>
    </row>
    <row r="3" spans="1:16" ht="30.75" customHeight="1" x14ac:dyDescent="0.25">
      <c r="A3" s="235" t="s">
        <v>183</v>
      </c>
      <c r="B3" s="237" t="s">
        <v>19</v>
      </c>
      <c r="C3" s="238"/>
      <c r="D3" s="239"/>
      <c r="E3" s="237" t="s">
        <v>64</v>
      </c>
      <c r="F3" s="238"/>
      <c r="G3" s="239"/>
      <c r="H3" s="237" t="s">
        <v>65</v>
      </c>
      <c r="I3" s="238"/>
      <c r="J3" s="239"/>
      <c r="K3" s="237" t="s">
        <v>20</v>
      </c>
      <c r="L3" s="238"/>
      <c r="M3" s="239"/>
    </row>
    <row r="4" spans="1:16" ht="36" customHeight="1" x14ac:dyDescent="0.25">
      <c r="A4" s="236"/>
      <c r="B4" s="13" t="s">
        <v>2</v>
      </c>
      <c r="C4" s="179" t="s">
        <v>184</v>
      </c>
      <c r="D4" s="14" t="s">
        <v>21</v>
      </c>
      <c r="E4" s="13" t="s">
        <v>2</v>
      </c>
      <c r="F4" s="179" t="s">
        <v>184</v>
      </c>
      <c r="G4" s="14" t="s">
        <v>21</v>
      </c>
      <c r="H4" s="13" t="s">
        <v>2</v>
      </c>
      <c r="I4" s="179" t="s">
        <v>184</v>
      </c>
      <c r="J4" s="14" t="s">
        <v>21</v>
      </c>
      <c r="K4" s="13" t="s">
        <v>2</v>
      </c>
      <c r="L4" s="179" t="s">
        <v>184</v>
      </c>
      <c r="M4" s="14" t="s">
        <v>21</v>
      </c>
    </row>
    <row r="5" spans="1:16" ht="12.75" customHeight="1" x14ac:dyDescent="0.25">
      <c r="A5" s="58" t="s">
        <v>110</v>
      </c>
      <c r="B5" s="59">
        <v>2674</v>
      </c>
      <c r="C5" s="60">
        <v>46.26</v>
      </c>
      <c r="D5" s="61" t="s">
        <v>258</v>
      </c>
      <c r="E5" s="59">
        <v>908</v>
      </c>
      <c r="F5" s="60">
        <v>43.15</v>
      </c>
      <c r="G5" s="61" t="s">
        <v>259</v>
      </c>
      <c r="H5" s="59">
        <v>1327</v>
      </c>
      <c r="I5" s="60">
        <v>48.61</v>
      </c>
      <c r="J5" s="61" t="s">
        <v>260</v>
      </c>
      <c r="K5" s="59">
        <v>439</v>
      </c>
      <c r="L5" s="62">
        <v>45.58</v>
      </c>
      <c r="M5" s="61" t="s">
        <v>261</v>
      </c>
    </row>
    <row r="6" spans="1:16" ht="12.75" customHeight="1" x14ac:dyDescent="0.25">
      <c r="A6" s="58" t="s">
        <v>111</v>
      </c>
      <c r="B6" s="59">
        <v>13999</v>
      </c>
      <c r="C6" s="60">
        <v>115.99</v>
      </c>
      <c r="D6" s="61" t="s">
        <v>262</v>
      </c>
      <c r="E6" s="59">
        <v>6002</v>
      </c>
      <c r="F6" s="60">
        <v>115.55</v>
      </c>
      <c r="G6" s="61" t="s">
        <v>263</v>
      </c>
      <c r="H6" s="59">
        <v>2711</v>
      </c>
      <c r="I6" s="60">
        <v>113.08</v>
      </c>
      <c r="J6" s="61" t="s">
        <v>264</v>
      </c>
      <c r="K6" s="59">
        <v>5286</v>
      </c>
      <c r="L6" s="62">
        <v>117.97</v>
      </c>
      <c r="M6" s="61" t="s">
        <v>265</v>
      </c>
    </row>
    <row r="7" spans="1:16" ht="12.75" customHeight="1" x14ac:dyDescent="0.25">
      <c r="A7" s="58" t="s">
        <v>112</v>
      </c>
      <c r="B7" s="59">
        <v>57407</v>
      </c>
      <c r="C7" s="60">
        <v>173.87</v>
      </c>
      <c r="D7" s="61" t="s">
        <v>266</v>
      </c>
      <c r="E7" s="59">
        <v>30955</v>
      </c>
      <c r="F7" s="60">
        <v>173.56</v>
      </c>
      <c r="G7" s="61" t="s">
        <v>267</v>
      </c>
      <c r="H7" s="59">
        <v>7043</v>
      </c>
      <c r="I7" s="60">
        <v>173.63</v>
      </c>
      <c r="J7" s="61" t="s">
        <v>268</v>
      </c>
      <c r="K7" s="59">
        <v>19409</v>
      </c>
      <c r="L7" s="62">
        <v>174.45</v>
      </c>
      <c r="M7" s="61" t="s">
        <v>153</v>
      </c>
    </row>
    <row r="8" spans="1:16" ht="12.75" customHeight="1" x14ac:dyDescent="0.25">
      <c r="A8" s="58" t="s">
        <v>113</v>
      </c>
      <c r="B8" s="59">
        <v>103428</v>
      </c>
      <c r="C8" s="60">
        <v>238.05</v>
      </c>
      <c r="D8" s="61" t="s">
        <v>269</v>
      </c>
      <c r="E8" s="59">
        <v>61254</v>
      </c>
      <c r="F8" s="60">
        <v>238.78</v>
      </c>
      <c r="G8" s="61" t="s">
        <v>270</v>
      </c>
      <c r="H8" s="59">
        <v>18133</v>
      </c>
      <c r="I8" s="60">
        <v>238.52</v>
      </c>
      <c r="J8" s="61" t="s">
        <v>271</v>
      </c>
      <c r="K8" s="59">
        <v>24041</v>
      </c>
      <c r="L8" s="62">
        <v>235.83</v>
      </c>
      <c r="M8" s="61" t="s">
        <v>272</v>
      </c>
    </row>
    <row r="9" spans="1:16" ht="12.75" customHeight="1" x14ac:dyDescent="0.25">
      <c r="A9" s="58" t="s">
        <v>114</v>
      </c>
      <c r="B9" s="59">
        <v>163422</v>
      </c>
      <c r="C9" s="60">
        <v>308.23</v>
      </c>
      <c r="D9" s="61" t="s">
        <v>273</v>
      </c>
      <c r="E9" s="59">
        <v>107778</v>
      </c>
      <c r="F9" s="60">
        <v>309.18</v>
      </c>
      <c r="G9" s="61" t="s">
        <v>274</v>
      </c>
      <c r="H9" s="59">
        <v>26809</v>
      </c>
      <c r="I9" s="60">
        <v>304.02999999999997</v>
      </c>
      <c r="J9" s="61" t="s">
        <v>275</v>
      </c>
      <c r="K9" s="59">
        <v>28835</v>
      </c>
      <c r="L9" s="62">
        <v>308.58999999999997</v>
      </c>
      <c r="M9" s="61" t="s">
        <v>276</v>
      </c>
    </row>
    <row r="10" spans="1:16" ht="12.75" customHeight="1" x14ac:dyDescent="0.25">
      <c r="A10" s="58" t="s">
        <v>115</v>
      </c>
      <c r="B10" s="59">
        <v>132933</v>
      </c>
      <c r="C10" s="60">
        <v>368.07</v>
      </c>
      <c r="D10" s="61" t="s">
        <v>277</v>
      </c>
      <c r="E10" s="59">
        <v>86480</v>
      </c>
      <c r="F10" s="60">
        <v>369.69</v>
      </c>
      <c r="G10" s="61" t="s">
        <v>278</v>
      </c>
      <c r="H10" s="59">
        <v>13538</v>
      </c>
      <c r="I10" s="60">
        <v>365.45</v>
      </c>
      <c r="J10" s="61" t="s">
        <v>279</v>
      </c>
      <c r="K10" s="59">
        <v>32915</v>
      </c>
      <c r="L10" s="62">
        <v>364.91</v>
      </c>
      <c r="M10" s="61" t="s">
        <v>280</v>
      </c>
    </row>
    <row r="11" spans="1:16" ht="12.75" customHeight="1" x14ac:dyDescent="0.25">
      <c r="A11" s="58" t="s">
        <v>116</v>
      </c>
      <c r="B11" s="59">
        <v>146743</v>
      </c>
      <c r="C11" s="60">
        <v>436.03</v>
      </c>
      <c r="D11" s="61" t="s">
        <v>281</v>
      </c>
      <c r="E11" s="59">
        <v>110100</v>
      </c>
      <c r="F11" s="60">
        <v>436.6</v>
      </c>
      <c r="G11" s="61" t="s">
        <v>145</v>
      </c>
      <c r="H11" s="59">
        <v>12453</v>
      </c>
      <c r="I11" s="60">
        <v>436.1</v>
      </c>
      <c r="J11" s="61" t="s">
        <v>282</v>
      </c>
      <c r="K11" s="59">
        <v>24190</v>
      </c>
      <c r="L11" s="62">
        <v>433.4</v>
      </c>
      <c r="M11" s="61" t="s">
        <v>283</v>
      </c>
    </row>
    <row r="12" spans="1:16" ht="12.75" customHeight="1" x14ac:dyDescent="0.25">
      <c r="A12" s="58" t="s">
        <v>117</v>
      </c>
      <c r="B12" s="59">
        <v>95635</v>
      </c>
      <c r="C12" s="60">
        <v>503.62</v>
      </c>
      <c r="D12" s="61" t="s">
        <v>284</v>
      </c>
      <c r="E12" s="59">
        <v>76338</v>
      </c>
      <c r="F12" s="60">
        <v>503.97</v>
      </c>
      <c r="G12" s="61" t="s">
        <v>285</v>
      </c>
      <c r="H12" s="59">
        <v>4470</v>
      </c>
      <c r="I12" s="60">
        <v>501.32</v>
      </c>
      <c r="J12" s="61" t="s">
        <v>146</v>
      </c>
      <c r="K12" s="59">
        <v>14827</v>
      </c>
      <c r="L12" s="62">
        <v>502.5</v>
      </c>
      <c r="M12" s="61" t="s">
        <v>286</v>
      </c>
    </row>
    <row r="13" spans="1:16" ht="12.75" customHeight="1" x14ac:dyDescent="0.25">
      <c r="A13" s="58" t="s">
        <v>118</v>
      </c>
      <c r="B13" s="59">
        <v>66111</v>
      </c>
      <c r="C13" s="60">
        <v>568.33000000000004</v>
      </c>
      <c r="D13" s="61" t="s">
        <v>287</v>
      </c>
      <c r="E13" s="59">
        <v>55095</v>
      </c>
      <c r="F13" s="60">
        <v>568.53</v>
      </c>
      <c r="G13" s="61" t="s">
        <v>288</v>
      </c>
      <c r="H13" s="59">
        <v>2024</v>
      </c>
      <c r="I13" s="60">
        <v>565.97</v>
      </c>
      <c r="J13" s="61" t="s">
        <v>289</v>
      </c>
      <c r="K13" s="59">
        <v>8992</v>
      </c>
      <c r="L13" s="62">
        <v>567.59</v>
      </c>
      <c r="M13" s="61" t="s">
        <v>290</v>
      </c>
    </row>
    <row r="14" spans="1:16" ht="12.75" customHeight="1" x14ac:dyDescent="0.25">
      <c r="A14" s="58" t="s">
        <v>119</v>
      </c>
      <c r="B14" s="59">
        <v>56348</v>
      </c>
      <c r="C14" s="60">
        <v>632.82000000000005</v>
      </c>
      <c r="D14" s="61" t="s">
        <v>291</v>
      </c>
      <c r="E14" s="59">
        <v>48473</v>
      </c>
      <c r="F14" s="60">
        <v>632.77</v>
      </c>
      <c r="G14" s="61" t="s">
        <v>292</v>
      </c>
      <c r="H14" s="59">
        <v>1104</v>
      </c>
      <c r="I14" s="60">
        <v>629.51</v>
      </c>
      <c r="J14" s="61" t="s">
        <v>293</v>
      </c>
      <c r="K14" s="59">
        <v>6771</v>
      </c>
      <c r="L14" s="62">
        <v>633.75</v>
      </c>
      <c r="M14" s="61" t="s">
        <v>147</v>
      </c>
      <c r="P14" s="128" t="s">
        <v>71</v>
      </c>
    </row>
    <row r="15" spans="1:16" ht="12.75" customHeight="1" x14ac:dyDescent="0.25">
      <c r="A15" s="58" t="s">
        <v>120</v>
      </c>
      <c r="B15" s="59">
        <v>57049</v>
      </c>
      <c r="C15" s="60">
        <v>725.59</v>
      </c>
      <c r="D15" s="61" t="s">
        <v>294</v>
      </c>
      <c r="E15" s="59">
        <v>50299</v>
      </c>
      <c r="F15" s="60">
        <v>725.66</v>
      </c>
      <c r="G15" s="61" t="s">
        <v>295</v>
      </c>
      <c r="H15" s="59">
        <v>758</v>
      </c>
      <c r="I15" s="60">
        <v>723.8</v>
      </c>
      <c r="J15" s="61" t="s">
        <v>296</v>
      </c>
      <c r="K15" s="59">
        <v>5992</v>
      </c>
      <c r="L15" s="62">
        <v>725.24</v>
      </c>
      <c r="M15" s="61" t="s">
        <v>297</v>
      </c>
      <c r="P15" s="128">
        <f>B19-'stranica 4'!B19-'stranica 5'!B19</f>
        <v>0</v>
      </c>
    </row>
    <row r="16" spans="1:16" ht="12.75" customHeight="1" x14ac:dyDescent="0.25">
      <c r="A16" s="58" t="s">
        <v>121</v>
      </c>
      <c r="B16" s="59">
        <v>25649</v>
      </c>
      <c r="C16" s="60">
        <v>857.57</v>
      </c>
      <c r="D16" s="61" t="s">
        <v>298</v>
      </c>
      <c r="E16" s="59">
        <v>22455</v>
      </c>
      <c r="F16" s="60">
        <v>857.64</v>
      </c>
      <c r="G16" s="61" t="s">
        <v>299</v>
      </c>
      <c r="H16" s="59">
        <v>326</v>
      </c>
      <c r="I16" s="60">
        <v>857.06</v>
      </c>
      <c r="J16" s="61" t="s">
        <v>300</v>
      </c>
      <c r="K16" s="59">
        <v>2868</v>
      </c>
      <c r="L16" s="62">
        <v>857.05</v>
      </c>
      <c r="M16" s="61" t="s">
        <v>301</v>
      </c>
    </row>
    <row r="17" spans="1:13" ht="12.75" customHeight="1" x14ac:dyDescent="0.25">
      <c r="A17" s="58" t="s">
        <v>122</v>
      </c>
      <c r="B17" s="59">
        <v>14733</v>
      </c>
      <c r="C17" s="60">
        <v>983.67</v>
      </c>
      <c r="D17" s="61" t="s">
        <v>302</v>
      </c>
      <c r="E17" s="59">
        <v>12932</v>
      </c>
      <c r="F17" s="60">
        <v>984.88</v>
      </c>
      <c r="G17" s="61" t="s">
        <v>303</v>
      </c>
      <c r="H17" s="59">
        <v>158</v>
      </c>
      <c r="I17" s="60">
        <v>985.03</v>
      </c>
      <c r="J17" s="61" t="s">
        <v>304</v>
      </c>
      <c r="K17" s="59">
        <v>1643</v>
      </c>
      <c r="L17" s="62">
        <v>973.95</v>
      </c>
      <c r="M17" s="61" t="s">
        <v>159</v>
      </c>
    </row>
    <row r="18" spans="1:13" ht="12.75" customHeight="1" x14ac:dyDescent="0.25">
      <c r="A18" s="58" t="s">
        <v>123</v>
      </c>
      <c r="B18" s="59">
        <v>13139</v>
      </c>
      <c r="C18" s="60">
        <v>1286.74</v>
      </c>
      <c r="D18" s="61" t="s">
        <v>305</v>
      </c>
      <c r="E18" s="59">
        <v>12344</v>
      </c>
      <c r="F18" s="60">
        <v>1290.06</v>
      </c>
      <c r="G18" s="61" t="s">
        <v>306</v>
      </c>
      <c r="H18" s="59">
        <v>75</v>
      </c>
      <c r="I18" s="60">
        <v>1225.07</v>
      </c>
      <c r="J18" s="61" t="s">
        <v>307</v>
      </c>
      <c r="K18" s="59">
        <v>720</v>
      </c>
      <c r="L18" s="62">
        <v>1236.21</v>
      </c>
      <c r="M18" s="61" t="s">
        <v>308</v>
      </c>
    </row>
    <row r="19" spans="1:13" ht="11.25" customHeight="1" x14ac:dyDescent="0.25">
      <c r="A19" s="63" t="s">
        <v>1</v>
      </c>
      <c r="B19" s="64">
        <v>949270</v>
      </c>
      <c r="C19" s="65">
        <v>438.04</v>
      </c>
      <c r="D19" s="66" t="s">
        <v>208</v>
      </c>
      <c r="E19" s="64">
        <v>681413</v>
      </c>
      <c r="F19" s="65">
        <v>468.12</v>
      </c>
      <c r="G19" s="66" t="s">
        <v>205</v>
      </c>
      <c r="H19" s="64">
        <v>90929</v>
      </c>
      <c r="I19" s="65">
        <v>325.58</v>
      </c>
      <c r="J19" s="66" t="s">
        <v>206</v>
      </c>
      <c r="K19" s="64">
        <v>176928</v>
      </c>
      <c r="L19" s="67">
        <v>379.99</v>
      </c>
      <c r="M19" s="66" t="s">
        <v>207</v>
      </c>
    </row>
    <row r="20" spans="1:13" ht="11.25" customHeight="1" x14ac:dyDescent="0.25">
      <c r="A20" s="233" t="s">
        <v>84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68"/>
    </row>
    <row r="21" spans="1:13" ht="12" customHeight="1" x14ac:dyDescent="0.25">
      <c r="A21" s="181" t="s">
        <v>136</v>
      </c>
    </row>
    <row r="22" spans="1:13" ht="12.75" customHeight="1" x14ac:dyDescent="0.25">
      <c r="A22" s="146" t="s">
        <v>257</v>
      </c>
    </row>
  </sheetData>
  <mergeCells count="8"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22"/>
  </cols>
  <sheetData>
    <row r="1" spans="1:13" ht="24" customHeight="1" x14ac:dyDescent="0.25">
      <c r="A1" s="234" t="s">
        <v>66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10.5" customHeight="1" x14ac:dyDescent="0.25">
      <c r="A2" s="57"/>
      <c r="B2" s="57"/>
      <c r="C2" s="57"/>
      <c r="D2" s="99"/>
      <c r="E2" s="57"/>
      <c r="F2" s="57"/>
      <c r="G2" s="99"/>
      <c r="H2" s="57"/>
      <c r="I2" s="240" t="str">
        <f>'stranica 3'!$I$2:$L$2</f>
        <v>za veljaču 2023. (isplata u ožujku 2023.)</v>
      </c>
      <c r="J2" s="240"/>
      <c r="K2" s="240"/>
      <c r="L2" s="240"/>
      <c r="M2" s="240"/>
    </row>
    <row r="3" spans="1:13" ht="24" customHeight="1" x14ac:dyDescent="0.25">
      <c r="A3" s="235" t="s">
        <v>183</v>
      </c>
      <c r="B3" s="237" t="s">
        <v>19</v>
      </c>
      <c r="C3" s="238"/>
      <c r="D3" s="239"/>
      <c r="E3" s="237" t="s">
        <v>64</v>
      </c>
      <c r="F3" s="238"/>
      <c r="G3" s="239"/>
      <c r="H3" s="237" t="s">
        <v>65</v>
      </c>
      <c r="I3" s="238"/>
      <c r="J3" s="239"/>
      <c r="K3" s="237" t="s">
        <v>20</v>
      </c>
      <c r="L3" s="238"/>
      <c r="M3" s="239"/>
    </row>
    <row r="4" spans="1:13" ht="34.5" customHeight="1" x14ac:dyDescent="0.25">
      <c r="A4" s="236"/>
      <c r="B4" s="13" t="s">
        <v>2</v>
      </c>
      <c r="C4" s="179" t="s">
        <v>184</v>
      </c>
      <c r="D4" s="14" t="s">
        <v>21</v>
      </c>
      <c r="E4" s="13" t="s">
        <v>2</v>
      </c>
      <c r="F4" s="179" t="s">
        <v>184</v>
      </c>
      <c r="G4" s="14" t="s">
        <v>21</v>
      </c>
      <c r="H4" s="13" t="s">
        <v>2</v>
      </c>
      <c r="I4" s="179" t="s">
        <v>184</v>
      </c>
      <c r="J4" s="14" t="s">
        <v>21</v>
      </c>
      <c r="K4" s="13" t="s">
        <v>2</v>
      </c>
      <c r="L4" s="179" t="s">
        <v>184</v>
      </c>
      <c r="M4" s="14" t="s">
        <v>21</v>
      </c>
    </row>
    <row r="5" spans="1:13" ht="12.75" customHeight="1" x14ac:dyDescent="0.25">
      <c r="A5" s="58" t="s">
        <v>110</v>
      </c>
      <c r="B5" s="59">
        <v>52</v>
      </c>
      <c r="C5" s="60">
        <v>48.9</v>
      </c>
      <c r="D5" s="61" t="s">
        <v>309</v>
      </c>
      <c r="E5" s="59">
        <v>26</v>
      </c>
      <c r="F5" s="60">
        <v>42.4</v>
      </c>
      <c r="G5" s="61" t="s">
        <v>148</v>
      </c>
      <c r="H5" s="59">
        <v>1</v>
      </c>
      <c r="I5" s="60">
        <v>56.98</v>
      </c>
      <c r="J5" s="61" t="s">
        <v>89</v>
      </c>
      <c r="K5" s="59">
        <v>25</v>
      </c>
      <c r="L5" s="62">
        <v>55.35</v>
      </c>
      <c r="M5" s="61" t="s">
        <v>310</v>
      </c>
    </row>
    <row r="6" spans="1:13" ht="12.75" customHeight="1" x14ac:dyDescent="0.25">
      <c r="A6" s="58" t="s">
        <v>111</v>
      </c>
      <c r="B6" s="59">
        <v>5841</v>
      </c>
      <c r="C6" s="60">
        <v>114.98</v>
      </c>
      <c r="D6" s="61" t="s">
        <v>311</v>
      </c>
      <c r="E6" s="59">
        <v>4232</v>
      </c>
      <c r="F6" s="60">
        <v>113.83</v>
      </c>
      <c r="G6" s="61" t="s">
        <v>312</v>
      </c>
      <c r="H6" s="59">
        <v>113</v>
      </c>
      <c r="I6" s="60">
        <v>115.14</v>
      </c>
      <c r="J6" s="61" t="s">
        <v>313</v>
      </c>
      <c r="K6" s="59">
        <v>1496</v>
      </c>
      <c r="L6" s="62">
        <v>118.22</v>
      </c>
      <c r="M6" s="61" t="s">
        <v>314</v>
      </c>
    </row>
    <row r="7" spans="1:13" ht="12.75" customHeight="1" x14ac:dyDescent="0.25">
      <c r="A7" s="58" t="s">
        <v>112</v>
      </c>
      <c r="B7" s="59">
        <v>4281</v>
      </c>
      <c r="C7" s="60">
        <v>171.51</v>
      </c>
      <c r="D7" s="61" t="s">
        <v>315</v>
      </c>
      <c r="E7" s="59">
        <v>2234</v>
      </c>
      <c r="F7" s="60">
        <v>169.56</v>
      </c>
      <c r="G7" s="61" t="s">
        <v>316</v>
      </c>
      <c r="H7" s="59">
        <v>150</v>
      </c>
      <c r="I7" s="60">
        <v>173.8</v>
      </c>
      <c r="J7" s="61" t="s">
        <v>317</v>
      </c>
      <c r="K7" s="59">
        <v>1897</v>
      </c>
      <c r="L7" s="62">
        <v>173.62</v>
      </c>
      <c r="M7" s="61" t="s">
        <v>318</v>
      </c>
    </row>
    <row r="8" spans="1:13" ht="12.75" customHeight="1" x14ac:dyDescent="0.25">
      <c r="A8" s="58" t="s">
        <v>113</v>
      </c>
      <c r="B8" s="59">
        <v>8164</v>
      </c>
      <c r="C8" s="60">
        <v>238.22</v>
      </c>
      <c r="D8" s="61" t="s">
        <v>319</v>
      </c>
      <c r="E8" s="59">
        <v>4646</v>
      </c>
      <c r="F8" s="60">
        <v>239.78</v>
      </c>
      <c r="G8" s="61" t="s">
        <v>320</v>
      </c>
      <c r="H8" s="59">
        <v>375</v>
      </c>
      <c r="I8" s="60">
        <v>235.45</v>
      </c>
      <c r="J8" s="61" t="s">
        <v>321</v>
      </c>
      <c r="K8" s="59">
        <v>3143</v>
      </c>
      <c r="L8" s="62">
        <v>236.24</v>
      </c>
      <c r="M8" s="61" t="s">
        <v>322</v>
      </c>
    </row>
    <row r="9" spans="1:13" ht="12.75" customHeight="1" x14ac:dyDescent="0.25">
      <c r="A9" s="58" t="s">
        <v>114</v>
      </c>
      <c r="B9" s="59">
        <v>31572</v>
      </c>
      <c r="C9" s="60">
        <v>318.29000000000002</v>
      </c>
      <c r="D9" s="61" t="s">
        <v>323</v>
      </c>
      <c r="E9" s="59">
        <v>24663</v>
      </c>
      <c r="F9" s="60">
        <v>319.77</v>
      </c>
      <c r="G9" s="61" t="s">
        <v>324</v>
      </c>
      <c r="H9" s="59">
        <v>2317</v>
      </c>
      <c r="I9" s="60">
        <v>320.74</v>
      </c>
      <c r="J9" s="61" t="s">
        <v>325</v>
      </c>
      <c r="K9" s="59">
        <v>4592</v>
      </c>
      <c r="L9" s="62">
        <v>309.11</v>
      </c>
      <c r="M9" s="61" t="s">
        <v>326</v>
      </c>
    </row>
    <row r="10" spans="1:13" ht="12.75" customHeight="1" x14ac:dyDescent="0.25">
      <c r="A10" s="58" t="s">
        <v>115</v>
      </c>
      <c r="B10" s="59">
        <v>28874</v>
      </c>
      <c r="C10" s="60">
        <v>365.74</v>
      </c>
      <c r="D10" s="61" t="s">
        <v>327</v>
      </c>
      <c r="E10" s="59">
        <v>16100</v>
      </c>
      <c r="F10" s="60">
        <v>369.83</v>
      </c>
      <c r="G10" s="61" t="s">
        <v>328</v>
      </c>
      <c r="H10" s="59">
        <v>771</v>
      </c>
      <c r="I10" s="60">
        <v>371.49</v>
      </c>
      <c r="J10" s="61" t="s">
        <v>329</v>
      </c>
      <c r="K10" s="59">
        <v>12003</v>
      </c>
      <c r="L10" s="62">
        <v>359.89</v>
      </c>
      <c r="M10" s="61" t="s">
        <v>330</v>
      </c>
    </row>
    <row r="11" spans="1:13" ht="12.75" customHeight="1" x14ac:dyDescent="0.25">
      <c r="A11" s="58" t="s">
        <v>116</v>
      </c>
      <c r="B11" s="59">
        <v>35431</v>
      </c>
      <c r="C11" s="60">
        <v>436.45</v>
      </c>
      <c r="D11" s="61" t="s">
        <v>331</v>
      </c>
      <c r="E11" s="59">
        <v>28192</v>
      </c>
      <c r="F11" s="60">
        <v>436.78</v>
      </c>
      <c r="G11" s="61" t="s">
        <v>332</v>
      </c>
      <c r="H11" s="59">
        <v>1687</v>
      </c>
      <c r="I11" s="60">
        <v>437.79</v>
      </c>
      <c r="J11" s="61" t="s">
        <v>333</v>
      </c>
      <c r="K11" s="59">
        <v>5552</v>
      </c>
      <c r="L11" s="62">
        <v>434.34</v>
      </c>
      <c r="M11" s="61" t="s">
        <v>334</v>
      </c>
    </row>
    <row r="12" spans="1:13" ht="12.75" customHeight="1" x14ac:dyDescent="0.25">
      <c r="A12" s="58" t="s">
        <v>117</v>
      </c>
      <c r="B12" s="59">
        <v>23033</v>
      </c>
      <c r="C12" s="60">
        <v>504.25</v>
      </c>
      <c r="D12" s="61" t="s">
        <v>335</v>
      </c>
      <c r="E12" s="59">
        <v>19825</v>
      </c>
      <c r="F12" s="60">
        <v>504.39</v>
      </c>
      <c r="G12" s="61" t="s">
        <v>336</v>
      </c>
      <c r="H12" s="59">
        <v>790</v>
      </c>
      <c r="I12" s="60">
        <v>505.73</v>
      </c>
      <c r="J12" s="61" t="s">
        <v>337</v>
      </c>
      <c r="K12" s="59">
        <v>2418</v>
      </c>
      <c r="L12" s="62">
        <v>502.61</v>
      </c>
      <c r="M12" s="61" t="s">
        <v>338</v>
      </c>
    </row>
    <row r="13" spans="1:13" ht="12.75" customHeight="1" x14ac:dyDescent="0.25">
      <c r="A13" s="58" t="s">
        <v>118</v>
      </c>
      <c r="B13" s="59">
        <v>16542</v>
      </c>
      <c r="C13" s="60">
        <v>568.05999999999995</v>
      </c>
      <c r="D13" s="61" t="s">
        <v>339</v>
      </c>
      <c r="E13" s="59">
        <v>14484</v>
      </c>
      <c r="F13" s="60">
        <v>568.16999999999996</v>
      </c>
      <c r="G13" s="61" t="s">
        <v>340</v>
      </c>
      <c r="H13" s="59">
        <v>476</v>
      </c>
      <c r="I13" s="60">
        <v>568.04999999999995</v>
      </c>
      <c r="J13" s="61" t="s">
        <v>149</v>
      </c>
      <c r="K13" s="59">
        <v>1582</v>
      </c>
      <c r="L13" s="62">
        <v>567.1</v>
      </c>
      <c r="M13" s="61" t="s">
        <v>341</v>
      </c>
    </row>
    <row r="14" spans="1:13" ht="12.75" customHeight="1" x14ac:dyDescent="0.25">
      <c r="A14" s="58" t="s">
        <v>119</v>
      </c>
      <c r="B14" s="59">
        <v>13669</v>
      </c>
      <c r="C14" s="60">
        <v>631.97</v>
      </c>
      <c r="D14" s="61" t="s">
        <v>342</v>
      </c>
      <c r="E14" s="59">
        <v>12005</v>
      </c>
      <c r="F14" s="60">
        <v>631.54999999999995</v>
      </c>
      <c r="G14" s="61" t="s">
        <v>343</v>
      </c>
      <c r="H14" s="59">
        <v>399</v>
      </c>
      <c r="I14" s="60">
        <v>629.96</v>
      </c>
      <c r="J14" s="61" t="s">
        <v>344</v>
      </c>
      <c r="K14" s="59">
        <v>1265</v>
      </c>
      <c r="L14" s="62">
        <v>636.61</v>
      </c>
      <c r="M14" s="61" t="s">
        <v>345</v>
      </c>
    </row>
    <row r="15" spans="1:13" ht="12.75" customHeight="1" x14ac:dyDescent="0.25">
      <c r="A15" s="58" t="s">
        <v>120</v>
      </c>
      <c r="B15" s="59">
        <v>12278</v>
      </c>
      <c r="C15" s="60">
        <v>725.44</v>
      </c>
      <c r="D15" s="61" t="s">
        <v>346</v>
      </c>
      <c r="E15" s="59">
        <v>11049</v>
      </c>
      <c r="F15" s="60">
        <v>725.64</v>
      </c>
      <c r="G15" s="61" t="s">
        <v>347</v>
      </c>
      <c r="H15" s="59">
        <v>262</v>
      </c>
      <c r="I15" s="60">
        <v>720.08</v>
      </c>
      <c r="J15" s="61" t="s">
        <v>348</v>
      </c>
      <c r="K15" s="59">
        <v>967</v>
      </c>
      <c r="L15" s="62">
        <v>724.57</v>
      </c>
      <c r="M15" s="61" t="s">
        <v>349</v>
      </c>
    </row>
    <row r="16" spans="1:13" ht="12.75" customHeight="1" x14ac:dyDescent="0.25">
      <c r="A16" s="58" t="s">
        <v>121</v>
      </c>
      <c r="B16" s="59">
        <v>5481</v>
      </c>
      <c r="C16" s="60">
        <v>857.62</v>
      </c>
      <c r="D16" s="61" t="s">
        <v>350</v>
      </c>
      <c r="E16" s="59">
        <v>4963</v>
      </c>
      <c r="F16" s="60">
        <v>857.73</v>
      </c>
      <c r="G16" s="61" t="s">
        <v>351</v>
      </c>
      <c r="H16" s="59">
        <v>106</v>
      </c>
      <c r="I16" s="60">
        <v>861.25</v>
      </c>
      <c r="J16" s="61" t="s">
        <v>150</v>
      </c>
      <c r="K16" s="59">
        <v>412</v>
      </c>
      <c r="L16" s="62">
        <v>855.4</v>
      </c>
      <c r="M16" s="61" t="s">
        <v>352</v>
      </c>
    </row>
    <row r="17" spans="1:13" ht="12.75" customHeight="1" x14ac:dyDescent="0.25">
      <c r="A17" s="58" t="s">
        <v>122</v>
      </c>
      <c r="B17" s="59">
        <v>3324</v>
      </c>
      <c r="C17" s="60">
        <v>986.22</v>
      </c>
      <c r="D17" s="61" t="s">
        <v>353</v>
      </c>
      <c r="E17" s="59">
        <v>3084</v>
      </c>
      <c r="F17" s="60">
        <v>987.7</v>
      </c>
      <c r="G17" s="61" t="s">
        <v>354</v>
      </c>
      <c r="H17" s="59">
        <v>52</v>
      </c>
      <c r="I17" s="60">
        <v>982.5</v>
      </c>
      <c r="J17" s="61" t="s">
        <v>151</v>
      </c>
      <c r="K17" s="59">
        <v>188</v>
      </c>
      <c r="L17" s="62">
        <v>963</v>
      </c>
      <c r="M17" s="61" t="s">
        <v>355</v>
      </c>
    </row>
    <row r="18" spans="1:13" ht="12.75" customHeight="1" x14ac:dyDescent="0.25">
      <c r="A18" s="58" t="s">
        <v>123</v>
      </c>
      <c r="B18" s="59">
        <v>1501</v>
      </c>
      <c r="C18" s="60">
        <v>1183.8399999999999</v>
      </c>
      <c r="D18" s="61" t="s">
        <v>356</v>
      </c>
      <c r="E18" s="59">
        <v>1449</v>
      </c>
      <c r="F18" s="60">
        <v>1183.5899999999999</v>
      </c>
      <c r="G18" s="61" t="s">
        <v>357</v>
      </c>
      <c r="H18" s="59">
        <v>37</v>
      </c>
      <c r="I18" s="60">
        <v>1195.69</v>
      </c>
      <c r="J18" s="61" t="s">
        <v>358</v>
      </c>
      <c r="K18" s="59">
        <v>15</v>
      </c>
      <c r="L18" s="62">
        <v>1178.5899999999999</v>
      </c>
      <c r="M18" s="61" t="s">
        <v>152</v>
      </c>
    </row>
    <row r="19" spans="1:13" ht="11.25" customHeight="1" x14ac:dyDescent="0.25">
      <c r="A19" s="63" t="s">
        <v>1</v>
      </c>
      <c r="B19" s="64">
        <v>190043</v>
      </c>
      <c r="C19" s="65">
        <v>461.68</v>
      </c>
      <c r="D19" s="66" t="s">
        <v>359</v>
      </c>
      <c r="E19" s="64">
        <v>146952</v>
      </c>
      <c r="F19" s="65">
        <v>482.99</v>
      </c>
      <c r="G19" s="66" t="s">
        <v>360</v>
      </c>
      <c r="H19" s="64">
        <v>7536</v>
      </c>
      <c r="I19" s="65">
        <v>423.58</v>
      </c>
      <c r="J19" s="66" t="s">
        <v>361</v>
      </c>
      <c r="K19" s="64">
        <v>35555</v>
      </c>
      <c r="L19" s="67">
        <v>381.67</v>
      </c>
      <c r="M19" s="66" t="s">
        <v>362</v>
      </c>
    </row>
    <row r="20" spans="1:13" ht="12.75" customHeight="1" x14ac:dyDescent="0.25">
      <c r="A20" s="204" t="s">
        <v>84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</row>
    <row r="21" spans="1:13" ht="11.25" customHeight="1" x14ac:dyDescent="0.25">
      <c r="A21" s="181" t="s">
        <v>136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</row>
    <row r="22" spans="1:13" ht="12" customHeight="1" x14ac:dyDescent="0.25">
      <c r="A22" s="146" t="s">
        <v>257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</row>
  </sheetData>
  <mergeCells count="8"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22"/>
  </cols>
  <sheetData>
    <row r="1" spans="1:13" ht="27.75" customHeight="1" x14ac:dyDescent="0.25">
      <c r="A1" s="234" t="s">
        <v>67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9" customHeight="1" x14ac:dyDescent="0.25">
      <c r="A2" s="57"/>
      <c r="B2" s="57"/>
      <c r="C2" s="57"/>
      <c r="D2" s="99"/>
      <c r="E2" s="57"/>
      <c r="F2" s="57"/>
      <c r="G2" s="99"/>
      <c r="H2" s="57"/>
      <c r="I2" s="240" t="str">
        <f>'stranica 3'!$I$2:$L$2</f>
        <v>za veljaču 2023. (isplata u ožujku 2023.)</v>
      </c>
      <c r="J2" s="240"/>
      <c r="K2" s="240"/>
      <c r="L2" s="240"/>
      <c r="M2" s="240"/>
    </row>
    <row r="3" spans="1:13" ht="24" customHeight="1" x14ac:dyDescent="0.25">
      <c r="A3" s="235" t="s">
        <v>183</v>
      </c>
      <c r="B3" s="237" t="s">
        <v>19</v>
      </c>
      <c r="C3" s="238"/>
      <c r="D3" s="239"/>
      <c r="E3" s="237" t="s">
        <v>64</v>
      </c>
      <c r="F3" s="238"/>
      <c r="G3" s="239"/>
      <c r="H3" s="237" t="s">
        <v>65</v>
      </c>
      <c r="I3" s="238"/>
      <c r="J3" s="239"/>
      <c r="K3" s="237" t="s">
        <v>20</v>
      </c>
      <c r="L3" s="238"/>
      <c r="M3" s="239"/>
    </row>
    <row r="4" spans="1:13" ht="36.75" customHeight="1" x14ac:dyDescent="0.25">
      <c r="A4" s="236"/>
      <c r="B4" s="13" t="s">
        <v>2</v>
      </c>
      <c r="C4" s="179" t="s">
        <v>184</v>
      </c>
      <c r="D4" s="14" t="s">
        <v>21</v>
      </c>
      <c r="E4" s="13" t="s">
        <v>2</v>
      </c>
      <c r="F4" s="179" t="s">
        <v>184</v>
      </c>
      <c r="G4" s="14" t="s">
        <v>21</v>
      </c>
      <c r="H4" s="13" t="s">
        <v>2</v>
      </c>
      <c r="I4" s="179" t="s">
        <v>184</v>
      </c>
      <c r="J4" s="14" t="s">
        <v>21</v>
      </c>
      <c r="K4" s="13" t="s">
        <v>2</v>
      </c>
      <c r="L4" s="179" t="s">
        <v>184</v>
      </c>
      <c r="M4" s="14" t="s">
        <v>21</v>
      </c>
    </row>
    <row r="5" spans="1:13" ht="12.75" customHeight="1" x14ac:dyDescent="0.25">
      <c r="A5" s="58" t="s">
        <v>110</v>
      </c>
      <c r="B5" s="59">
        <v>2622</v>
      </c>
      <c r="C5" s="60">
        <v>46.21</v>
      </c>
      <c r="D5" s="61" t="s">
        <v>363</v>
      </c>
      <c r="E5" s="59">
        <v>882</v>
      </c>
      <c r="F5" s="60">
        <v>43.17</v>
      </c>
      <c r="G5" s="61" t="s">
        <v>364</v>
      </c>
      <c r="H5" s="59">
        <v>1326</v>
      </c>
      <c r="I5" s="60">
        <v>48.61</v>
      </c>
      <c r="J5" s="61" t="s">
        <v>365</v>
      </c>
      <c r="K5" s="59">
        <v>414</v>
      </c>
      <c r="L5" s="62">
        <v>44.99</v>
      </c>
      <c r="M5" s="61" t="s">
        <v>366</v>
      </c>
    </row>
    <row r="6" spans="1:13" ht="12.75" customHeight="1" x14ac:dyDescent="0.25">
      <c r="A6" s="58" t="s">
        <v>111</v>
      </c>
      <c r="B6" s="59">
        <v>8158</v>
      </c>
      <c r="C6" s="60">
        <v>116.71</v>
      </c>
      <c r="D6" s="61" t="s">
        <v>367</v>
      </c>
      <c r="E6" s="59">
        <v>1770</v>
      </c>
      <c r="F6" s="60">
        <v>119.67</v>
      </c>
      <c r="G6" s="61" t="s">
        <v>368</v>
      </c>
      <c r="H6" s="59">
        <v>2598</v>
      </c>
      <c r="I6" s="60">
        <v>112.99</v>
      </c>
      <c r="J6" s="61" t="s">
        <v>369</v>
      </c>
      <c r="K6" s="59">
        <v>3790</v>
      </c>
      <c r="L6" s="62">
        <v>117.88</v>
      </c>
      <c r="M6" s="61" t="s">
        <v>370</v>
      </c>
    </row>
    <row r="7" spans="1:13" ht="12.75" customHeight="1" x14ac:dyDescent="0.25">
      <c r="A7" s="58" t="s">
        <v>112</v>
      </c>
      <c r="B7" s="59">
        <v>53126</v>
      </c>
      <c r="C7" s="60">
        <v>174.06</v>
      </c>
      <c r="D7" s="61" t="s">
        <v>371</v>
      </c>
      <c r="E7" s="59">
        <v>28721</v>
      </c>
      <c r="F7" s="60">
        <v>173.87</v>
      </c>
      <c r="G7" s="61" t="s">
        <v>372</v>
      </c>
      <c r="H7" s="59">
        <v>6893</v>
      </c>
      <c r="I7" s="60">
        <v>173.63</v>
      </c>
      <c r="J7" s="61" t="s">
        <v>373</v>
      </c>
      <c r="K7" s="59">
        <v>17512</v>
      </c>
      <c r="L7" s="62">
        <v>174.54</v>
      </c>
      <c r="M7" s="61" t="s">
        <v>374</v>
      </c>
    </row>
    <row r="8" spans="1:13" ht="12.75" customHeight="1" x14ac:dyDescent="0.25">
      <c r="A8" s="58" t="s">
        <v>113</v>
      </c>
      <c r="B8" s="59">
        <v>95264</v>
      </c>
      <c r="C8" s="60">
        <v>238.04</v>
      </c>
      <c r="D8" s="61" t="s">
        <v>375</v>
      </c>
      <c r="E8" s="59">
        <v>56608</v>
      </c>
      <c r="F8" s="60">
        <v>238.7</v>
      </c>
      <c r="G8" s="61" t="s">
        <v>376</v>
      </c>
      <c r="H8" s="59">
        <v>17758</v>
      </c>
      <c r="I8" s="60">
        <v>238.58</v>
      </c>
      <c r="J8" s="61" t="s">
        <v>377</v>
      </c>
      <c r="K8" s="59">
        <v>20898</v>
      </c>
      <c r="L8" s="62">
        <v>235.77</v>
      </c>
      <c r="M8" s="61" t="s">
        <v>378</v>
      </c>
    </row>
    <row r="9" spans="1:13" ht="12.75" customHeight="1" x14ac:dyDescent="0.25">
      <c r="A9" s="58" t="s">
        <v>114</v>
      </c>
      <c r="B9" s="59">
        <v>131850</v>
      </c>
      <c r="C9" s="60">
        <v>305.82</v>
      </c>
      <c r="D9" s="61" t="s">
        <v>379</v>
      </c>
      <c r="E9" s="59">
        <v>83115</v>
      </c>
      <c r="F9" s="60">
        <v>306.02999999999997</v>
      </c>
      <c r="G9" s="61" t="s">
        <v>334</v>
      </c>
      <c r="H9" s="59">
        <v>24492</v>
      </c>
      <c r="I9" s="60">
        <v>302.45</v>
      </c>
      <c r="J9" s="61" t="s">
        <v>154</v>
      </c>
      <c r="K9" s="59">
        <v>24243</v>
      </c>
      <c r="L9" s="62">
        <v>308.49</v>
      </c>
      <c r="M9" s="61" t="s">
        <v>380</v>
      </c>
    </row>
    <row r="10" spans="1:13" ht="12.75" customHeight="1" x14ac:dyDescent="0.25">
      <c r="A10" s="58" t="s">
        <v>115</v>
      </c>
      <c r="B10" s="59">
        <v>104059</v>
      </c>
      <c r="C10" s="60">
        <v>368.72</v>
      </c>
      <c r="D10" s="61" t="s">
        <v>381</v>
      </c>
      <c r="E10" s="59">
        <v>70380</v>
      </c>
      <c r="F10" s="60">
        <v>369.66</v>
      </c>
      <c r="G10" s="61" t="s">
        <v>155</v>
      </c>
      <c r="H10" s="59">
        <v>12767</v>
      </c>
      <c r="I10" s="60">
        <v>365.08</v>
      </c>
      <c r="J10" s="61" t="s">
        <v>382</v>
      </c>
      <c r="K10" s="59">
        <v>20912</v>
      </c>
      <c r="L10" s="62">
        <v>367.79</v>
      </c>
      <c r="M10" s="61" t="s">
        <v>383</v>
      </c>
    </row>
    <row r="11" spans="1:13" ht="12.75" customHeight="1" x14ac:dyDescent="0.25">
      <c r="A11" s="58" t="s">
        <v>116</v>
      </c>
      <c r="B11" s="59">
        <v>111312</v>
      </c>
      <c r="C11" s="60">
        <v>435.89</v>
      </c>
      <c r="D11" s="61" t="s">
        <v>156</v>
      </c>
      <c r="E11" s="59">
        <v>81908</v>
      </c>
      <c r="F11" s="60">
        <v>436.53</v>
      </c>
      <c r="G11" s="61" t="s">
        <v>384</v>
      </c>
      <c r="H11" s="59">
        <v>10766</v>
      </c>
      <c r="I11" s="60">
        <v>435.83</v>
      </c>
      <c r="J11" s="61" t="s">
        <v>385</v>
      </c>
      <c r="K11" s="59">
        <v>18638</v>
      </c>
      <c r="L11" s="62">
        <v>433.11</v>
      </c>
      <c r="M11" s="61" t="s">
        <v>386</v>
      </c>
    </row>
    <row r="12" spans="1:13" ht="12.75" customHeight="1" x14ac:dyDescent="0.25">
      <c r="A12" s="58" t="s">
        <v>117</v>
      </c>
      <c r="B12" s="59">
        <v>72602</v>
      </c>
      <c r="C12" s="60">
        <v>503.42</v>
      </c>
      <c r="D12" s="61" t="s">
        <v>387</v>
      </c>
      <c r="E12" s="59">
        <v>56513</v>
      </c>
      <c r="F12" s="60">
        <v>503.83</v>
      </c>
      <c r="G12" s="61" t="s">
        <v>157</v>
      </c>
      <c r="H12" s="59">
        <v>3680</v>
      </c>
      <c r="I12" s="60">
        <v>500.37</v>
      </c>
      <c r="J12" s="61" t="s">
        <v>158</v>
      </c>
      <c r="K12" s="59">
        <v>12409</v>
      </c>
      <c r="L12" s="62">
        <v>502.48</v>
      </c>
      <c r="M12" s="61" t="s">
        <v>388</v>
      </c>
    </row>
    <row r="13" spans="1:13" ht="12.75" customHeight="1" x14ac:dyDescent="0.25">
      <c r="A13" s="58" t="s">
        <v>118</v>
      </c>
      <c r="B13" s="59">
        <v>49569</v>
      </c>
      <c r="C13" s="60">
        <v>568.41</v>
      </c>
      <c r="D13" s="61" t="s">
        <v>159</v>
      </c>
      <c r="E13" s="59">
        <v>40611</v>
      </c>
      <c r="F13" s="60">
        <v>568.66</v>
      </c>
      <c r="G13" s="61" t="s">
        <v>389</v>
      </c>
      <c r="H13" s="59">
        <v>1548</v>
      </c>
      <c r="I13" s="60">
        <v>565.33000000000004</v>
      </c>
      <c r="J13" s="61" t="s">
        <v>390</v>
      </c>
      <c r="K13" s="59">
        <v>7410</v>
      </c>
      <c r="L13" s="62">
        <v>567.70000000000005</v>
      </c>
      <c r="M13" s="61" t="s">
        <v>391</v>
      </c>
    </row>
    <row r="14" spans="1:13" ht="12.75" customHeight="1" x14ac:dyDescent="0.25">
      <c r="A14" s="58" t="s">
        <v>119</v>
      </c>
      <c r="B14" s="59">
        <v>42679</v>
      </c>
      <c r="C14" s="60">
        <v>633.09</v>
      </c>
      <c r="D14" s="61" t="s">
        <v>392</v>
      </c>
      <c r="E14" s="59">
        <v>36468</v>
      </c>
      <c r="F14" s="60">
        <v>633.16999999999996</v>
      </c>
      <c r="G14" s="61" t="s">
        <v>393</v>
      </c>
      <c r="H14" s="59">
        <v>705</v>
      </c>
      <c r="I14" s="60">
        <v>629.26</v>
      </c>
      <c r="J14" s="61" t="s">
        <v>394</v>
      </c>
      <c r="K14" s="59">
        <v>5506</v>
      </c>
      <c r="L14" s="62">
        <v>633.09</v>
      </c>
      <c r="M14" s="61" t="s">
        <v>160</v>
      </c>
    </row>
    <row r="15" spans="1:13" ht="12.75" customHeight="1" x14ac:dyDescent="0.25">
      <c r="A15" s="58" t="s">
        <v>120</v>
      </c>
      <c r="B15" s="59">
        <v>44771</v>
      </c>
      <c r="C15" s="60">
        <v>725.63</v>
      </c>
      <c r="D15" s="61" t="s">
        <v>162</v>
      </c>
      <c r="E15" s="59">
        <v>39250</v>
      </c>
      <c r="F15" s="60">
        <v>725.67</v>
      </c>
      <c r="G15" s="61" t="s">
        <v>395</v>
      </c>
      <c r="H15" s="59">
        <v>496</v>
      </c>
      <c r="I15" s="60">
        <v>725.77</v>
      </c>
      <c r="J15" s="61" t="s">
        <v>396</v>
      </c>
      <c r="K15" s="59">
        <v>5025</v>
      </c>
      <c r="L15" s="62">
        <v>725.36</v>
      </c>
      <c r="M15" s="61" t="s">
        <v>397</v>
      </c>
    </row>
    <row r="16" spans="1:13" ht="12.75" customHeight="1" x14ac:dyDescent="0.25">
      <c r="A16" s="58" t="s">
        <v>121</v>
      </c>
      <c r="B16" s="59">
        <v>20168</v>
      </c>
      <c r="C16" s="60">
        <v>857.56</v>
      </c>
      <c r="D16" s="61" t="s">
        <v>398</v>
      </c>
      <c r="E16" s="59">
        <v>17492</v>
      </c>
      <c r="F16" s="60">
        <v>857.62</v>
      </c>
      <c r="G16" s="61" t="s">
        <v>124</v>
      </c>
      <c r="H16" s="59">
        <v>220</v>
      </c>
      <c r="I16" s="60">
        <v>855.04</v>
      </c>
      <c r="J16" s="61" t="s">
        <v>399</v>
      </c>
      <c r="K16" s="59">
        <v>2456</v>
      </c>
      <c r="L16" s="62">
        <v>857.33</v>
      </c>
      <c r="M16" s="61" t="s">
        <v>400</v>
      </c>
    </row>
    <row r="17" spans="1:19" ht="12.75" customHeight="1" x14ac:dyDescent="0.25">
      <c r="A17" s="58" t="s">
        <v>122</v>
      </c>
      <c r="B17" s="59">
        <v>11409</v>
      </c>
      <c r="C17" s="60">
        <v>982.92</v>
      </c>
      <c r="D17" s="61" t="s">
        <v>401</v>
      </c>
      <c r="E17" s="59">
        <v>9848</v>
      </c>
      <c r="F17" s="60">
        <v>984</v>
      </c>
      <c r="G17" s="61" t="s">
        <v>402</v>
      </c>
      <c r="H17" s="59">
        <v>106</v>
      </c>
      <c r="I17" s="60">
        <v>986.28</v>
      </c>
      <c r="J17" s="61" t="s">
        <v>403</v>
      </c>
      <c r="K17" s="59">
        <v>1455</v>
      </c>
      <c r="L17" s="62">
        <v>975.37</v>
      </c>
      <c r="M17" s="61" t="s">
        <v>404</v>
      </c>
    </row>
    <row r="18" spans="1:19" ht="12.75" customHeight="1" x14ac:dyDescent="0.25">
      <c r="A18" s="58" t="s">
        <v>123</v>
      </c>
      <c r="B18" s="59">
        <v>11638</v>
      </c>
      <c r="C18" s="60">
        <v>1300.01</v>
      </c>
      <c r="D18" s="61" t="s">
        <v>405</v>
      </c>
      <c r="E18" s="59">
        <v>10895</v>
      </c>
      <c r="F18" s="60">
        <v>1304.22</v>
      </c>
      <c r="G18" s="61" t="s">
        <v>406</v>
      </c>
      <c r="H18" s="59">
        <v>38</v>
      </c>
      <c r="I18" s="60">
        <v>1253.68</v>
      </c>
      <c r="J18" s="61" t="s">
        <v>161</v>
      </c>
      <c r="K18" s="59">
        <v>705</v>
      </c>
      <c r="L18" s="62">
        <v>1237.43</v>
      </c>
      <c r="M18" s="61" t="s">
        <v>407</v>
      </c>
    </row>
    <row r="19" spans="1:19" ht="11.25" customHeight="1" x14ac:dyDescent="0.25">
      <c r="A19" s="63" t="s">
        <v>1</v>
      </c>
      <c r="B19" s="64">
        <v>759227</v>
      </c>
      <c r="C19" s="65">
        <v>432.12</v>
      </c>
      <c r="D19" s="66" t="s">
        <v>408</v>
      </c>
      <c r="E19" s="64">
        <v>534461</v>
      </c>
      <c r="F19" s="65">
        <v>464.03</v>
      </c>
      <c r="G19" s="66" t="s">
        <v>126</v>
      </c>
      <c r="H19" s="64">
        <v>83393</v>
      </c>
      <c r="I19" s="65">
        <v>316.73</v>
      </c>
      <c r="J19" s="66" t="s">
        <v>409</v>
      </c>
      <c r="K19" s="64">
        <v>141373</v>
      </c>
      <c r="L19" s="67">
        <v>379.57</v>
      </c>
      <c r="M19" s="66" t="s">
        <v>410</v>
      </c>
    </row>
    <row r="20" spans="1:19" s="68" customFormat="1" ht="12.75" customHeight="1" x14ac:dyDescent="0.25">
      <c r="A20" s="233" t="s">
        <v>84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N20" s="183"/>
      <c r="O20" s="183"/>
      <c r="P20" s="183"/>
      <c r="Q20" s="183"/>
      <c r="R20" s="183"/>
      <c r="S20" s="183"/>
    </row>
    <row r="21" spans="1:19" s="68" customFormat="1" ht="12" customHeight="1" x14ac:dyDescent="0.25">
      <c r="A21" s="180" t="s">
        <v>136</v>
      </c>
      <c r="N21" s="183"/>
      <c r="O21" s="183"/>
      <c r="P21" s="183"/>
      <c r="Q21" s="183"/>
      <c r="R21" s="183"/>
      <c r="S21" s="183"/>
    </row>
    <row r="22" spans="1:19" s="68" customFormat="1" ht="11.25" customHeight="1" x14ac:dyDescent="0.2">
      <c r="A22" s="146" t="s">
        <v>257</v>
      </c>
      <c r="N22" s="183"/>
      <c r="O22" s="183"/>
      <c r="P22" s="183"/>
      <c r="Q22" s="183"/>
      <c r="R22" s="183"/>
      <c r="S22" s="183"/>
    </row>
  </sheetData>
  <mergeCells count="8"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7" sqref="C7:E27"/>
    </sheetView>
  </sheetViews>
  <sheetFormatPr defaultColWidth="9.140625" defaultRowHeight="12" x14ac:dyDescent="0.2"/>
  <cols>
    <col min="1" max="1" width="4.7109375" style="73" customWidth="1"/>
    <col min="2" max="2" width="62.7109375" style="74" customWidth="1"/>
    <col min="3" max="3" width="10" style="74" customWidth="1"/>
    <col min="4" max="4" width="10.7109375" style="74" customWidth="1"/>
    <col min="5" max="5" width="10.7109375" style="73" customWidth="1"/>
    <col min="6" max="16384" width="9.140625" style="73"/>
  </cols>
  <sheetData>
    <row r="1" spans="1:9" ht="12" customHeight="1" x14ac:dyDescent="0.2">
      <c r="A1" s="241" t="s">
        <v>24</v>
      </c>
      <c r="B1" s="241"/>
      <c r="C1" s="241"/>
      <c r="D1" s="241"/>
      <c r="E1" s="241"/>
    </row>
    <row r="2" spans="1:9" ht="0.75" customHeight="1" x14ac:dyDescent="0.2"/>
    <row r="3" spans="1:9" ht="9" customHeight="1" x14ac:dyDescent="0.2">
      <c r="B3" s="57"/>
      <c r="C3" s="244" t="s">
        <v>256</v>
      </c>
      <c r="D3" s="244"/>
      <c r="E3" s="244"/>
      <c r="F3" s="146"/>
      <c r="G3" s="98"/>
      <c r="H3" s="98"/>
      <c r="I3" s="98"/>
    </row>
    <row r="4" spans="1:9" s="82" customFormat="1" ht="42.75" customHeight="1" x14ac:dyDescent="0.25">
      <c r="A4" s="75" t="s">
        <v>25</v>
      </c>
      <c r="B4" s="69" t="s">
        <v>26</v>
      </c>
      <c r="C4" s="70" t="s">
        <v>2</v>
      </c>
      <c r="D4" s="198" t="s">
        <v>184</v>
      </c>
      <c r="E4" s="76" t="s">
        <v>21</v>
      </c>
    </row>
    <row r="5" spans="1:9" s="83" customFormat="1" ht="8.25" x14ac:dyDescent="0.15">
      <c r="A5" s="77">
        <v>0</v>
      </c>
      <c r="B5" s="78">
        <v>1</v>
      </c>
      <c r="C5" s="79">
        <v>2</v>
      </c>
      <c r="D5" s="80">
        <v>3</v>
      </c>
      <c r="E5" s="81">
        <v>4</v>
      </c>
    </row>
    <row r="6" spans="1:9" ht="21.75" customHeight="1" x14ac:dyDescent="0.2">
      <c r="A6" s="245" t="s">
        <v>27</v>
      </c>
      <c r="B6" s="89" t="s">
        <v>28</v>
      </c>
      <c r="C6" s="90">
        <v>17264</v>
      </c>
      <c r="D6" s="100">
        <v>4203.9380433271544</v>
      </c>
      <c r="E6" s="91"/>
    </row>
    <row r="7" spans="1:9" ht="47.25" customHeight="1" x14ac:dyDescent="0.2">
      <c r="A7" s="246"/>
      <c r="B7" s="86" t="s">
        <v>29</v>
      </c>
      <c r="C7" s="129">
        <v>7257</v>
      </c>
      <c r="D7" s="130">
        <v>679.02</v>
      </c>
      <c r="E7" s="106" t="s">
        <v>411</v>
      </c>
      <c r="F7" s="84">
        <v>32</v>
      </c>
    </row>
    <row r="8" spans="1:9" ht="46.5" customHeight="1" x14ac:dyDescent="0.2">
      <c r="A8" s="246"/>
      <c r="B8" s="87" t="s">
        <v>30</v>
      </c>
      <c r="C8" s="129">
        <v>9377</v>
      </c>
      <c r="D8" s="130">
        <v>648.26</v>
      </c>
      <c r="E8" s="106" t="s">
        <v>163</v>
      </c>
      <c r="F8" s="84">
        <v>34</v>
      </c>
    </row>
    <row r="9" spans="1:9" ht="12" customHeight="1" x14ac:dyDescent="0.2">
      <c r="A9" s="246"/>
      <c r="B9" s="88" t="s">
        <v>31</v>
      </c>
      <c r="C9" s="131">
        <v>658</v>
      </c>
      <c r="D9" s="132">
        <v>617.35</v>
      </c>
      <c r="E9" s="105" t="s">
        <v>412</v>
      </c>
      <c r="F9" s="84">
        <v>31</v>
      </c>
    </row>
    <row r="10" spans="1:9" ht="21" customHeight="1" x14ac:dyDescent="0.2">
      <c r="A10" s="143" t="s">
        <v>32</v>
      </c>
      <c r="B10" s="88" t="s">
        <v>81</v>
      </c>
      <c r="C10" s="131">
        <v>333</v>
      </c>
      <c r="D10" s="132">
        <v>740.46</v>
      </c>
      <c r="E10" s="105" t="s">
        <v>79</v>
      </c>
      <c r="F10" s="84"/>
    </row>
    <row r="11" spans="1:9" ht="12" customHeight="1" x14ac:dyDescent="0.2">
      <c r="A11" s="92" t="s">
        <v>33</v>
      </c>
      <c r="B11" s="93" t="s">
        <v>70</v>
      </c>
      <c r="C11" s="133">
        <v>16054</v>
      </c>
      <c r="D11" s="134">
        <v>592.48</v>
      </c>
      <c r="E11" s="104" t="s">
        <v>413</v>
      </c>
      <c r="F11" s="84">
        <v>30</v>
      </c>
    </row>
    <row r="12" spans="1:9" ht="12" customHeight="1" x14ac:dyDescent="0.2">
      <c r="A12" s="143" t="s">
        <v>35</v>
      </c>
      <c r="B12" s="93" t="s">
        <v>34</v>
      </c>
      <c r="C12" s="135">
        <v>2047</v>
      </c>
      <c r="D12" s="136">
        <v>409.25</v>
      </c>
      <c r="E12" s="104" t="s">
        <v>414</v>
      </c>
      <c r="F12" s="84">
        <v>33</v>
      </c>
    </row>
    <row r="13" spans="1:9" ht="12.75" customHeight="1" x14ac:dyDescent="0.2">
      <c r="A13" s="143" t="s">
        <v>37</v>
      </c>
      <c r="B13" s="93" t="s">
        <v>36</v>
      </c>
      <c r="C13" s="135">
        <v>2147</v>
      </c>
      <c r="D13" s="136">
        <v>618.28</v>
      </c>
      <c r="E13" s="104" t="s">
        <v>415</v>
      </c>
      <c r="F13" s="84">
        <v>33</v>
      </c>
    </row>
    <row r="14" spans="1:9" ht="12.75" customHeight="1" x14ac:dyDescent="0.2">
      <c r="A14" s="143" t="s">
        <v>39</v>
      </c>
      <c r="B14" s="93" t="s">
        <v>38</v>
      </c>
      <c r="C14" s="137">
        <v>71373</v>
      </c>
      <c r="D14" s="134">
        <v>886.22</v>
      </c>
      <c r="E14" s="104" t="s">
        <v>164</v>
      </c>
      <c r="F14" s="84">
        <v>19</v>
      </c>
    </row>
    <row r="15" spans="1:9" ht="22.5" customHeight="1" x14ac:dyDescent="0.2">
      <c r="A15" s="143" t="s">
        <v>41</v>
      </c>
      <c r="B15" s="93" t="s">
        <v>40</v>
      </c>
      <c r="C15" s="138">
        <v>57155</v>
      </c>
      <c r="D15" s="134">
        <v>437.5</v>
      </c>
      <c r="E15" s="104" t="s">
        <v>416</v>
      </c>
      <c r="F15" s="84">
        <v>28</v>
      </c>
    </row>
    <row r="16" spans="1:9" ht="12.75" customHeight="1" x14ac:dyDescent="0.2">
      <c r="A16" s="143" t="s">
        <v>43</v>
      </c>
      <c r="B16" s="93" t="s">
        <v>42</v>
      </c>
      <c r="C16" s="135">
        <v>3826</v>
      </c>
      <c r="D16" s="136">
        <v>511.12</v>
      </c>
      <c r="E16" s="105" t="s">
        <v>79</v>
      </c>
      <c r="F16" s="84">
        <v>28</v>
      </c>
    </row>
    <row r="17" spans="1:8" ht="12" customHeight="1" x14ac:dyDescent="0.2">
      <c r="A17" s="143" t="s">
        <v>45</v>
      </c>
      <c r="B17" s="93" t="s">
        <v>44</v>
      </c>
      <c r="C17" s="139">
        <v>159</v>
      </c>
      <c r="D17" s="140">
        <v>496.47</v>
      </c>
      <c r="E17" s="104" t="s">
        <v>417</v>
      </c>
      <c r="F17" s="84">
        <v>38</v>
      </c>
      <c r="G17" s="85"/>
    </row>
    <row r="18" spans="1:8" ht="15" customHeight="1" x14ac:dyDescent="0.2">
      <c r="A18" s="143" t="s">
        <v>47</v>
      </c>
      <c r="B18" s="94" t="s">
        <v>46</v>
      </c>
      <c r="C18" s="141">
        <v>5271</v>
      </c>
      <c r="D18" s="140">
        <v>471.62</v>
      </c>
      <c r="E18" s="109" t="s">
        <v>418</v>
      </c>
      <c r="F18" s="84">
        <v>29</v>
      </c>
    </row>
    <row r="19" spans="1:8" ht="22.5" customHeight="1" x14ac:dyDescent="0.2">
      <c r="A19" s="143" t="s">
        <v>49</v>
      </c>
      <c r="B19" s="93" t="s">
        <v>48</v>
      </c>
      <c r="C19" s="135">
        <v>682</v>
      </c>
      <c r="D19" s="136">
        <v>1519.46</v>
      </c>
      <c r="E19" s="104" t="s">
        <v>419</v>
      </c>
      <c r="F19" s="84">
        <v>33</v>
      </c>
    </row>
    <row r="20" spans="1:8" ht="22.5" customHeight="1" x14ac:dyDescent="0.2">
      <c r="A20" s="143" t="s">
        <v>51</v>
      </c>
      <c r="B20" s="93" t="s">
        <v>50</v>
      </c>
      <c r="C20" s="135">
        <v>68</v>
      </c>
      <c r="D20" s="136">
        <v>539.05999999999995</v>
      </c>
      <c r="E20" s="104" t="s">
        <v>165</v>
      </c>
      <c r="F20" s="84">
        <v>29</v>
      </c>
    </row>
    <row r="21" spans="1:8" ht="12" customHeight="1" x14ac:dyDescent="0.2">
      <c r="A21" s="143" t="s">
        <v>53</v>
      </c>
      <c r="B21" s="93" t="s">
        <v>52</v>
      </c>
      <c r="C21" s="135">
        <v>19</v>
      </c>
      <c r="D21" s="136">
        <v>596.20000000000005</v>
      </c>
      <c r="E21" s="105" t="s">
        <v>79</v>
      </c>
      <c r="F21" s="84" t="str">
        <f t="shared" ref="F21" si="0">LEFT(E21,3)</f>
        <v>−</v>
      </c>
    </row>
    <row r="22" spans="1:8" ht="11.25" customHeight="1" x14ac:dyDescent="0.2">
      <c r="A22" s="143" t="s">
        <v>55</v>
      </c>
      <c r="B22" s="93" t="s">
        <v>54</v>
      </c>
      <c r="C22" s="135">
        <v>129</v>
      </c>
      <c r="D22" s="136">
        <v>1348.49</v>
      </c>
      <c r="E22" s="104" t="s">
        <v>420</v>
      </c>
      <c r="F22" s="84">
        <v>42</v>
      </c>
    </row>
    <row r="23" spans="1:8" s="85" customFormat="1" ht="10.5" customHeight="1" x14ac:dyDescent="0.2">
      <c r="A23" s="143" t="s">
        <v>57</v>
      </c>
      <c r="B23" s="93" t="s">
        <v>56</v>
      </c>
      <c r="C23" s="135">
        <v>248</v>
      </c>
      <c r="D23" s="136">
        <v>590.21</v>
      </c>
      <c r="E23" s="104" t="s">
        <v>166</v>
      </c>
      <c r="F23" s="84">
        <v>30</v>
      </c>
      <c r="H23" s="73"/>
    </row>
    <row r="24" spans="1:8" s="85" customFormat="1" ht="12" customHeight="1" x14ac:dyDescent="0.2">
      <c r="A24" s="143" t="s">
        <v>59</v>
      </c>
      <c r="B24" s="93" t="s">
        <v>58</v>
      </c>
      <c r="C24" s="135">
        <v>824</v>
      </c>
      <c r="D24" s="136">
        <v>484.33</v>
      </c>
      <c r="E24" s="104" t="s">
        <v>421</v>
      </c>
      <c r="F24" s="84">
        <v>28</v>
      </c>
      <c r="H24" s="73"/>
    </row>
    <row r="25" spans="1:8" ht="24" customHeight="1" x14ac:dyDescent="0.2">
      <c r="A25" s="143" t="s">
        <v>60</v>
      </c>
      <c r="B25" s="93" t="s">
        <v>77</v>
      </c>
      <c r="C25" s="137">
        <v>203</v>
      </c>
      <c r="D25" s="134">
        <v>319.22000000000003</v>
      </c>
      <c r="E25" s="104" t="s">
        <v>422</v>
      </c>
      <c r="F25" s="84">
        <v>30</v>
      </c>
    </row>
    <row r="26" spans="1:8" ht="12" customHeight="1" x14ac:dyDescent="0.2">
      <c r="A26" s="143" t="s">
        <v>80</v>
      </c>
      <c r="B26" s="93" t="s">
        <v>61</v>
      </c>
      <c r="C26" s="137">
        <v>6729</v>
      </c>
      <c r="D26" s="134">
        <v>508.64</v>
      </c>
      <c r="E26" s="105" t="s">
        <v>423</v>
      </c>
      <c r="F26" s="84">
        <v>7</v>
      </c>
    </row>
    <row r="27" spans="1:8" ht="13.5" customHeight="1" x14ac:dyDescent="0.2">
      <c r="A27" s="242" t="s">
        <v>1</v>
      </c>
      <c r="B27" s="243"/>
      <c r="C27" s="95">
        <v>184559</v>
      </c>
      <c r="D27" s="96" t="s">
        <v>6</v>
      </c>
      <c r="E27" s="96" t="s">
        <v>6</v>
      </c>
    </row>
    <row r="28" spans="1:8" s="57" customFormat="1" ht="11.25" customHeight="1" x14ac:dyDescent="0.25">
      <c r="A28" s="184" t="s">
        <v>180</v>
      </c>
      <c r="B28" s="184"/>
      <c r="C28" s="184"/>
      <c r="D28" s="184"/>
      <c r="E28" s="184"/>
      <c r="F28" s="185"/>
      <c r="G28" s="185"/>
      <c r="H28" s="185"/>
    </row>
    <row r="29" spans="1:8" s="57" customFormat="1" ht="11.25" customHeight="1" x14ac:dyDescent="0.25">
      <c r="A29" s="180" t="s">
        <v>136</v>
      </c>
      <c r="B29" s="74"/>
      <c r="C29" s="74"/>
      <c r="D29" s="74"/>
    </row>
    <row r="30" spans="1:8" s="57" customFormat="1" ht="11.25" customHeight="1" x14ac:dyDescent="0.2">
      <c r="A30" s="146" t="s">
        <v>257</v>
      </c>
      <c r="B30" s="74"/>
      <c r="C30" s="74"/>
      <c r="D30" s="74"/>
    </row>
  </sheetData>
  <mergeCells count="4">
    <mergeCell ref="A1:E1"/>
    <mergeCell ref="A27:B27"/>
    <mergeCell ref="C3:E3"/>
    <mergeCell ref="A6:A9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" bottom="0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90" zoomScaleNormal="90" workbookViewId="0">
      <selection sqref="A1:K1"/>
    </sheetView>
  </sheetViews>
  <sheetFormatPr defaultColWidth="9.140625" defaultRowHeight="15" x14ac:dyDescent="0.25"/>
  <cols>
    <col min="1" max="1" width="46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11.28515625" style="2" customWidth="1"/>
    <col min="9" max="9" width="7.140625" style="2" customWidth="1"/>
    <col min="10" max="10" width="9.5703125" style="2" customWidth="1"/>
    <col min="11" max="11" width="11.140625" style="2" customWidth="1"/>
    <col min="12" max="12" width="9.140625" style="126" customWidth="1"/>
    <col min="13" max="15" width="9.140625" style="122" customWidth="1"/>
    <col min="16" max="16" width="9.140625" style="126" customWidth="1"/>
    <col min="17" max="19" width="9.140625" style="122" customWidth="1"/>
    <col min="20" max="22" width="9.140625" style="122"/>
    <col min="23" max="16384" width="9.140625" style="2"/>
  </cols>
  <sheetData>
    <row r="1" spans="1:22" ht="38.25" customHeight="1" x14ac:dyDescent="0.25">
      <c r="A1" s="251" t="s">
        <v>95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150"/>
      <c r="M1" s="150"/>
      <c r="N1" s="150"/>
    </row>
    <row r="2" spans="1:22" ht="12.75" customHeight="1" x14ac:dyDescent="0.25">
      <c r="A2" s="152"/>
      <c r="B2" s="152"/>
      <c r="C2" s="152"/>
      <c r="D2" s="152"/>
      <c r="E2" s="152"/>
      <c r="F2" s="152"/>
      <c r="G2" s="153"/>
      <c r="H2" s="153"/>
      <c r="I2" s="244" t="str">
        <f>'stranica 3'!I2:M2</f>
        <v>za veljaču 2023. (isplata u ožujku 2023.)</v>
      </c>
      <c r="J2" s="244"/>
      <c r="K2" s="244"/>
      <c r="L2" s="150"/>
      <c r="M2" s="150"/>
      <c r="N2" s="150"/>
    </row>
    <row r="3" spans="1:22" s="1" customFormat="1" ht="14.45" customHeight="1" x14ac:dyDescent="0.2">
      <c r="A3" s="213" t="s">
        <v>7</v>
      </c>
      <c r="B3" s="208" t="s">
        <v>8</v>
      </c>
      <c r="C3" s="200" t="s">
        <v>178</v>
      </c>
      <c r="D3" s="208" t="s">
        <v>73</v>
      </c>
      <c r="E3" s="201" t="s">
        <v>74</v>
      </c>
      <c r="F3" s="210" t="s">
        <v>0</v>
      </c>
      <c r="G3" s="210"/>
      <c r="H3" s="210"/>
      <c r="I3" s="210"/>
      <c r="J3" s="210"/>
      <c r="K3" s="210"/>
      <c r="L3" s="97"/>
      <c r="M3" s="123"/>
      <c r="N3" s="123"/>
      <c r="O3" s="123"/>
      <c r="P3" s="97"/>
      <c r="Q3" s="123"/>
      <c r="R3" s="123"/>
      <c r="S3" s="123"/>
      <c r="T3" s="123"/>
      <c r="U3" s="123"/>
      <c r="V3" s="123"/>
    </row>
    <row r="4" spans="1:22" s="1" customFormat="1" ht="58.5" customHeight="1" x14ac:dyDescent="0.2">
      <c r="A4" s="213"/>
      <c r="B4" s="208"/>
      <c r="C4" s="200"/>
      <c r="D4" s="208"/>
      <c r="E4" s="202"/>
      <c r="F4" s="72" t="s">
        <v>9</v>
      </c>
      <c r="G4" s="107" t="s">
        <v>177</v>
      </c>
      <c r="H4" s="72" t="s">
        <v>73</v>
      </c>
      <c r="I4" s="107" t="s">
        <v>74</v>
      </c>
      <c r="J4" s="108" t="s">
        <v>78</v>
      </c>
      <c r="K4" s="101" t="s">
        <v>75</v>
      </c>
      <c r="L4" s="97"/>
      <c r="M4" s="123"/>
      <c r="N4" s="123"/>
      <c r="O4" s="123"/>
      <c r="P4" s="97"/>
      <c r="Q4" s="123"/>
      <c r="R4" s="123"/>
      <c r="S4" s="123"/>
      <c r="T4" s="123"/>
      <c r="U4" s="123"/>
      <c r="V4" s="123"/>
    </row>
    <row r="5" spans="1:22" s="1" customFormat="1" ht="13.5" customHeight="1" x14ac:dyDescent="0.2">
      <c r="A5" s="26" t="s">
        <v>3</v>
      </c>
      <c r="B5" s="110">
        <v>5397</v>
      </c>
      <c r="C5" s="27">
        <v>726.72</v>
      </c>
      <c r="D5" s="28" t="s">
        <v>167</v>
      </c>
      <c r="E5" s="28" t="s">
        <v>427</v>
      </c>
      <c r="F5" s="118">
        <v>5352</v>
      </c>
      <c r="G5" s="29">
        <v>728.9</v>
      </c>
      <c r="H5" s="30" t="s">
        <v>430</v>
      </c>
      <c r="I5" s="31" t="s">
        <v>427</v>
      </c>
      <c r="J5" s="32">
        <f>G5/'stranica 1 i 2'!$C$52*100</f>
        <v>66.627056672760503</v>
      </c>
      <c r="K5" s="32">
        <f>F5/$F$14*100</f>
        <v>38.698481561822121</v>
      </c>
      <c r="L5" s="97"/>
      <c r="M5" s="123"/>
      <c r="N5" s="123"/>
      <c r="O5" s="123"/>
      <c r="P5" s="97"/>
      <c r="Q5" s="123"/>
      <c r="R5" s="123"/>
      <c r="S5" s="123"/>
      <c r="T5" s="123"/>
      <c r="U5" s="123"/>
      <c r="V5" s="123"/>
    </row>
    <row r="6" spans="1:22" s="1" customFormat="1" ht="13.5" customHeight="1" x14ac:dyDescent="0.2">
      <c r="A6" s="33" t="s">
        <v>10</v>
      </c>
      <c r="B6" s="111">
        <v>1961</v>
      </c>
      <c r="C6" s="34">
        <v>620.66</v>
      </c>
      <c r="D6" s="35" t="s">
        <v>127</v>
      </c>
      <c r="E6" s="35" t="s">
        <v>169</v>
      </c>
      <c r="F6" s="119">
        <v>1881</v>
      </c>
      <c r="G6" s="36">
        <v>623.4</v>
      </c>
      <c r="H6" s="37" t="s">
        <v>132</v>
      </c>
      <c r="I6" s="38" t="s">
        <v>169</v>
      </c>
      <c r="J6" s="39">
        <f>G6/'stranica 1 i 2'!$C$52*100</f>
        <v>56.983546617915906</v>
      </c>
      <c r="K6" s="39">
        <f>F6/$F$14*100</f>
        <v>13.600867678958787</v>
      </c>
      <c r="L6" s="97"/>
      <c r="M6" s="123"/>
      <c r="N6" s="123"/>
      <c r="O6" s="123"/>
      <c r="P6" s="97"/>
      <c r="Q6" s="123"/>
      <c r="R6" s="123"/>
      <c r="S6" s="123"/>
      <c r="T6" s="123"/>
      <c r="U6" s="123"/>
      <c r="V6" s="123"/>
    </row>
    <row r="7" spans="1:22" s="1" customFormat="1" ht="13.5" customHeight="1" x14ac:dyDescent="0.2">
      <c r="A7" s="33" t="s">
        <v>83</v>
      </c>
      <c r="B7" s="111">
        <v>21</v>
      </c>
      <c r="C7" s="34">
        <v>415.15</v>
      </c>
      <c r="D7" s="35" t="s">
        <v>128</v>
      </c>
      <c r="E7" s="35" t="s">
        <v>242</v>
      </c>
      <c r="F7" s="119">
        <v>20</v>
      </c>
      <c r="G7" s="36">
        <v>431.73</v>
      </c>
      <c r="H7" s="37" t="s">
        <v>133</v>
      </c>
      <c r="I7" s="38" t="s">
        <v>242</v>
      </c>
      <c r="J7" s="39">
        <f>G7/'stranica 1 i 2'!$C$52*100</f>
        <v>39.463436928702009</v>
      </c>
      <c r="K7" s="39">
        <f t="shared" ref="K7:K13" si="0">F7/$F$14*100</f>
        <v>0.14461315979754158</v>
      </c>
      <c r="L7" s="97"/>
      <c r="M7" s="123"/>
      <c r="N7" s="123"/>
      <c r="O7" s="123"/>
      <c r="P7" s="97"/>
      <c r="Q7" s="123"/>
      <c r="R7" s="123"/>
      <c r="S7" s="123"/>
      <c r="T7" s="123"/>
      <c r="U7" s="123"/>
      <c r="V7" s="123"/>
    </row>
    <row r="8" spans="1:22" s="1" customFormat="1" ht="14.25" customHeight="1" x14ac:dyDescent="0.2">
      <c r="A8" s="40" t="s">
        <v>11</v>
      </c>
      <c r="B8" s="112">
        <v>7379</v>
      </c>
      <c r="C8" s="41">
        <v>697.65</v>
      </c>
      <c r="D8" s="42" t="s">
        <v>424</v>
      </c>
      <c r="E8" s="42" t="s">
        <v>170</v>
      </c>
      <c r="F8" s="120">
        <v>7253</v>
      </c>
      <c r="G8" s="43">
        <v>700.72</v>
      </c>
      <c r="H8" s="44" t="s">
        <v>431</v>
      </c>
      <c r="I8" s="45" t="s">
        <v>242</v>
      </c>
      <c r="J8" s="39">
        <f>G8/'stranica 1 i 2'!$C$52*100</f>
        <v>64.051188299817184</v>
      </c>
      <c r="K8" s="71">
        <f t="shared" si="0"/>
        <v>52.443962400578449</v>
      </c>
      <c r="L8" s="97"/>
      <c r="M8" s="123"/>
      <c r="N8" s="123"/>
      <c r="O8" s="123"/>
      <c r="P8" s="97"/>
      <c r="Q8" s="123"/>
      <c r="R8" s="123"/>
      <c r="S8" s="123"/>
      <c r="T8" s="123"/>
      <c r="U8" s="123"/>
      <c r="V8" s="123"/>
    </row>
    <row r="9" spans="1:22" s="1" customFormat="1" ht="13.5" customHeight="1" x14ac:dyDescent="0.2">
      <c r="A9" s="46" t="s">
        <v>12</v>
      </c>
      <c r="B9" s="111">
        <v>4339</v>
      </c>
      <c r="C9" s="34">
        <v>555.41</v>
      </c>
      <c r="D9" s="35" t="s">
        <v>168</v>
      </c>
      <c r="E9" s="35" t="s">
        <v>171</v>
      </c>
      <c r="F9" s="119">
        <v>4204</v>
      </c>
      <c r="G9" s="36">
        <v>558.5</v>
      </c>
      <c r="H9" s="37" t="s">
        <v>173</v>
      </c>
      <c r="I9" s="38" t="s">
        <v>171</v>
      </c>
      <c r="J9" s="39">
        <f>G9/'stranica 1 i 2'!$C$52*100</f>
        <v>51.051188299817184</v>
      </c>
      <c r="K9" s="39">
        <f t="shared" si="0"/>
        <v>30.397686189443242</v>
      </c>
      <c r="L9" s="97"/>
      <c r="M9" s="123"/>
      <c r="N9" s="123"/>
      <c r="O9" s="123"/>
      <c r="P9" s="97"/>
      <c r="Q9" s="123"/>
      <c r="R9" s="123"/>
      <c r="S9" s="123"/>
      <c r="T9" s="123"/>
      <c r="U9" s="123"/>
      <c r="V9" s="123"/>
    </row>
    <row r="10" spans="1:22" s="1" customFormat="1" ht="16.5" customHeight="1" x14ac:dyDescent="0.2">
      <c r="A10" s="191" t="s">
        <v>13</v>
      </c>
      <c r="B10" s="111">
        <v>9</v>
      </c>
      <c r="C10" s="34">
        <v>531.08000000000004</v>
      </c>
      <c r="D10" s="35" t="s">
        <v>105</v>
      </c>
      <c r="E10" s="35" t="s">
        <v>428</v>
      </c>
      <c r="F10" s="119">
        <v>9</v>
      </c>
      <c r="G10" s="36">
        <v>531.08000000000004</v>
      </c>
      <c r="H10" s="37" t="s">
        <v>105</v>
      </c>
      <c r="I10" s="38" t="s">
        <v>428</v>
      </c>
      <c r="J10" s="39">
        <f>G10/'stranica 1 i 2'!$C$52*100</f>
        <v>48.544789762340038</v>
      </c>
      <c r="K10" s="39">
        <f t="shared" si="0"/>
        <v>6.5075921908893705E-2</v>
      </c>
      <c r="L10" s="97"/>
      <c r="M10" s="123"/>
      <c r="N10" s="123"/>
      <c r="O10" s="123"/>
      <c r="P10" s="97"/>
      <c r="Q10" s="123"/>
      <c r="R10" s="123"/>
      <c r="S10" s="123"/>
      <c r="T10" s="123"/>
      <c r="U10" s="123"/>
      <c r="V10" s="123"/>
    </row>
    <row r="11" spans="1:22" s="1" customFormat="1" ht="14.25" customHeight="1" x14ac:dyDescent="0.2">
      <c r="A11" s="40" t="s">
        <v>14</v>
      </c>
      <c r="B11" s="112">
        <v>11727</v>
      </c>
      <c r="C11" s="41">
        <v>644.89</v>
      </c>
      <c r="D11" s="42" t="s">
        <v>129</v>
      </c>
      <c r="E11" s="42" t="s">
        <v>96</v>
      </c>
      <c r="F11" s="120">
        <v>11466</v>
      </c>
      <c r="G11" s="43">
        <v>648.44000000000005</v>
      </c>
      <c r="H11" s="44" t="s">
        <v>174</v>
      </c>
      <c r="I11" s="45" t="s">
        <v>96</v>
      </c>
      <c r="J11" s="39">
        <f>G11/'stranica 1 i 2'!$C$52*100</f>
        <v>59.272394881170023</v>
      </c>
      <c r="K11" s="71">
        <f t="shared" si="0"/>
        <v>82.906724511930591</v>
      </c>
      <c r="L11" s="97"/>
      <c r="M11" s="123"/>
      <c r="N11" s="123"/>
      <c r="O11" s="123"/>
      <c r="P11" s="97"/>
      <c r="Q11" s="123"/>
      <c r="R11" s="123"/>
      <c r="S11" s="123"/>
      <c r="T11" s="123"/>
      <c r="U11" s="123"/>
      <c r="V11" s="123"/>
    </row>
    <row r="12" spans="1:22" s="1" customFormat="1" ht="12" customHeight="1" x14ac:dyDescent="0.2">
      <c r="A12" s="46" t="s">
        <v>15</v>
      </c>
      <c r="B12" s="111">
        <v>70</v>
      </c>
      <c r="C12" s="34">
        <v>455.06</v>
      </c>
      <c r="D12" s="35" t="s">
        <v>130</v>
      </c>
      <c r="E12" s="35" t="s">
        <v>429</v>
      </c>
      <c r="F12" s="119">
        <v>69</v>
      </c>
      <c r="G12" s="36">
        <v>460.49</v>
      </c>
      <c r="H12" s="37" t="s">
        <v>134</v>
      </c>
      <c r="I12" s="38" t="s">
        <v>429</v>
      </c>
      <c r="J12" s="39">
        <f>G12/'stranica 1 i 2'!$C$52*100</f>
        <v>42.09232175502742</v>
      </c>
      <c r="K12" s="39">
        <f t="shared" si="0"/>
        <v>0.49891540130151846</v>
      </c>
      <c r="L12" s="97"/>
      <c r="M12" s="123"/>
      <c r="N12" s="123"/>
      <c r="O12" s="123"/>
      <c r="P12" s="97"/>
      <c r="Q12" s="123"/>
      <c r="R12" s="123"/>
      <c r="S12" s="123"/>
      <c r="T12" s="123"/>
      <c r="U12" s="123"/>
      <c r="V12" s="123"/>
    </row>
    <row r="13" spans="1:22" s="1" customFormat="1" ht="12" customHeight="1" x14ac:dyDescent="0.2">
      <c r="A13" s="46" t="s">
        <v>5</v>
      </c>
      <c r="B13" s="111">
        <v>2304</v>
      </c>
      <c r="C13" s="34">
        <v>319.89999999999998</v>
      </c>
      <c r="D13" s="35" t="s">
        <v>425</v>
      </c>
      <c r="E13" s="35" t="s">
        <v>172</v>
      </c>
      <c r="F13" s="119">
        <v>2295</v>
      </c>
      <c r="G13" s="36">
        <v>320.3</v>
      </c>
      <c r="H13" s="37" t="s">
        <v>432</v>
      </c>
      <c r="I13" s="38" t="s">
        <v>172</v>
      </c>
      <c r="J13" s="151">
        <f>G13/'stranica 1 i 2'!$C$52*100</f>
        <v>29.277879341864715</v>
      </c>
      <c r="K13" s="39">
        <f t="shared" si="0"/>
        <v>16.594360086767896</v>
      </c>
      <c r="L13" s="97"/>
      <c r="M13" s="123"/>
      <c r="N13" s="123"/>
      <c r="O13" s="123"/>
      <c r="P13" s="97"/>
      <c r="Q13" s="123"/>
      <c r="R13" s="123"/>
      <c r="S13" s="123"/>
      <c r="T13" s="123"/>
      <c r="U13" s="123"/>
      <c r="V13" s="123"/>
    </row>
    <row r="14" spans="1:22" s="1" customFormat="1" ht="12.75" x14ac:dyDescent="0.2">
      <c r="A14" s="47" t="s">
        <v>16</v>
      </c>
      <c r="B14" s="113">
        <v>14101</v>
      </c>
      <c r="C14" s="48">
        <v>590.85</v>
      </c>
      <c r="D14" s="49" t="s">
        <v>426</v>
      </c>
      <c r="E14" s="49" t="s">
        <v>97</v>
      </c>
      <c r="F14" s="113">
        <v>13830</v>
      </c>
      <c r="G14" s="48">
        <v>593.04999999999995</v>
      </c>
      <c r="H14" s="49" t="s">
        <v>433</v>
      </c>
      <c r="I14" s="49" t="s">
        <v>131</v>
      </c>
      <c r="J14" s="50">
        <f>G14/'stranica 1 i 2'!$C$52*100</f>
        <v>54.209323583180982</v>
      </c>
      <c r="K14" s="50"/>
      <c r="L14" s="97">
        <v>31</v>
      </c>
      <c r="M14" s="123"/>
      <c r="N14" s="123"/>
      <c r="O14" s="123"/>
      <c r="P14" s="97"/>
      <c r="Q14" s="123"/>
      <c r="R14" s="123"/>
      <c r="S14" s="123"/>
      <c r="T14" s="123"/>
      <c r="U14" s="123"/>
      <c r="V14" s="123"/>
    </row>
    <row r="15" spans="1:22" s="189" customFormat="1" ht="12" customHeight="1" x14ac:dyDescent="0.25">
      <c r="A15" s="250" t="s">
        <v>182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186"/>
      <c r="M15" s="187"/>
      <c r="N15" s="187"/>
      <c r="O15" s="187"/>
      <c r="P15" s="188"/>
      <c r="Q15" s="187"/>
      <c r="R15" s="187"/>
      <c r="S15" s="187"/>
      <c r="T15" s="187"/>
      <c r="U15" s="187"/>
      <c r="V15" s="187"/>
    </row>
    <row r="16" spans="1:22" s="197" customFormat="1" ht="12" customHeight="1" x14ac:dyDescent="0.25">
      <c r="A16" s="194" t="s">
        <v>136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42"/>
      <c r="M16" s="195"/>
      <c r="N16" s="195"/>
      <c r="O16" s="195"/>
      <c r="P16" s="196"/>
      <c r="Q16" s="195"/>
      <c r="R16" s="195"/>
      <c r="S16" s="195"/>
      <c r="T16" s="195"/>
      <c r="U16" s="195"/>
      <c r="V16" s="195"/>
    </row>
    <row r="17" spans="1:26" s="197" customFormat="1" ht="12" customHeight="1" x14ac:dyDescent="0.2">
      <c r="A17" s="146" t="s">
        <v>257</v>
      </c>
      <c r="B17" s="177"/>
      <c r="C17" s="177"/>
      <c r="D17" s="177"/>
      <c r="E17" s="177"/>
      <c r="F17" s="177"/>
      <c r="G17" s="177"/>
      <c r="H17" s="177"/>
      <c r="I17" s="248"/>
      <c r="J17" s="248"/>
      <c r="K17" s="248"/>
      <c r="L17" s="142"/>
      <c r="M17" s="195"/>
      <c r="N17" s="195"/>
      <c r="O17" s="195"/>
      <c r="P17" s="196"/>
      <c r="Q17" s="195"/>
      <c r="R17" s="195"/>
      <c r="S17" s="195"/>
      <c r="T17" s="195"/>
      <c r="U17" s="195"/>
      <c r="V17" s="195"/>
    </row>
    <row r="18" spans="1:26" s="189" customFormat="1" ht="13.5" customHeight="1" x14ac:dyDescent="0.25">
      <c r="A18" s="193"/>
      <c r="B18" s="190"/>
      <c r="C18" s="190"/>
      <c r="D18" s="190"/>
      <c r="E18" s="190"/>
      <c r="F18" s="190"/>
      <c r="G18" s="190"/>
      <c r="H18" s="190"/>
      <c r="I18" s="249" t="str">
        <f>I2</f>
        <v>za veljaču 2023. (isplata u ožujku 2023.)</v>
      </c>
      <c r="J18" s="249"/>
      <c r="K18" s="249"/>
      <c r="L18" s="186"/>
      <c r="M18" s="187"/>
      <c r="N18" s="187"/>
      <c r="O18" s="187"/>
      <c r="P18" s="188"/>
      <c r="Q18" s="187"/>
      <c r="R18" s="187"/>
      <c r="S18" s="187"/>
      <c r="T18" s="187"/>
      <c r="U18" s="187"/>
      <c r="V18" s="187"/>
    </row>
    <row r="19" spans="1:26" s="1" customFormat="1" ht="15.75" customHeight="1" x14ac:dyDescent="0.2">
      <c r="A19" s="214" t="s">
        <v>7</v>
      </c>
      <c r="B19" s="201" t="str">
        <f>B3</f>
        <v>Broj 
korisnika</v>
      </c>
      <c r="C19" s="200" t="s">
        <v>178</v>
      </c>
      <c r="D19" s="201" t="str">
        <f>D3</f>
        <v>Prosječan mirovinski staž
(gg mm dd)</v>
      </c>
      <c r="E19" s="201" t="str">
        <f>E3</f>
        <v>Prosječna dob
(gg mm)</v>
      </c>
      <c r="F19" s="210" t="s">
        <v>0</v>
      </c>
      <c r="G19" s="210"/>
      <c r="H19" s="210"/>
      <c r="I19" s="210"/>
      <c r="J19" s="210"/>
      <c r="K19" s="210"/>
      <c r="L19" s="97"/>
      <c r="M19" s="123"/>
      <c r="N19" s="123"/>
      <c r="O19" s="123"/>
      <c r="P19" s="97"/>
      <c r="Q19" s="123"/>
      <c r="R19" s="123"/>
      <c r="S19" s="123"/>
      <c r="T19" s="123"/>
      <c r="U19" s="123"/>
      <c r="V19" s="123"/>
    </row>
    <row r="20" spans="1:26" s="1" customFormat="1" ht="79.5" customHeight="1" x14ac:dyDescent="0.2">
      <c r="A20" s="215"/>
      <c r="B20" s="202"/>
      <c r="C20" s="200"/>
      <c r="D20" s="202"/>
      <c r="E20" s="202"/>
      <c r="F20" s="72" t="str">
        <f>F4</f>
        <v>Broj 
 korisnika</v>
      </c>
      <c r="G20" s="107" t="s">
        <v>177</v>
      </c>
      <c r="H20" s="72" t="str">
        <f>H4</f>
        <v>Prosječan mirovinski staž
(gg mm dd)</v>
      </c>
      <c r="I20" s="107" t="str">
        <f>I4</f>
        <v>Prosječna dob
(gg mm)</v>
      </c>
      <c r="J20" s="108" t="str">
        <f>J4</f>
        <v>Udio netomirovine u netoplaći RH</v>
      </c>
      <c r="K20" s="101" t="s">
        <v>76</v>
      </c>
      <c r="L20" s="97"/>
      <c r="M20" s="123"/>
      <c r="N20" s="123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</row>
    <row r="21" spans="1:26" s="1" customFormat="1" ht="32.25" customHeight="1" x14ac:dyDescent="0.2">
      <c r="A21" s="205" t="s">
        <v>181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97"/>
      <c r="M21" s="123"/>
      <c r="N21" s="123"/>
      <c r="O21" s="123"/>
      <c r="P21" s="97"/>
      <c r="Q21" s="123"/>
      <c r="R21" s="123"/>
      <c r="S21" s="123"/>
      <c r="T21" s="123"/>
      <c r="U21" s="123"/>
      <c r="V21" s="123"/>
    </row>
    <row r="22" spans="1:26" s="1" customFormat="1" ht="12" customHeight="1" x14ac:dyDescent="0.2">
      <c r="A22" s="26" t="s">
        <v>3</v>
      </c>
      <c r="B22" s="110">
        <v>64</v>
      </c>
      <c r="C22" s="27">
        <v>691.13</v>
      </c>
      <c r="D22" s="28" t="s">
        <v>434</v>
      </c>
      <c r="E22" s="28" t="s">
        <v>441</v>
      </c>
      <c r="F22" s="118">
        <v>62</v>
      </c>
      <c r="G22" s="29">
        <v>705.09</v>
      </c>
      <c r="H22" s="30" t="s">
        <v>445</v>
      </c>
      <c r="I22" s="31" t="s">
        <v>441</v>
      </c>
      <c r="J22" s="32">
        <f>G22/'stranica 1 i 2'!$C$52*100</f>
        <v>64.450639853747717</v>
      </c>
      <c r="K22" s="32">
        <f>F22/$F$30*100</f>
        <v>28.571428571428569</v>
      </c>
      <c r="L22" s="97"/>
      <c r="M22" s="123"/>
      <c r="N22" s="123"/>
      <c r="O22" s="123"/>
      <c r="P22" s="97"/>
      <c r="Q22" s="123"/>
      <c r="R22" s="123"/>
      <c r="S22" s="123"/>
      <c r="T22" s="123"/>
      <c r="U22" s="123"/>
      <c r="V22" s="123"/>
    </row>
    <row r="23" spans="1:26" s="1" customFormat="1" ht="12" customHeight="1" x14ac:dyDescent="0.2">
      <c r="A23" s="33" t="s">
        <v>10</v>
      </c>
      <c r="B23" s="111">
        <v>16</v>
      </c>
      <c r="C23" s="34">
        <v>590.62</v>
      </c>
      <c r="D23" s="35" t="s">
        <v>435</v>
      </c>
      <c r="E23" s="35" t="s">
        <v>442</v>
      </c>
      <c r="F23" s="119">
        <v>16</v>
      </c>
      <c r="G23" s="36">
        <v>590.62</v>
      </c>
      <c r="H23" s="37" t="s">
        <v>435</v>
      </c>
      <c r="I23" s="38" t="s">
        <v>442</v>
      </c>
      <c r="J23" s="39">
        <f>G23/'stranica 1 i 2'!$C$52*100</f>
        <v>53.987202925045708</v>
      </c>
      <c r="K23" s="39">
        <f>F23/$F$30*100</f>
        <v>7.3732718894009217</v>
      </c>
      <c r="L23" s="97"/>
      <c r="M23" s="123"/>
      <c r="N23" s="123"/>
      <c r="O23" s="123"/>
      <c r="P23" s="97"/>
      <c r="Q23" s="123"/>
      <c r="R23" s="123"/>
      <c r="S23" s="123"/>
      <c r="T23" s="123"/>
      <c r="U23" s="123"/>
      <c r="V23" s="123"/>
    </row>
    <row r="24" spans="1:26" s="1" customFormat="1" ht="12" customHeight="1" x14ac:dyDescent="0.2">
      <c r="A24" s="40" t="s">
        <v>11</v>
      </c>
      <c r="B24" s="112">
        <v>80</v>
      </c>
      <c r="C24" s="41">
        <v>671.03</v>
      </c>
      <c r="D24" s="42" t="s">
        <v>436</v>
      </c>
      <c r="E24" s="42" t="s">
        <v>140</v>
      </c>
      <c r="F24" s="120">
        <v>78</v>
      </c>
      <c r="G24" s="43">
        <v>681.61</v>
      </c>
      <c r="H24" s="44" t="s">
        <v>446</v>
      </c>
      <c r="I24" s="45" t="s">
        <v>140</v>
      </c>
      <c r="J24" s="71">
        <f>G24/'stranica 1 i 2'!$C$52*100</f>
        <v>62.304387568555761</v>
      </c>
      <c r="K24" s="71">
        <f t="shared" ref="K24:K29" si="1">F24/$F$30*100</f>
        <v>35.944700460829495</v>
      </c>
      <c r="L24" s="97"/>
      <c r="M24" s="123"/>
      <c r="N24" s="123"/>
      <c r="O24" s="123"/>
      <c r="P24" s="97"/>
      <c r="Q24" s="123"/>
      <c r="R24" s="123"/>
      <c r="S24" s="123"/>
      <c r="T24" s="123"/>
      <c r="U24" s="123"/>
      <c r="V24" s="123"/>
    </row>
    <row r="25" spans="1:26" s="1" customFormat="1" ht="12" customHeight="1" x14ac:dyDescent="0.2">
      <c r="A25" s="46" t="s">
        <v>12</v>
      </c>
      <c r="B25" s="111">
        <v>45</v>
      </c>
      <c r="C25" s="34">
        <v>521.83000000000004</v>
      </c>
      <c r="D25" s="35" t="s">
        <v>437</v>
      </c>
      <c r="E25" s="35" t="s">
        <v>238</v>
      </c>
      <c r="F25" s="119">
        <v>45</v>
      </c>
      <c r="G25" s="36">
        <v>521.83000000000004</v>
      </c>
      <c r="H25" s="37" t="s">
        <v>437</v>
      </c>
      <c r="I25" s="38" t="s">
        <v>238</v>
      </c>
      <c r="J25" s="39">
        <f>G25/'stranica 1 i 2'!$C$52*100</f>
        <v>47.699268738574048</v>
      </c>
      <c r="K25" s="39">
        <f t="shared" si="1"/>
        <v>20.737327188940093</v>
      </c>
      <c r="L25" s="97"/>
      <c r="M25" s="123"/>
      <c r="N25" s="123"/>
      <c r="O25" s="123" t="s">
        <v>6</v>
      </c>
      <c r="P25" s="97"/>
      <c r="Q25" s="123"/>
      <c r="R25" s="123"/>
      <c r="S25" s="123"/>
      <c r="T25" s="123"/>
      <c r="U25" s="123"/>
      <c r="V25" s="123"/>
    </row>
    <row r="26" spans="1:26" s="1" customFormat="1" ht="15.75" customHeight="1" x14ac:dyDescent="0.2">
      <c r="A26" s="191" t="s">
        <v>13</v>
      </c>
      <c r="B26" s="111">
        <v>0</v>
      </c>
      <c r="C26" s="34">
        <v>0</v>
      </c>
      <c r="D26" s="35">
        <v>0</v>
      </c>
      <c r="E26" s="35">
        <v>0</v>
      </c>
      <c r="F26" s="119">
        <v>0</v>
      </c>
      <c r="G26" s="36">
        <v>0</v>
      </c>
      <c r="H26" s="37">
        <v>0</v>
      </c>
      <c r="I26" s="38">
        <v>0</v>
      </c>
      <c r="J26" s="192">
        <f>G26/'stranica 1 i 2'!$C$52*100</f>
        <v>0</v>
      </c>
      <c r="K26" s="192">
        <f t="shared" si="1"/>
        <v>0</v>
      </c>
      <c r="L26" s="97"/>
      <c r="M26" s="123"/>
      <c r="N26" s="123"/>
      <c r="O26" s="123"/>
      <c r="P26" s="97"/>
      <c r="Q26" s="123"/>
      <c r="R26" s="123"/>
      <c r="S26" s="123"/>
      <c r="T26" s="123"/>
      <c r="U26" s="123"/>
      <c r="V26" s="123"/>
    </row>
    <row r="27" spans="1:26" s="1" customFormat="1" ht="12" customHeight="1" x14ac:dyDescent="0.2">
      <c r="A27" s="40" t="s">
        <v>14</v>
      </c>
      <c r="B27" s="112">
        <v>125</v>
      </c>
      <c r="C27" s="41">
        <v>617.32000000000005</v>
      </c>
      <c r="D27" s="42" t="s">
        <v>438</v>
      </c>
      <c r="E27" s="42" t="s">
        <v>175</v>
      </c>
      <c r="F27" s="120">
        <v>123</v>
      </c>
      <c r="G27" s="43">
        <v>623.16</v>
      </c>
      <c r="H27" s="44" t="s">
        <v>447</v>
      </c>
      <c r="I27" s="45" t="s">
        <v>175</v>
      </c>
      <c r="J27" s="71">
        <f>G27/'stranica 1 i 2'!$C$52*100</f>
        <v>56.961608775137108</v>
      </c>
      <c r="K27" s="71">
        <f t="shared" si="1"/>
        <v>56.682027649769587</v>
      </c>
      <c r="L27" s="97"/>
      <c r="M27" s="123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</row>
    <row r="28" spans="1:26" s="1" customFormat="1" ht="12" customHeight="1" x14ac:dyDescent="0.2">
      <c r="A28" s="46" t="s">
        <v>15</v>
      </c>
      <c r="B28" s="111">
        <v>0</v>
      </c>
      <c r="C28" s="34">
        <v>0</v>
      </c>
      <c r="D28" s="35">
        <v>0</v>
      </c>
      <c r="E28" s="35">
        <v>0</v>
      </c>
      <c r="F28" s="119">
        <v>0</v>
      </c>
      <c r="G28" s="36">
        <v>0</v>
      </c>
      <c r="H28" s="37">
        <v>0</v>
      </c>
      <c r="I28" s="38">
        <v>0</v>
      </c>
      <c r="J28" s="39">
        <f>G28/'stranica 1 i 2'!$C$52*100</f>
        <v>0</v>
      </c>
      <c r="K28" s="39">
        <f t="shared" si="1"/>
        <v>0</v>
      </c>
      <c r="L28" s="97"/>
      <c r="M28" s="123"/>
      <c r="N28" s="123"/>
      <c r="O28" s="123"/>
      <c r="P28" s="97"/>
      <c r="Q28" s="123"/>
      <c r="R28" s="123"/>
      <c r="S28" s="123"/>
      <c r="T28" s="123"/>
      <c r="U28" s="123"/>
      <c r="V28" s="123"/>
    </row>
    <row r="29" spans="1:26" s="1" customFormat="1" ht="12" customHeight="1" x14ac:dyDescent="0.2">
      <c r="A29" s="46" t="s">
        <v>5</v>
      </c>
      <c r="B29" s="111">
        <v>94</v>
      </c>
      <c r="C29" s="34">
        <v>293.81</v>
      </c>
      <c r="D29" s="35" t="s">
        <v>439</v>
      </c>
      <c r="E29" s="35" t="s">
        <v>443</v>
      </c>
      <c r="F29" s="119">
        <v>94</v>
      </c>
      <c r="G29" s="36">
        <v>293.81</v>
      </c>
      <c r="H29" s="37" t="s">
        <v>439</v>
      </c>
      <c r="I29" s="38" t="s">
        <v>443</v>
      </c>
      <c r="J29" s="39">
        <f>G29/'stranica 1 i 2'!$C$52*100</f>
        <v>26.856489945155392</v>
      </c>
      <c r="K29" s="39">
        <f t="shared" si="1"/>
        <v>43.317972350230413</v>
      </c>
      <c r="L29" s="97"/>
      <c r="M29" s="123"/>
      <c r="N29" s="123"/>
      <c r="O29" s="123"/>
      <c r="P29" s="97"/>
      <c r="Q29" s="123"/>
      <c r="R29" s="123"/>
      <c r="S29" s="123"/>
      <c r="T29" s="123"/>
      <c r="U29" s="123"/>
      <c r="V29" s="123"/>
    </row>
    <row r="30" spans="1:26" s="1" customFormat="1" ht="14.25" customHeight="1" x14ac:dyDescent="0.2">
      <c r="A30" s="47" t="s">
        <v>16</v>
      </c>
      <c r="B30" s="113">
        <v>219</v>
      </c>
      <c r="C30" s="48">
        <v>478.46182648401827</v>
      </c>
      <c r="D30" s="49" t="s">
        <v>440</v>
      </c>
      <c r="E30" s="49" t="s">
        <v>444</v>
      </c>
      <c r="F30" s="113">
        <v>217</v>
      </c>
      <c r="G30" s="48">
        <v>480.49225806451608</v>
      </c>
      <c r="H30" s="49" t="s">
        <v>448</v>
      </c>
      <c r="I30" s="49" t="s">
        <v>449</v>
      </c>
      <c r="J30" s="50">
        <f>G30/'stranica 1 i 2'!$C$52*100</f>
        <v>43.920681724361614</v>
      </c>
      <c r="K30" s="50"/>
      <c r="L30" s="97">
        <v>32</v>
      </c>
      <c r="M30" s="123"/>
      <c r="N30" s="123"/>
      <c r="O30" s="123"/>
      <c r="P30" s="97"/>
      <c r="Q30" s="123"/>
      <c r="R30" s="123"/>
      <c r="S30" s="123"/>
      <c r="T30" s="123"/>
      <c r="U30" s="123"/>
      <c r="V30" s="123"/>
    </row>
    <row r="31" spans="1:26" s="3" customFormat="1" ht="34.5" customHeight="1" x14ac:dyDescent="0.2">
      <c r="A31" s="203" t="s">
        <v>98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127"/>
      <c r="M31" s="124"/>
      <c r="N31" s="124"/>
      <c r="O31" s="124"/>
      <c r="P31" s="127"/>
      <c r="Q31" s="124"/>
      <c r="R31" s="124"/>
      <c r="S31" s="124"/>
      <c r="T31" s="124"/>
      <c r="U31" s="124"/>
      <c r="V31" s="124"/>
    </row>
    <row r="32" spans="1:26" x14ac:dyDescent="0.25">
      <c r="A32" s="174"/>
    </row>
    <row r="33" spans="1:1" x14ac:dyDescent="0.25">
      <c r="A33" s="175"/>
    </row>
  </sheetData>
  <mergeCells count="21">
    <mergeCell ref="A1:K1"/>
    <mergeCell ref="A3:A4"/>
    <mergeCell ref="B3:B4"/>
    <mergeCell ref="C3:C4"/>
    <mergeCell ref="D3:D4"/>
    <mergeCell ref="E3:E4"/>
    <mergeCell ref="F3:K3"/>
    <mergeCell ref="A31:K31"/>
    <mergeCell ref="A15:K15"/>
    <mergeCell ref="A19:A20"/>
    <mergeCell ref="B19:B20"/>
    <mergeCell ref="C19:C20"/>
    <mergeCell ref="D19:D20"/>
    <mergeCell ref="E19:E20"/>
    <mergeCell ref="F19:K19"/>
    <mergeCell ref="O20:Z20"/>
    <mergeCell ref="I2:K2"/>
    <mergeCell ref="I17:K17"/>
    <mergeCell ref="A21:K21"/>
    <mergeCell ref="N27:X27"/>
    <mergeCell ref="I18:K18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{AD0B7F05-4661-4DCB-A103-19FCF9CAEF4C}</x14:id>
        </ext>
      </extLst>
    </cfRule>
  </conditionalFormatting>
  <conditionalFormatting sqref="G22:G23 G25:G26 G28:G2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{596CF0F9-5D05-4B63-8402-D89ABD3F67FC}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0B7F05-4661-4DCB-A103-19FCF9CAEF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596CF0F9-5D05-4B63-8402-D89ABD3F67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G22:G23 G25:G26 G28:G29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stranica 1 i 2</vt:lpstr>
      <vt:lpstr>stranica 3</vt:lpstr>
      <vt:lpstr>stranica 4</vt:lpstr>
      <vt:lpstr>stranica 5</vt:lpstr>
      <vt:lpstr>stranica 6</vt:lpstr>
      <vt:lpstr>stranica 7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  <vt:lpstr>'stranica 7'!Podrucje_ispisa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Tomislav Oštarić</cp:lastModifiedBy>
  <cp:lastPrinted>2023-03-21T13:16:04Z</cp:lastPrinted>
  <dcterms:created xsi:type="dcterms:W3CDTF">2018-09-19T07:11:38Z</dcterms:created>
  <dcterms:modified xsi:type="dcterms:W3CDTF">2023-03-21T13:16:27Z</dcterms:modified>
</cp:coreProperties>
</file>