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3\"/>
    </mc:Choice>
  </mc:AlternateContent>
  <bookViews>
    <workbookView xWindow="0" yWindow="0" windowWidth="28800" windowHeight="11700"/>
  </bookViews>
  <sheets>
    <sheet name="stranica 1 i 2" sheetId="1" r:id="rId1"/>
    <sheet name="stranica 3" sheetId="2" r:id="rId2"/>
    <sheet name="stranica 4" sheetId="5" r:id="rId3"/>
    <sheet name="stranica 5" sheetId="4" r:id="rId4"/>
    <sheet name="stranica 6" sheetId="3" r:id="rId5"/>
    <sheet name="stranica 7" sheetId="6" r:id="rId6"/>
    <sheet name="stranica 8" sheetId="7" r:id="rId7"/>
  </sheets>
  <definedNames>
    <definedName name="_xlnm.Print_Area" localSheetId="0">'stranica 1 i 2'!$A$1:$K$67</definedName>
    <definedName name="_xlnm.Print_Area" localSheetId="1">'stranica 3'!$A$1:$M$39</definedName>
    <definedName name="_xlnm.Print_Area" localSheetId="2">'stranica 4'!$A$1:$M$38</definedName>
    <definedName name="_xlnm.Print_Area" localSheetId="3">'stranica 5'!$A$1:$M$38</definedName>
    <definedName name="_xlnm.Print_Area" localSheetId="4">'stranica 6'!$A$1:$E$58</definedName>
    <definedName name="_xlnm.Print_Area" localSheetId="5">'stranica 7'!$A$1:$K$31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6" l="1"/>
  <c r="K28" i="6"/>
  <c r="C21" i="7" l="1"/>
  <c r="I2" i="5" l="1"/>
  <c r="B22" i="1" l="1"/>
  <c r="D22" i="1"/>
  <c r="E22" i="1"/>
  <c r="F23" i="1"/>
  <c r="H23" i="1"/>
  <c r="I23" i="1"/>
  <c r="J23" i="1"/>
  <c r="I2" i="6" l="1"/>
  <c r="I18" i="6" s="1"/>
  <c r="J30" i="6"/>
  <c r="J29" i="6"/>
  <c r="J27" i="6"/>
  <c r="J26" i="6"/>
  <c r="J25" i="6"/>
  <c r="J24" i="6"/>
  <c r="J23" i="6"/>
  <c r="J22" i="6"/>
  <c r="J14" i="6"/>
  <c r="J6" i="6"/>
  <c r="J7" i="6"/>
  <c r="J8" i="6"/>
  <c r="J9" i="6"/>
  <c r="J10" i="6"/>
  <c r="J11" i="6"/>
  <c r="J12" i="6"/>
  <c r="J13" i="6"/>
  <c r="J5" i="6"/>
  <c r="K29" i="6"/>
  <c r="K27" i="6"/>
  <c r="K26" i="6"/>
  <c r="K25" i="6"/>
  <c r="K24" i="6"/>
  <c r="K23" i="6"/>
  <c r="K22" i="6"/>
  <c r="J20" i="6"/>
  <c r="I20" i="6"/>
  <c r="H20" i="6"/>
  <c r="F20" i="6"/>
  <c r="E19" i="6"/>
  <c r="D19" i="6"/>
  <c r="B19" i="6"/>
  <c r="K13" i="6"/>
  <c r="K12" i="6"/>
  <c r="K11" i="6"/>
  <c r="K10" i="6"/>
  <c r="K9" i="6"/>
  <c r="K8" i="6"/>
  <c r="K7" i="6"/>
  <c r="K6" i="6"/>
  <c r="K5" i="6"/>
  <c r="Q53" i="1" l="1"/>
  <c r="P15" i="2" l="1"/>
  <c r="I2" i="4" l="1"/>
  <c r="F21" i="3" l="1"/>
  <c r="K27" i="1" l="1"/>
  <c r="K28" i="1"/>
  <c r="K29" i="1"/>
  <c r="K30" i="1"/>
  <c r="K31" i="1"/>
  <c r="K32" i="1"/>
  <c r="K26" i="1"/>
  <c r="K25" i="1"/>
  <c r="J32" i="1" l="1"/>
  <c r="J31" i="1"/>
  <c r="J29" i="1"/>
  <c r="J28" i="1"/>
  <c r="J26" i="1"/>
  <c r="J25" i="1"/>
  <c r="J27" i="1" l="1"/>
  <c r="J30" i="1" l="1"/>
  <c r="J33" i="1"/>
  <c r="J16" i="1" l="1"/>
  <c r="J18" i="1" l="1"/>
  <c r="J17" i="1"/>
  <c r="J15" i="1" l="1"/>
  <c r="J6" i="1" l="1"/>
  <c r="J7" i="1"/>
  <c r="J9" i="1"/>
  <c r="J10" i="1"/>
  <c r="J12" i="1"/>
  <c r="J13" i="1"/>
  <c r="J5" i="1"/>
  <c r="J8" i="1" l="1"/>
  <c r="J11" i="1" l="1"/>
  <c r="K18" i="1" l="1"/>
  <c r="K12" i="1"/>
  <c r="K7" i="1"/>
  <c r="K17" i="1"/>
  <c r="K9" i="1"/>
  <c r="K13" i="1"/>
  <c r="K16" i="1"/>
  <c r="K10" i="1"/>
  <c r="K6" i="1"/>
  <c r="K5" i="1"/>
  <c r="K8" i="1"/>
  <c r="K11" i="1"/>
  <c r="J14" i="1"/>
</calcChain>
</file>

<file path=xl/sharedStrings.xml><?xml version="1.0" encoding="utf-8"?>
<sst xmlns="http://schemas.openxmlformats.org/spreadsheetml/2006/main" count="710" uniqueCount="494">
  <si>
    <t>Bez međunarodnih ugovora</t>
  </si>
  <si>
    <t>UKUPNO</t>
  </si>
  <si>
    <t>Broj korisnika</t>
  </si>
  <si>
    <t>-</t>
  </si>
  <si>
    <t>Vrste
mirovina</t>
  </si>
  <si>
    <t>Broj 
korisnika</t>
  </si>
  <si>
    <t>Broj 
 korisnika</t>
  </si>
  <si>
    <t>Starosna mirovina za dugogodišnjeg osiguranika - čl. 35.</t>
  </si>
  <si>
    <t>Prijevremena starosna mirovina</t>
  </si>
  <si>
    <t>Prijevremena starosna mirovina zbog stečaja poslodavca - čl. 36.</t>
  </si>
  <si>
    <t xml:space="preserve"> UKUPNO  </t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</si>
  <si>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najniže</t>
    </r>
    <r>
      <rPr>
        <sz val="8"/>
        <rFont val="Calibri"/>
        <family val="2"/>
        <charset val="238"/>
        <scheme val="minor"/>
      </rPr>
      <t xml:space="preserve"> mirovine kojima je mirovina određena prema ZOMO</t>
    </r>
  </si>
  <si>
    <r>
      <t xml:space="preserve">Korisnici </t>
    </r>
    <r>
      <rPr>
        <b/>
        <sz val="8"/>
        <color rgb="FFFF0000"/>
        <rFont val="Calibri"/>
        <family val="2"/>
        <charset val="238"/>
        <scheme val="minor"/>
      </rPr>
      <t>najviše</t>
    </r>
    <r>
      <rPr>
        <sz val="8"/>
        <rFont val="Calibri"/>
        <family val="2"/>
        <charset val="238"/>
        <scheme val="minor"/>
      </rPr>
      <t xml:space="preserve"> mirovine kojima je mirovina određena prema Zakonu o najvišoj mirovini</t>
    </r>
  </si>
  <si>
    <t>Ukupno</t>
  </si>
  <si>
    <t>Obiteljska 
mirovina</t>
  </si>
  <si>
    <t>Prosječan 
staž</t>
  </si>
  <si>
    <t xml:space="preserve">UKUPNO  </t>
  </si>
  <si>
    <t>Vrste 
mirovina</t>
  </si>
  <si>
    <t xml:space="preserve">KORISNICI KOJIMA SU MIROVINE PRIZNATE I / ILI ODREĐENE PREMA POSEBNIM PROPISIMA </t>
  </si>
  <si>
    <t>Red. br.</t>
  </si>
  <si>
    <t>Kategorije korisnika mirovina</t>
  </si>
  <si>
    <t>1.</t>
  </si>
  <si>
    <t>Radnici na poslovima ovlaštenih službenih osoba u tijelima unutarnjih poslova i  pravosuđa, kao i na poslovima razminiranja:</t>
  </si>
  <si>
    <r>
      <t xml:space="preserve">     a) </t>
    </r>
    <r>
      <rPr>
        <sz val="9"/>
        <color theme="1"/>
        <rFont val="Calibri"/>
        <family val="2"/>
        <charset val="238"/>
        <scheme val="minor"/>
      </rPr>
      <t>radnici na poslovima ovlaštenih službenih osoba u tijelima unutarnjih 
poslova i pravosuđa, kojima je pravo na mirovinu priznato prema propisima
koji su bili na snazi do stupanja na snagu Zakona o pravima iz mirovinskog
osiguranja DVO, PS i OSO</t>
    </r>
  </si>
  <si>
    <r>
      <t xml:space="preserve">    </t>
    </r>
    <r>
      <rPr>
        <b/>
        <sz val="9"/>
        <rFont val="Calibri"/>
        <family val="2"/>
        <charset val="238"/>
        <scheme val="minor"/>
      </rPr>
      <t xml:space="preserve"> b) </t>
    </r>
    <r>
      <rPr>
        <sz val="9"/>
        <rFont val="Calibri"/>
        <family val="2"/>
        <charset val="238"/>
        <scheme val="minor"/>
      </rPr>
      <t>radnici na  poslovima policijskih službenika, ovlaštenih službenih osoba pravosuđa i službene osobe s posebnim dužnostima i ovlastima u sigurnosno obavještajnom sustavu RH koji su pravo na mirovinu ostvarili prema Zakonu o pravima DVO, PS i OSO</t>
    </r>
  </si>
  <si>
    <r>
      <t xml:space="preserve">     </t>
    </r>
    <r>
      <rPr>
        <b/>
        <sz val="9"/>
        <rFont val="Calibri"/>
        <family val="2"/>
        <charset val="238"/>
        <scheme val="minor"/>
      </rPr>
      <t>c)</t>
    </r>
    <r>
      <rPr>
        <sz val="9"/>
        <rFont val="Calibri"/>
        <family val="2"/>
        <charset val="238"/>
        <scheme val="minor"/>
      </rPr>
      <t xml:space="preserve"> radnici na poslovima razminiranja</t>
    </r>
  </si>
  <si>
    <t>2.</t>
  </si>
  <si>
    <t>3.</t>
  </si>
  <si>
    <t>Pripadnici Hrvatske domovinske vojske od 1941. do 1945. godine</t>
  </si>
  <si>
    <t>4.</t>
  </si>
  <si>
    <t>Bivši politički zatvorenici</t>
  </si>
  <si>
    <t>5.</t>
  </si>
  <si>
    <t>Hrvatski branitelji iz Domovinskog rata - ZOHBDR</t>
  </si>
  <si>
    <t>6.</t>
  </si>
  <si>
    <t xml:space="preserve">Mirovine priznate prema općim propisima, a određene prema
ZOHBDR - u iz 2017. (čl. 27., 35., 48. i 49. stavak 2.) </t>
  </si>
  <si>
    <t>7.</t>
  </si>
  <si>
    <t>Pripadnici bivše Jugoslavenske narodne armije - JNA</t>
  </si>
  <si>
    <t>8.</t>
  </si>
  <si>
    <t>Pripadnici bivše Jugoslavenske narodne armije - JNA - čl. 185 ZOMO</t>
  </si>
  <si>
    <t>9.</t>
  </si>
  <si>
    <t>Sudionici Narodnooslobodilačkog rata - NOR</t>
  </si>
  <si>
    <t>10.</t>
  </si>
  <si>
    <t xml:space="preserve">Zastupnici u Hrvatskom saboru, članovi Vlade, suci Ustavnog suda i glavni državni revizor </t>
  </si>
  <si>
    <t>11.</t>
  </si>
  <si>
    <t>Članovi Izvršnog vijeća Sabora, Saveznog izvršnog vijeća i administrativno umirovljeni javni službenici</t>
  </si>
  <si>
    <t>12.</t>
  </si>
  <si>
    <t>Bivši službenici u saveznim tijelima bivše SFRJ - članak 38. ZOMO</t>
  </si>
  <si>
    <t>13.</t>
  </si>
  <si>
    <t>Redoviti članovi Hrvatske akademije znanosti i umjetnosti - HAZU</t>
  </si>
  <si>
    <t>14.</t>
  </si>
  <si>
    <t xml:space="preserve">Radnici u Istarskim ugljenokopima "Tupljak" d.d. Labin </t>
  </si>
  <si>
    <t>15.</t>
  </si>
  <si>
    <t>Radnici profesionalno izloženi azbestu</t>
  </si>
  <si>
    <t>16.</t>
  </si>
  <si>
    <t>17.</t>
  </si>
  <si>
    <t xml:space="preserve">Pripadnici Hrvatskog vijeća obrane  - HVO </t>
  </si>
  <si>
    <r>
      <t xml:space="preserve">KORISNICI MIROVINA PREMA VRSTAMA I SVOTAMA MIROVINA KOJI SU PRAVO NA MIROVINU OSTVARILI PREMA ZAKONU O MIROVINSKOM OSIGURANJU 
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</si>
  <si>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 xml:space="preserve">Prosječno korištenje 
prava na mirovinu
</t>
    </r>
    <r>
      <rPr>
        <sz val="8"/>
        <color theme="1"/>
        <rFont val="Calibri"/>
        <family val="2"/>
        <charset val="238"/>
        <scheme val="minor"/>
      </rPr>
      <t>(gg mm)</t>
    </r>
  </si>
  <si>
    <t xml:space="preserve">Starosna 
mirovina </t>
  </si>
  <si>
    <t xml:space="preserve">Invalidska 
mirovina </t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</si>
  <si>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do 31. prosinca 1998.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</si>
  <si>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KORISNICI MIROVINA PREMA VRSTAMA I SVOTAMA MIROVINA KOJI SU PRAVO NA MIROVINU OSTVARILI </t>
    </r>
    <r>
      <rPr>
        <b/>
        <sz val="9"/>
        <color rgb="FFFF0000"/>
        <rFont val="Calibri"/>
        <family val="2"/>
        <charset val="238"/>
        <scheme val="minor"/>
      </rPr>
      <t xml:space="preserve">od 1. siječnja 1999. 
</t>
    </r>
    <r>
      <rPr>
        <b/>
        <i/>
        <sz val="9"/>
        <color rgb="FFFF0000"/>
        <rFont val="Calibri"/>
        <family val="2"/>
        <charset val="238"/>
        <scheme val="minor"/>
      </rPr>
      <t xml:space="preserve">BEZ MEĐUNARODNIH UGOVORA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</si>
  <si>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starosna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</si>
  <si>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r>
      <t xml:space="preserve">Prosječna </t>
    </r>
    <r>
      <rPr>
        <sz val="7.5"/>
        <color rgb="FFFF0000"/>
        <rFont val="Calibri"/>
        <family val="2"/>
        <charset val="238"/>
        <scheme val="minor"/>
      </rPr>
      <t>ukupna</t>
    </r>
    <r>
      <rPr>
        <sz val="7.5"/>
        <rFont val="Calibri"/>
        <family val="2"/>
        <charset val="238"/>
        <scheme val="minor"/>
      </rPr>
      <t xml:space="preserve"> mirovina prema ZOMO </t>
    </r>
    <r>
      <rPr>
        <b/>
        <sz val="7.5"/>
        <color rgb="FFFF0000"/>
        <rFont val="Calibri"/>
        <family val="2"/>
        <charset val="238"/>
        <scheme val="minor"/>
      </rPr>
      <t>s mirovinskim stažem od 40 i više godina</t>
    </r>
    <r>
      <rPr>
        <sz val="7.5"/>
        <rFont val="Calibri"/>
        <family val="2"/>
        <charset val="238"/>
        <scheme val="minor"/>
      </rPr>
      <t xml:space="preserve"> </t>
    </r>
  </si>
  <si>
    <t xml:space="preserve">Djelatne vojne osobe - DVO </t>
  </si>
  <si>
    <t>kontrola</t>
  </si>
  <si>
    <t xml:space="preserve">Korisnici mirovina koji su pravo na mirovinu ostvarili prema Zakonu o mirovinskom osiguranju </t>
  </si>
  <si>
    <t>Prosječan mirovinski staž
(gg mm dd)</t>
  </si>
  <si>
    <t>Prosječna dob
(gg mm)</t>
  </si>
  <si>
    <t>Udio korisnika u ukupnom broju korisnika mirovine prema Zakonu o mirovinskom osiguranju</t>
  </si>
  <si>
    <t>Udio NOVIH korisnika u ukupnom broju NOVIH korisnika mirovine prema Zakonu o mirovinskom osiguranju</t>
  </si>
  <si>
    <t>Osiguranici - članovi posade broda u međunarodnoj plovidbi i nacionalnoj plovidbi - članak 129. a stavak 2. Pomorskog zakonika</t>
  </si>
  <si>
    <t>Udio netomirovine u netoplaći RH</t>
  </si>
  <si>
    <t>−</t>
  </si>
  <si>
    <t>18.</t>
  </si>
  <si>
    <t>Korisnici koji pravo na mirovinu ostvaruju prema Zakonu o vatrogastvu (NN 125/19)*</t>
  </si>
  <si>
    <t>Odnos broja korisnika mirovina i osiguranika</t>
  </si>
  <si>
    <r>
      <t>Starosna mirovina prevedena iz invalidske</t>
    </r>
    <r>
      <rPr>
        <vertAlign val="superscript"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 xml:space="preserve">  </t>
    </r>
  </si>
  <si>
    <r>
      <t xml:space="preserve">U broj korisnika mirovina nisu uključeni korisnici mirovina DVO, ZOHBDR i HVO.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</si>
  <si>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 uključeni korisnici mirovina DVO, ZOHBDR i HVO</t>
    </r>
    <r>
      <rPr>
        <sz val="8"/>
        <color theme="1"/>
        <rFont val="Calibri"/>
        <family val="2"/>
        <charset val="238"/>
        <scheme val="minor"/>
      </rPr>
      <t xml:space="preserve">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</si>
  <si>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(akontacija), kao niti korisnici mirovina</t>
    </r>
    <r>
      <rPr>
        <sz val="8"/>
        <color theme="1"/>
        <rFont val="Calibri"/>
        <family val="2"/>
        <charset val="238"/>
        <scheme val="minor"/>
      </rPr>
      <t xml:space="preserve"> DVO, ZOHBDR i HVO. 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</si>
  <si>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 xml:space="preserve">U broj korisnika mirovina </t>
    </r>
    <r>
      <rPr>
        <b/>
        <sz val="8"/>
        <color theme="1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DVO, ZOHBDR i HVO. </t>
    </r>
  </si>
  <si>
    <t>02 09 12</t>
  </si>
  <si>
    <r>
      <t xml:space="preserve">KORISNICI </t>
    </r>
    <r>
      <rPr>
        <b/>
        <i/>
        <sz val="14"/>
        <color rgb="FFFF0000"/>
        <rFont val="Calibri"/>
        <family val="2"/>
        <charset val="238"/>
        <scheme val="minor"/>
      </rPr>
      <t>OSNOVNIH</t>
    </r>
    <r>
      <rPr>
        <b/>
        <sz val="10"/>
        <color theme="1"/>
        <rFont val="Calibri"/>
        <family val="2"/>
        <charset val="238"/>
        <scheme val="minor"/>
      </rPr>
      <t xml:space="preserve"> MIROVINA PREMA VRSTAMA MIROVINA, SPOLU, PROSJEČNOJ MIROVINI I PROSJEČNOM STAŽU KOJI SU PRAVO NA MIROVINU OSTVARILI PREMA ZAKONU O MIROVINSKOM OSIGURANJU </t>
    </r>
  </si>
  <si>
    <t xml:space="preserve"> 60 00 </t>
  </si>
  <si>
    <r>
      <t xml:space="preserve">U broj korisnika mirovina </t>
    </r>
    <r>
      <rPr>
        <b/>
        <u/>
        <sz val="8"/>
        <color rgb="FFFF0000"/>
        <rFont val="Calibri"/>
        <family val="2"/>
        <charset val="238"/>
        <scheme val="minor"/>
      </rPr>
      <t>nisu</t>
    </r>
    <r>
      <rPr>
        <sz val="8"/>
        <color theme="1"/>
        <rFont val="Calibri"/>
        <family val="2"/>
        <charset val="238"/>
        <scheme val="minor"/>
      </rPr>
      <t xml:space="preserve"> uključeni korisnici mirovina koji su prvi put ostvarili pravo na mirovinu, a određen im je </t>
    </r>
    <r>
      <rPr>
        <b/>
        <sz val="8"/>
        <color rgb="FFFF0000"/>
        <rFont val="Calibri"/>
        <family val="2"/>
        <charset val="238"/>
        <scheme val="minor"/>
      </rPr>
      <t xml:space="preserve">predujam </t>
    </r>
    <r>
      <rPr>
        <sz val="8"/>
        <rFont val="Calibri"/>
        <family val="2"/>
        <charset val="238"/>
        <scheme val="minor"/>
      </rPr>
      <t>(akontacija).</t>
    </r>
    <r>
      <rPr>
        <sz val="8"/>
        <color theme="1"/>
        <rFont val="Calibri"/>
        <family val="2"/>
        <charset val="238"/>
        <scheme val="minor"/>
      </rPr>
      <t xml:space="preserve"> 
"Prvi puta" definira pojam prvog ulaska u sustav isplate redovne mirovine. 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</si>
  <si>
    <r>
      <t>Starosna mirovina prevedena iz invalidske</t>
    </r>
    <r>
      <rPr>
        <vertAlign val="superscript"/>
        <sz val="8.5"/>
        <rFont val="Calibri"/>
        <family val="2"/>
        <charset val="238"/>
        <scheme val="minor"/>
      </rPr>
      <t xml:space="preserve"> </t>
    </r>
    <r>
      <rPr>
        <sz val="8.5"/>
        <rFont val="Calibri"/>
        <family val="2"/>
        <charset val="238"/>
        <scheme val="minor"/>
      </rPr>
      <t xml:space="preserve">  </t>
    </r>
  </si>
  <si>
    <t xml:space="preserve"> 72 09 </t>
  </si>
  <si>
    <t>36 01 07</t>
  </si>
  <si>
    <t xml:space="preserve">  do  70,00</t>
  </si>
  <si>
    <t>70,01  ─  140,00</t>
  </si>
  <si>
    <t>140,01  ─  200,00</t>
  </si>
  <si>
    <t>200,01  ─  270,00</t>
  </si>
  <si>
    <t>270,01  ─  340,00</t>
  </si>
  <si>
    <t>340,01  ─  400,00</t>
  </si>
  <si>
    <t>400,01  ─  470,00</t>
  </si>
  <si>
    <t>470,01  ─  540,00</t>
  </si>
  <si>
    <t>540,01  ─  600,00</t>
  </si>
  <si>
    <t>600,01  ─  670,00</t>
  </si>
  <si>
    <t>670,01  ─  800,00</t>
  </si>
  <si>
    <t>800,01  ─  930,00</t>
  </si>
  <si>
    <t>930,01  ─  1070,00</t>
  </si>
  <si>
    <t>veće od  1070,00</t>
  </si>
  <si>
    <r>
      <t xml:space="preserve">Korisnici mirovina kojima je u </t>
    </r>
    <r>
      <rPr>
        <b/>
        <sz val="10"/>
        <color rgb="FFFF3300"/>
        <rFont val="Calibri"/>
        <family val="2"/>
        <charset val="238"/>
        <scheme val="minor"/>
      </rPr>
      <t>2023.</t>
    </r>
    <r>
      <rPr>
        <b/>
        <sz val="10"/>
        <color theme="1"/>
        <rFont val="Calibri"/>
        <family val="2"/>
        <charset val="238"/>
        <scheme val="minor"/>
      </rPr>
      <t xml:space="preserve"> godini </t>
    </r>
    <r>
      <rPr>
        <b/>
        <sz val="10"/>
        <color rgb="FFFF0000"/>
        <rFont val="Calibri"/>
        <family val="2"/>
        <charset val="238"/>
        <scheme val="minor"/>
      </rPr>
      <t xml:space="preserve">PRESTALO PRAVO </t>
    </r>
    <r>
      <rPr>
        <b/>
        <sz val="10"/>
        <color theme="1"/>
        <rFont val="Calibri"/>
        <family val="2"/>
        <charset val="238"/>
        <scheme val="minor"/>
      </rPr>
      <t xml:space="preserve">NA MIROVINU - </t>
    </r>
    <r>
      <rPr>
        <b/>
        <sz val="10"/>
        <color rgb="FFFF0000"/>
        <rFont val="Calibri"/>
        <family val="2"/>
        <charset val="238"/>
        <scheme val="minor"/>
      </rPr>
      <t xml:space="preserve">uzrok smrt 
</t>
    </r>
    <r>
      <rPr>
        <b/>
        <sz val="10"/>
        <rFont val="Calibri"/>
        <family val="2"/>
        <charset val="238"/>
        <scheme val="minor"/>
      </rPr>
      <t>koji su pravo na mirovinu ostvarili prema Zakonu o mirovinskom osiguranju</t>
    </r>
  </si>
  <si>
    <t xml:space="preserve"> 64 02 </t>
  </si>
  <si>
    <r>
      <t xml:space="preserve">Korisnici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</t>
    </r>
    <r>
      <rPr>
        <b/>
        <sz val="12"/>
        <color rgb="FFFF0000"/>
        <rFont val="Calibri"/>
        <family val="2"/>
        <charset val="238"/>
        <scheme val="minor"/>
      </rPr>
      <t>2023.</t>
    </r>
    <r>
      <rPr>
        <b/>
        <sz val="12"/>
        <color theme="1"/>
        <rFont val="Calibri"/>
        <family val="2"/>
        <charset val="238"/>
        <scheme val="minor"/>
      </rPr>
      <t xml:space="preserve"> godini prema Zakonu o mirovinskom osiguranju - </t>
    </r>
    <r>
      <rPr>
        <b/>
        <sz val="12"/>
        <color rgb="FFFF0000"/>
        <rFont val="Calibri"/>
        <family val="2"/>
        <charset val="238"/>
        <scheme val="minor"/>
      </rPr>
      <t>NOVI KORISNICI</t>
    </r>
  </si>
  <si>
    <r>
      <t xml:space="preserve">Napomena: 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</t>
    </r>
  </si>
  <si>
    <r>
      <t xml:space="preserve">KORISNICI </t>
    </r>
    <r>
      <rPr>
        <b/>
        <i/>
        <sz val="12"/>
        <color rgb="FFFF0000"/>
        <rFont val="Calibri"/>
        <family val="2"/>
        <charset val="238"/>
        <scheme val="minor"/>
      </rPr>
      <t>OSNOVNIH</t>
    </r>
    <r>
      <rPr>
        <b/>
        <sz val="12"/>
        <color theme="1"/>
        <rFont val="Calibri"/>
        <family val="2"/>
        <charset val="238"/>
        <scheme val="minor"/>
      </rPr>
      <t xml:space="preserve"> MIROVINA KOJI SU PRAVO NA MIROVINU </t>
    </r>
    <r>
      <rPr>
        <b/>
        <i/>
        <sz val="12"/>
        <color rgb="FFFF0000"/>
        <rFont val="Calibri"/>
        <family val="2"/>
        <charset val="238"/>
        <scheme val="minor"/>
      </rPr>
      <t>PRVI PUT</t>
    </r>
    <r>
      <rPr>
        <b/>
        <sz val="12"/>
        <color theme="1"/>
        <rFont val="Calibri"/>
        <family val="2"/>
        <charset val="238"/>
        <scheme val="minor"/>
      </rPr>
      <t xml:space="preserve"> OSTVARILI U 2023. GODINI 
PREMA ZAKONU O MIROVINSKOM OSIGURANJU - </t>
    </r>
    <r>
      <rPr>
        <b/>
        <i/>
        <sz val="12"/>
        <color rgb="FFFF0000"/>
        <rFont val="Calibri"/>
        <family val="2"/>
        <charset val="238"/>
        <scheme val="minor"/>
      </rPr>
      <t>NOVI KORISNICI</t>
    </r>
  </si>
  <si>
    <r>
      <t xml:space="preserve">U tablici je prikazan </t>
    </r>
    <r>
      <rPr>
        <b/>
        <i/>
        <sz val="8"/>
        <color rgb="FFFF0000"/>
        <rFont val="Calibri"/>
        <family val="2"/>
        <charset val="238"/>
        <scheme val="minor"/>
      </rPr>
      <t>ukupni</t>
    </r>
    <r>
      <rPr>
        <sz val="8"/>
        <color theme="1"/>
        <rFont val="Calibri"/>
        <family val="2"/>
        <charset val="238"/>
        <scheme val="minor"/>
      </rPr>
      <t xml:space="preserve"> staž korisnika mirovina. </t>
    </r>
    <r>
      <rPr>
        <vertAlign val="superscript"/>
        <sz val="7.5"/>
        <color theme="1"/>
        <rFont val="Calibri"/>
        <family val="2"/>
        <charset val="238"/>
        <scheme val="minor"/>
      </rPr>
      <t/>
    </r>
  </si>
  <si>
    <r>
      <t>Razredi svota 
netomirovina u eurima (EUR)</t>
    </r>
    <r>
      <rPr>
        <vertAlign val="superscript"/>
        <sz val="9"/>
        <color theme="1"/>
        <rFont val="Calibri"/>
        <family val="2"/>
        <charset val="238"/>
        <scheme val="minor"/>
      </rPr>
      <t xml:space="preserve">1 </t>
    </r>
  </si>
  <si>
    <r>
      <t xml:space="preserve">Ukupni rashodi za </t>
    </r>
    <r>
      <rPr>
        <b/>
        <sz val="10"/>
        <color theme="1"/>
        <rFont val="Calibri"/>
        <family val="2"/>
        <charset val="238"/>
        <scheme val="minor"/>
      </rPr>
      <t>mirovine</t>
    </r>
    <r>
      <rPr>
        <sz val="10"/>
        <color theme="1"/>
        <rFont val="Calibri"/>
        <family val="2"/>
        <charset val="238"/>
        <scheme val="minor"/>
      </rPr>
      <t xml:space="preserve"> u 2023. - u milijardama eura (plan)</t>
    </r>
  </si>
  <si>
    <t xml:space="preserve"> 74 07 </t>
  </si>
  <si>
    <t xml:space="preserve"> 72 07 </t>
  </si>
  <si>
    <t xml:space="preserve"> 72 02 </t>
  </si>
  <si>
    <t xml:space="preserve"> 63 03 </t>
  </si>
  <si>
    <r>
      <t xml:space="preserve">Aktualna vrijednost mirovine </t>
    </r>
    <r>
      <rPr>
        <b/>
        <sz val="10"/>
        <color theme="1"/>
        <rFont val="Calibri"/>
        <family val="2"/>
        <charset val="238"/>
        <scheme val="minor"/>
      </rPr>
      <t>(AVM)</t>
    </r>
    <r>
      <rPr>
        <sz val="10"/>
        <color theme="1"/>
        <rFont val="Calibri"/>
        <family val="2"/>
        <charset val="238"/>
        <scheme val="minor"/>
      </rPr>
      <t xml:space="preserve"> 01.01.2023.</t>
    </r>
  </si>
  <si>
    <t>10,86 euro 
(81,82 kuna)</t>
  </si>
  <si>
    <t>Vrijednost najniže mirovine za 1 godinu mirovinskog staža (VNM) 01.01.2023.</t>
  </si>
  <si>
    <t>11,19 euro 
(84,31 kuna)</t>
  </si>
  <si>
    <t>Prosječna 
netomirovina u eurima (EUR)</t>
  </si>
  <si>
    <t>Prosječna netomirovina u eurima (EUR)</t>
  </si>
  <si>
    <t xml:space="preserve">Od prosinca 2022. u primjeni je Zakon o uvođenju eura kao službene valute u Republici Hrvatskoj (NN 57/22 i 88/22).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siječnja 2023. u primjeni su članci 7.,9.,10. i 12. Zakona o izmjenama i dopunama Zakona o mirovinskom osiguranju (NN 119/22).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 ožujka 2023. u primjeni je članak 3. Zakona o izmjenama i dopunama Zakona o mirovinskom osiguranju (NN 119/22). </t>
  </si>
  <si>
    <t xml:space="preserve"> 74 04 </t>
  </si>
  <si>
    <t xml:space="preserve"> 72 06 </t>
  </si>
  <si>
    <t xml:space="preserve">   21 09   </t>
  </si>
  <si>
    <t xml:space="preserve"> 38 03 24  </t>
  </si>
  <si>
    <t>40 03 17</t>
  </si>
  <si>
    <t>27 03 21</t>
  </si>
  <si>
    <t>40 03 15</t>
  </si>
  <si>
    <t>42 05 21</t>
  </si>
  <si>
    <t xml:space="preserve"> 75 01 </t>
  </si>
  <si>
    <t xml:space="preserve"> 66 04 </t>
  </si>
  <si>
    <t xml:space="preserve"> 74 05 </t>
  </si>
  <si>
    <t xml:space="preserve"> 74 03 </t>
  </si>
  <si>
    <t xml:space="preserve"> 42 02 01 </t>
  </si>
  <si>
    <t xml:space="preserve"> 65 00 </t>
  </si>
  <si>
    <t xml:space="preserve"> 54 03 </t>
  </si>
  <si>
    <t>16 05 00</t>
  </si>
  <si>
    <t>36 10 12</t>
  </si>
  <si>
    <t>21 00 22</t>
  </si>
  <si>
    <t>20 04 27</t>
  </si>
  <si>
    <t>34 05 27</t>
  </si>
  <si>
    <t>35 01 19</t>
  </si>
  <si>
    <t>35 03 00</t>
  </si>
  <si>
    <t>28 04 23</t>
  </si>
  <si>
    <t>37 07 19</t>
  </si>
  <si>
    <t>28 07 27</t>
  </si>
  <si>
    <t>16 03 16</t>
  </si>
  <si>
    <t>36 00 03</t>
  </si>
  <si>
    <t>29 03 05</t>
  </si>
  <si>
    <t>22 02 28</t>
  </si>
  <si>
    <t>39 07 26</t>
  </si>
  <si>
    <t>27 03 12</t>
  </si>
  <si>
    <t xml:space="preserve"> 66 08 </t>
  </si>
  <si>
    <t xml:space="preserve"> 64 00 </t>
  </si>
  <si>
    <t xml:space="preserve"> 65 09 </t>
  </si>
  <si>
    <t>39 08 02</t>
  </si>
  <si>
    <t xml:space="preserve"> 66 00 </t>
  </si>
  <si>
    <t>PREGLED OSNOVNIH PODATAKA O STANJU U SUSTAVU MIROVINSKOG OSIGURANJA za svibanj 2023. (isplata u lipnju 2023.)</t>
  </si>
  <si>
    <t>31 08 25</t>
  </si>
  <si>
    <t>24 08 12</t>
  </si>
  <si>
    <t>31 08 17</t>
  </si>
  <si>
    <t>36 00 13</t>
  </si>
  <si>
    <t>35 08 23</t>
  </si>
  <si>
    <t>32 09 20</t>
  </si>
  <si>
    <t>21 10 14</t>
  </si>
  <si>
    <t>28 03 24</t>
  </si>
  <si>
    <t>31 00 29</t>
  </si>
  <si>
    <t xml:space="preserve"> 42 11 07 </t>
  </si>
  <si>
    <t xml:space="preserve"> 42 04 29 </t>
  </si>
  <si>
    <t>27 08 01</t>
  </si>
  <si>
    <t>37 04 16</t>
  </si>
  <si>
    <t xml:space="preserve"> 66 06 </t>
  </si>
  <si>
    <t xml:space="preserve"> 74 08 </t>
  </si>
  <si>
    <t xml:space="preserve"> 69 04 </t>
  </si>
  <si>
    <t xml:space="preserve"> 64 04 </t>
  </si>
  <si>
    <t xml:space="preserve"> 73 01 </t>
  </si>
  <si>
    <t>31 09 06</t>
  </si>
  <si>
    <t>42 05 16</t>
  </si>
  <si>
    <t>24 05 12</t>
  </si>
  <si>
    <t>31 08 19</t>
  </si>
  <si>
    <t>35 10 11</t>
  </si>
  <si>
    <t>35 08 27</t>
  </si>
  <si>
    <t>32 09 07</t>
  </si>
  <si>
    <t>21 11 09</t>
  </si>
  <si>
    <t>28 01 25</t>
  </si>
  <si>
    <t>30 11 03</t>
  </si>
  <si>
    <t xml:space="preserve"> 42 11 28 </t>
  </si>
  <si>
    <t xml:space="preserve"> 68 10 </t>
  </si>
  <si>
    <t xml:space="preserve"> 72 11 </t>
  </si>
  <si>
    <t xml:space="preserve"> 63 02 </t>
  </si>
  <si>
    <t xml:space="preserve"> 71 11 </t>
  </si>
  <si>
    <t xml:space="preserve"> 73 11 </t>
  </si>
  <si>
    <t xml:space="preserve"> 42 05 15 </t>
  </si>
  <si>
    <t>27 05 02</t>
  </si>
  <si>
    <t>37 06 07</t>
  </si>
  <si>
    <t xml:space="preserve"> 72 01 </t>
  </si>
  <si>
    <t xml:space="preserve"> 31 05 01 </t>
  </si>
  <si>
    <t xml:space="preserve"> 42 03 06 </t>
  </si>
  <si>
    <t xml:space="preserve"> 33 02 25 </t>
  </si>
  <si>
    <t xml:space="preserve"> 37 03 11 </t>
  </si>
  <si>
    <t xml:space="preserve"> 37 00 10 </t>
  </si>
  <si>
    <t xml:space="preserve"> 33 10 22 </t>
  </si>
  <si>
    <t xml:space="preserve"> 24 00 14 </t>
  </si>
  <si>
    <t xml:space="preserve"> 29 02 25 </t>
  </si>
  <si>
    <t xml:space="preserve"> 32 03 26 </t>
  </si>
  <si>
    <t xml:space="preserve"> 62 00 </t>
  </si>
  <si>
    <t xml:space="preserve"> 60 05 </t>
  </si>
  <si>
    <t xml:space="preserve"> 59 05 </t>
  </si>
  <si>
    <t xml:space="preserve"> 63 09 </t>
  </si>
  <si>
    <t xml:space="preserve"> 54 09 </t>
  </si>
  <si>
    <t xml:space="preserve"> 63 04 </t>
  </si>
  <si>
    <t xml:space="preserve"> 32 02 18 </t>
  </si>
  <si>
    <t xml:space="preserve"> 42 03 01 </t>
  </si>
  <si>
    <t xml:space="preserve"> 34 02 17 </t>
  </si>
  <si>
    <t xml:space="preserve"> 37 01 20 </t>
  </si>
  <si>
    <t xml:space="preserve"> 34 08 24 </t>
  </si>
  <si>
    <t xml:space="preserve"> 23 10 21 </t>
  </si>
  <si>
    <t xml:space="preserve"> 29 03 20 </t>
  </si>
  <si>
    <t xml:space="preserve"> 32 10 06 </t>
  </si>
  <si>
    <t xml:space="preserve"> 64 11 </t>
  </si>
  <si>
    <t xml:space="preserve"> 61 11 </t>
  </si>
  <si>
    <t xml:space="preserve"> 60 03 </t>
  </si>
  <si>
    <t xml:space="preserve"> 63 06 </t>
  </si>
  <si>
    <t xml:space="preserve"> 63 00 </t>
  </si>
  <si>
    <t xml:space="preserve"> 62 11 </t>
  </si>
  <si>
    <t xml:space="preserve">   20 02   </t>
  </si>
  <si>
    <t xml:space="preserve">   18 08   </t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</si>
  <si>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osiguranika 31.05.2023.</t>
    </r>
  </si>
  <si>
    <r>
      <t xml:space="preserve">Broj </t>
    </r>
    <r>
      <rPr>
        <b/>
        <sz val="10"/>
        <color theme="1"/>
        <rFont val="Calibri"/>
        <family val="2"/>
        <charset val="238"/>
        <scheme val="minor"/>
      </rPr>
      <t>korisnika mirovine za svibanj 2023. (isplata u lipnju 2023.)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</si>
  <si>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 xml:space="preserve">korisnika doplatka za djecu </t>
    </r>
    <r>
      <rPr>
        <b/>
        <sz val="8"/>
        <color theme="1"/>
        <rFont val="Calibri"/>
        <family val="2"/>
        <charset val="238"/>
        <scheme val="minor"/>
      </rPr>
      <t>za svibanj 2023. (isplata u lipnju 2023.)</t>
    </r>
  </si>
  <si>
    <r>
      <rPr>
        <sz val="9"/>
        <color theme="1"/>
        <rFont val="Calibri"/>
        <family val="2"/>
        <charset val="238"/>
        <scheme val="minor"/>
      </rPr>
      <t xml:space="preserve">Broj </t>
    </r>
    <r>
      <rPr>
        <b/>
        <sz val="9"/>
        <color theme="1"/>
        <rFont val="Calibri"/>
        <family val="2"/>
        <charset val="238"/>
        <scheme val="minor"/>
      </rPr>
      <t>djece</t>
    </r>
    <r>
      <rPr>
        <sz val="9"/>
        <color theme="1"/>
        <rFont val="Calibri"/>
        <family val="2"/>
        <charset val="238"/>
        <scheme val="minor"/>
      </rPr>
      <t xml:space="preserve"> za koju je isplaćen doplatak za djecu</t>
    </r>
    <r>
      <rPr>
        <b/>
        <sz val="8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svibanj 2023. (isplata u lipnju 2023.)</t>
    </r>
  </si>
  <si>
    <r>
      <t xml:space="preserve">Broj </t>
    </r>
    <r>
      <rPr>
        <b/>
        <sz val="9.5"/>
        <color theme="1"/>
        <rFont val="Calibri"/>
        <family val="2"/>
        <charset val="238"/>
        <scheme val="minor"/>
      </rPr>
      <t>korisnika nacionalne naknade</t>
    </r>
    <r>
      <rPr>
        <sz val="9.5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za svibanj 2023. (isplata u lipnju 2023.)</t>
    </r>
  </si>
  <si>
    <r>
      <t xml:space="preserve">Registrirana </t>
    </r>
    <r>
      <rPr>
        <b/>
        <sz val="10"/>
        <color theme="1"/>
        <rFont val="Calibri"/>
        <family val="2"/>
        <charset val="238"/>
        <scheme val="minor"/>
      </rPr>
      <t>nezaposlenost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krajem svibnja 2023. </t>
    </r>
    <r>
      <rPr>
        <sz val="10"/>
        <color theme="1"/>
        <rFont val="Calibri"/>
        <family val="2"/>
        <charset val="238"/>
        <scheme val="minor"/>
      </rPr>
      <t>(izvor: HZZ)</t>
    </r>
  </si>
  <si>
    <t>Podatak za prosječnu mjesečnu isplaćenu netoplaću Republike Hrvatske za travanj 2023. u eurima (EUR) (izvor:DSZ)</t>
  </si>
  <si>
    <t>za svibanj 2023. (isplata u lipnju 2023.)</t>
  </si>
  <si>
    <t>14 10 07</t>
  </si>
  <si>
    <t>16 02 13</t>
  </si>
  <si>
    <t>12 08 28</t>
  </si>
  <si>
    <t>18 03 28</t>
  </si>
  <si>
    <t>14 08 02</t>
  </si>
  <si>
    <t>16 00 27</t>
  </si>
  <si>
    <t>13 00 27</t>
  </si>
  <si>
    <t>13 11 25</t>
  </si>
  <si>
    <t>15 06 24</t>
  </si>
  <si>
    <t>13 05 00</t>
  </si>
  <si>
    <t>15 01 05</t>
  </si>
  <si>
    <t>19 10 07</t>
  </si>
  <si>
    <t>16 07 08</t>
  </si>
  <si>
    <t>20 09 28</t>
  </si>
  <si>
    <t>27 00 00</t>
  </si>
  <si>
    <t>27 09 22</t>
  </si>
  <si>
    <t>23 04 02</t>
  </si>
  <si>
    <t>27 09 28</t>
  </si>
  <si>
    <t>29 02 17</t>
  </si>
  <si>
    <t>30 08 29</t>
  </si>
  <si>
    <t>22 09 12</t>
  </si>
  <si>
    <t>28 02 24</t>
  </si>
  <si>
    <t>33 01 27</t>
  </si>
  <si>
    <t>34 01 27</t>
  </si>
  <si>
    <t>25 10 05</t>
  </si>
  <si>
    <t>32 05 24</t>
  </si>
  <si>
    <t>35 00 25</t>
  </si>
  <si>
    <t>35 08 11</t>
  </si>
  <si>
    <t>26 10 08</t>
  </si>
  <si>
    <t>35 02 21</t>
  </si>
  <si>
    <t>36 06 14</t>
  </si>
  <si>
    <t>36 11 00</t>
  </si>
  <si>
    <t>28 06 20</t>
  </si>
  <si>
    <t>36 03 04</t>
  </si>
  <si>
    <t>37 07 05</t>
  </si>
  <si>
    <t>37 11 15</t>
  </si>
  <si>
    <t>29 03 08</t>
  </si>
  <si>
    <t>36 05 07</t>
  </si>
  <si>
    <t>38 07 26</t>
  </si>
  <si>
    <t>38 11 28</t>
  </si>
  <si>
    <t>29 03 12</t>
  </si>
  <si>
    <t>36 10 15</t>
  </si>
  <si>
    <t>38 10 16</t>
  </si>
  <si>
    <t>39 01 26</t>
  </si>
  <si>
    <t>29 01 02</t>
  </si>
  <si>
    <t>37 04 19</t>
  </si>
  <si>
    <t>38 08 29</t>
  </si>
  <si>
    <t>38 11 25</t>
  </si>
  <si>
    <t>28 06 10</t>
  </si>
  <si>
    <t>38 01 03</t>
  </si>
  <si>
    <t>39 11 13</t>
  </si>
  <si>
    <t>39 11 26</t>
  </si>
  <si>
    <t>40 08 09</t>
  </si>
  <si>
    <t>17 06 02</t>
  </si>
  <si>
    <t>14 01 18</t>
  </si>
  <si>
    <t>14 08 09</t>
  </si>
  <si>
    <t>16 01 16</t>
  </si>
  <si>
    <t>10 00 23</t>
  </si>
  <si>
    <t>11 02 03</t>
  </si>
  <si>
    <t>15 08 17</t>
  </si>
  <si>
    <t>17 06 09</t>
  </si>
  <si>
    <t>10 00 28</t>
  </si>
  <si>
    <t>13 05 14</t>
  </si>
  <si>
    <t>18 04 03</t>
  </si>
  <si>
    <t>19 03 08</t>
  </si>
  <si>
    <t>11 05 03</t>
  </si>
  <si>
    <t>17 11 00</t>
  </si>
  <si>
    <t>22 04 05</t>
  </si>
  <si>
    <t>23 00 23</t>
  </si>
  <si>
    <t>14 04 20</t>
  </si>
  <si>
    <t>22 01 01</t>
  </si>
  <si>
    <t>23 09 27</t>
  </si>
  <si>
    <t>24 08 09</t>
  </si>
  <si>
    <t>13 00 04</t>
  </si>
  <si>
    <t>23 11 11</t>
  </si>
  <si>
    <t>29 11 08</t>
  </si>
  <si>
    <t>30 07 10</t>
  </si>
  <si>
    <t>20 03 27</t>
  </si>
  <si>
    <t>29 01 21</t>
  </si>
  <si>
    <t>31 09 00</t>
  </si>
  <si>
    <t>32 00 22</t>
  </si>
  <si>
    <t>22 10 19</t>
  </si>
  <si>
    <t>32 00 02</t>
  </si>
  <si>
    <t>33 00 27</t>
  </si>
  <si>
    <t>33 03 29</t>
  </si>
  <si>
    <t>24 05 18</t>
  </si>
  <si>
    <t>32 11 06</t>
  </si>
  <si>
    <t>33 08 29</t>
  </si>
  <si>
    <t>33 11 19</t>
  </si>
  <si>
    <t>25 06 00</t>
  </si>
  <si>
    <t>33 04 21</t>
  </si>
  <si>
    <t>34 03 10</t>
  </si>
  <si>
    <t>34 05 14</t>
  </si>
  <si>
    <t>26 00 03</t>
  </si>
  <si>
    <t>34 03 13</t>
  </si>
  <si>
    <t>34 04 12</t>
  </si>
  <si>
    <t>34 05 04</t>
  </si>
  <si>
    <t>26 01 13</t>
  </si>
  <si>
    <t>35 04 29</t>
  </si>
  <si>
    <t>34 06 01</t>
  </si>
  <si>
    <t>36 06 17</t>
  </si>
  <si>
    <t>29 11 14</t>
  </si>
  <si>
    <t>18 01 15</t>
  </si>
  <si>
    <t>25 01 07</t>
  </si>
  <si>
    <t>14 09 19</t>
  </si>
  <si>
    <t>16 00 21</t>
  </si>
  <si>
    <t>12 09 01</t>
  </si>
  <si>
    <t>18 06 19</t>
  </si>
  <si>
    <t>14 07 26</t>
  </si>
  <si>
    <t>15 11 02</t>
  </si>
  <si>
    <t>13 02 15</t>
  </si>
  <si>
    <t>15 02 26</t>
  </si>
  <si>
    <t>15 06 19</t>
  </si>
  <si>
    <t>13 05 26</t>
  </si>
  <si>
    <t>15 03 09</t>
  </si>
  <si>
    <t>19 11 21</t>
  </si>
  <si>
    <t>20 05 28</t>
  </si>
  <si>
    <t>16 08 17</t>
  </si>
  <si>
    <t>21 02 29</t>
  </si>
  <si>
    <t>27 05 25</t>
  </si>
  <si>
    <t>28 03 23</t>
  </si>
  <si>
    <t>23 06 26</t>
  </si>
  <si>
    <t>28 11 12</t>
  </si>
  <si>
    <t>31 02 08</t>
  </si>
  <si>
    <t>32 11 16</t>
  </si>
  <si>
    <t>24 01 25</t>
  </si>
  <si>
    <t>30 06 06</t>
  </si>
  <si>
    <t>34 01 19</t>
  </si>
  <si>
    <t>35 03 27</t>
  </si>
  <si>
    <t>26 06 18</t>
  </si>
  <si>
    <t>33 05 24</t>
  </si>
  <si>
    <t>36 00 04</t>
  </si>
  <si>
    <t>36 09 11</t>
  </si>
  <si>
    <t>27 04 19</t>
  </si>
  <si>
    <t>37 09 04</t>
  </si>
  <si>
    <t>38 03 09</t>
  </si>
  <si>
    <t>29 05 20</t>
  </si>
  <si>
    <t>36 11 09</t>
  </si>
  <si>
    <t>38 11 15</t>
  </si>
  <si>
    <t>39 05 06</t>
  </si>
  <si>
    <t>37 00 29</t>
  </si>
  <si>
    <t>40 00 04</t>
  </si>
  <si>
    <t>40 05 06</t>
  </si>
  <si>
    <t>30 11 09</t>
  </si>
  <si>
    <t>37 05 13</t>
  </si>
  <si>
    <t>40 02 06</t>
  </si>
  <si>
    <t>40 07 07</t>
  </si>
  <si>
    <t>30 04 11</t>
  </si>
  <si>
    <t>37 08 27</t>
  </si>
  <si>
    <t>39 10 22</t>
  </si>
  <si>
    <t>40 03 00</t>
  </si>
  <si>
    <t>29 03 00</t>
  </si>
  <si>
    <t>38 04 02</t>
  </si>
  <si>
    <t>40 09 15</t>
  </si>
  <si>
    <t>40 10 07</t>
  </si>
  <si>
    <t>29 10 13</t>
  </si>
  <si>
    <t>40 09 06</t>
  </si>
  <si>
    <t>31 05 24</t>
  </si>
  <si>
    <t>33 06 13</t>
  </si>
  <si>
    <t>28 11 10</t>
  </si>
  <si>
    <t>42 02 08</t>
  </si>
  <si>
    <t>32 00 17</t>
  </si>
  <si>
    <t>39 00 12</t>
  </si>
  <si>
    <t>32 10 20</t>
  </si>
  <si>
    <t>27 03 03</t>
  </si>
  <si>
    <t>37 00 21</t>
  </si>
  <si>
    <t xml:space="preserve"> 62 09 </t>
  </si>
  <si>
    <t xml:space="preserve"> 60 11 </t>
  </si>
  <si>
    <t xml:space="preserve"> 64 10 </t>
  </si>
  <si>
    <t xml:space="preserve"> 62 03 </t>
  </si>
  <si>
    <t xml:space="preserve"> 36 03 </t>
  </si>
  <si>
    <t xml:space="preserve"> 60 01 </t>
  </si>
  <si>
    <t>42 02 03</t>
  </si>
  <si>
    <t>32 07 04</t>
  </si>
  <si>
    <t>36 10 22</t>
  </si>
  <si>
    <t>39 00 18</t>
  </si>
  <si>
    <t>33 01 16</t>
  </si>
  <si>
    <t>37 00 17</t>
  </si>
  <si>
    <t xml:space="preserve"> 65 08 </t>
  </si>
  <si>
    <t xml:space="preserve"> 39 06 22 </t>
  </si>
  <si>
    <t xml:space="preserve"> 40 02 16 </t>
  </si>
  <si>
    <t xml:space="preserve"> 37 00 04 </t>
  </si>
  <si>
    <t xml:space="preserve"> 39 02 01 </t>
  </si>
  <si>
    <t xml:space="preserve"> 27 11 02 </t>
  </si>
  <si>
    <t xml:space="preserve"> 35 07 25 </t>
  </si>
  <si>
    <t xml:space="preserve"> 61 06 </t>
  </si>
  <si>
    <t xml:space="preserve"> 62 10 </t>
  </si>
  <si>
    <t xml:space="preserve"> 35 10 </t>
  </si>
  <si>
    <t xml:space="preserve"> 54 05 </t>
  </si>
  <si>
    <t xml:space="preserve"> 39 08 28 </t>
  </si>
  <si>
    <t xml:space="preserve"> 42 01 22 </t>
  </si>
  <si>
    <t xml:space="preserve"> 40 04 00 </t>
  </si>
  <si>
    <t xml:space="preserve"> 37 00 08 </t>
  </si>
  <si>
    <t xml:space="preserve"> 39 03 04 </t>
  </si>
  <si>
    <t xml:space="preserve"> 27 11 22 </t>
  </si>
  <si>
    <t xml:space="preserve"> 35 08 08 </t>
  </si>
  <si>
    <t xml:space="preserve"> 35 11 </t>
  </si>
  <si>
    <t xml:space="preserve"> 54 04 </t>
  </si>
  <si>
    <t>Korisnici mirovina ostvarenih prema Zakonu o mirovinskom osiguranju - ZOMO</t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</si>
  <si>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brutomirovine</t>
    </r>
    <r>
      <rPr>
        <sz val="8"/>
        <rFont val="Calibri"/>
        <family val="2"/>
        <charset val="238"/>
        <scheme val="minor"/>
      </rPr>
      <t xml:space="preserve"> iz obveznog mirovinskog osiguranja u RH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</si>
  <si>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brutoiznosa</t>
    </r>
    <r>
      <rPr>
        <sz val="8"/>
        <rFont val="Calibri"/>
        <family val="2"/>
        <charset val="238"/>
        <scheme val="minor"/>
      </rPr>
      <t xml:space="preserve"> dijela obiteljske mirovine (DOM)</t>
    </r>
  </si>
  <si>
    <r>
      <t xml:space="preserve">Prosjek </t>
    </r>
    <r>
      <rPr>
        <sz val="8"/>
        <color rgb="FFFF0000"/>
        <rFont val="Calibri"/>
        <family val="2"/>
        <charset val="238"/>
        <scheme val="minor"/>
      </rPr>
      <t>ukupno</t>
    </r>
    <r>
      <rPr>
        <sz val="8"/>
        <rFont val="Calibri"/>
        <family val="2"/>
        <charset val="238"/>
        <scheme val="minor"/>
      </rPr>
      <t xml:space="preserve"> isplaćenog </t>
    </r>
    <r>
      <rPr>
        <sz val="8"/>
        <color rgb="FFFF0000"/>
        <rFont val="Calibri"/>
        <family val="2"/>
        <charset val="238"/>
        <scheme val="minor"/>
      </rPr>
      <t>netoiznosa</t>
    </r>
  </si>
  <si>
    <t>U broj korisnika mirovina nisu uključeni korisnici mirovina DVO, ZOHBDR i HVO.</t>
  </si>
  <si>
    <t>77 11</t>
  </si>
  <si>
    <t>42 04 28</t>
  </si>
  <si>
    <t>24 03 24</t>
  </si>
  <si>
    <t>30 09 03</t>
  </si>
  <si>
    <t>33 10 13</t>
  </si>
  <si>
    <t>37 08 28</t>
  </si>
  <si>
    <t>31 03 19</t>
  </si>
  <si>
    <t>31 04 03</t>
  </si>
  <si>
    <t>24 03 26</t>
  </si>
  <si>
    <t>31 03 11</t>
  </si>
  <si>
    <t>u eurima (EUR)</t>
  </si>
  <si>
    <t>KORISNICI MIROVINA KOJIMA JE ISPLAĆENA OSOBNA (starosna, prijevremena starosna ili invalidska) MIROVINA I DIO OBITELJSKE MIROVINE (DOM)</t>
  </si>
  <si>
    <r>
      <t xml:space="preserve">Korisnici mirovina ostvarenih prema Zakonu o mirovinskom osiguranju - ZOMO
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</si>
  <si>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t>Starosna miorovina</t>
  </si>
  <si>
    <t>Ukupno starosna mirovina</t>
  </si>
  <si>
    <t>Sveukupno starosna mirovina</t>
  </si>
  <si>
    <t>Invalidska mirovina</t>
  </si>
  <si>
    <t>Starosna mirovina</t>
  </si>
  <si>
    <t>Obiteljska mirovina</t>
  </si>
  <si>
    <t>31 03 29</t>
  </si>
  <si>
    <t>31 01 08</t>
  </si>
  <si>
    <t>1 : 1,36</t>
  </si>
  <si>
    <t xml:space="preserve"> 31 09 29  </t>
  </si>
  <si>
    <t xml:space="preserve"> 35 10 13  </t>
  </si>
  <si>
    <t xml:space="preserve"> 31 04 28  </t>
  </si>
  <si>
    <t>31 01 18</t>
  </si>
  <si>
    <t xml:space="preserve"> 33 05 18  </t>
  </si>
  <si>
    <t xml:space="preserve"> 33 02 01  </t>
  </si>
  <si>
    <t>18 08 12</t>
  </si>
  <si>
    <t>30 01 01</t>
  </si>
  <si>
    <t xml:space="preserve"> 29 08 07  </t>
  </si>
  <si>
    <t xml:space="preserve"> 32 09 15  </t>
  </si>
  <si>
    <t xml:space="preserve"> 29 02 26  </t>
  </si>
  <si>
    <t xml:space="preserve"> 42 00 04  </t>
  </si>
  <si>
    <t xml:space="preserve"> 29 07 09  </t>
  </si>
  <si>
    <t xml:space="preserve"> 27 09 29  </t>
  </si>
  <si>
    <t xml:space="preserve"> 28 11 00  </t>
  </si>
  <si>
    <t>06 06 15</t>
  </si>
  <si>
    <t>79 07</t>
  </si>
  <si>
    <t>69 02</t>
  </si>
  <si>
    <t>78 09</t>
  </si>
  <si>
    <t>79 03</t>
  </si>
  <si>
    <t>72 07</t>
  </si>
  <si>
    <t>67 00</t>
  </si>
  <si>
    <t>78 01</t>
  </si>
  <si>
    <t>25 06 15</t>
  </si>
  <si>
    <t>73 04</t>
  </si>
  <si>
    <t>42 05 10</t>
  </si>
  <si>
    <t>78 08</t>
  </si>
  <si>
    <t>30 08 28</t>
  </si>
  <si>
    <t>79 04</t>
  </si>
  <si>
    <t>33 11 05</t>
  </si>
  <si>
    <t>72 06</t>
  </si>
  <si>
    <t>78 02</t>
  </si>
  <si>
    <t>25 06 06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</si>
</sst>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 00\ 00"/>
    <numFmt numFmtId="165" formatCode="00\ 00"/>
    <numFmt numFmtId="166" formatCode="\-"/>
  </numFmts>
  <fonts count="54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rgb="FFFF33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sz val="7.5"/>
      <color rgb="FFFF0000"/>
      <name val="Calibri"/>
      <family val="2"/>
      <charset val="238"/>
      <scheme val="minor"/>
    </font>
    <font>
      <b/>
      <sz val="7.5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u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.5"/>
      <color theme="1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vertAlign val="superscript"/>
      <sz val="7.5"/>
      <color theme="1"/>
      <name val="Calibri"/>
      <family val="2"/>
      <charset val="238"/>
      <scheme val="minor"/>
    </font>
    <font>
      <b/>
      <i/>
      <sz val="8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vertAlign val="superscript"/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theme="0" tint="-0.1499984740745262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E2F9"/>
        <bgColor indexed="64"/>
      </patternFill>
    </fill>
    <fill>
      <patternFill patternType="solid">
        <fgColor rgb="FFD7FAB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8" fillId="0" borderId="0" applyFont="0" applyFill="0" applyBorder="0" applyAlignment="0" applyProtection="0"/>
  </cellStyleXfs>
  <cellXfs count="295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4" fontId="8" fillId="5" borderId="8" xfId="0" applyNumberFormat="1" applyFont="1" applyFill="1" applyBorder="1" applyAlignment="1">
      <alignment vertical="center"/>
    </xf>
    <xf numFmtId="164" fontId="8" fillId="5" borderId="8" xfId="0" applyNumberFormat="1" applyFont="1" applyFill="1" applyBorder="1" applyAlignment="1">
      <alignment horizontal="center" vertical="center"/>
    </xf>
    <xf numFmtId="49" fontId="8" fillId="5" borderId="8" xfId="0" applyNumberFormat="1" applyFont="1" applyFill="1" applyBorder="1" applyAlignment="1">
      <alignment horizontal="center" vertical="center"/>
    </xf>
    <xf numFmtId="4" fontId="8" fillId="6" borderId="4" xfId="0" applyNumberFormat="1" applyFont="1" applyFill="1" applyBorder="1" applyAlignment="1">
      <alignment vertical="center"/>
    </xf>
    <xf numFmtId="166" fontId="8" fillId="6" borderId="4" xfId="0" applyNumberFormat="1" applyFont="1" applyFill="1" applyBorder="1" applyAlignment="1">
      <alignment horizontal="center" vertical="center"/>
    </xf>
    <xf numFmtId="164" fontId="8" fillId="6" borderId="4" xfId="0" applyNumberFormat="1" applyFont="1" applyFill="1" applyBorder="1" applyAlignment="1">
      <alignment horizontal="center" vertical="center"/>
    </xf>
    <xf numFmtId="2" fontId="2" fillId="5" borderId="8" xfId="0" applyNumberFormat="1" applyFont="1" applyFill="1" applyBorder="1" applyAlignment="1">
      <alignment horizontal="center" vertical="center"/>
    </xf>
    <xf numFmtId="2" fontId="2" fillId="6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8" fillId="10" borderId="1" xfId="0" applyNumberFormat="1" applyFont="1" applyFill="1" applyBorder="1" applyAlignment="1">
      <alignment vertical="center"/>
    </xf>
    <xf numFmtId="164" fontId="8" fillId="10" borderId="1" xfId="0" applyNumberFormat="1" applyFont="1" applyFill="1" applyBorder="1" applyAlignment="1">
      <alignment horizontal="center" vertical="center"/>
    </xf>
    <xf numFmtId="165" fontId="8" fillId="10" borderId="1" xfId="0" applyNumberFormat="1" applyFont="1" applyFill="1" applyBorder="1" applyAlignment="1">
      <alignment horizontal="center" vertical="center"/>
    </xf>
    <xf numFmtId="2" fontId="2" fillId="10" borderId="1" xfId="0" applyNumberFormat="1" applyFont="1" applyFill="1" applyBorder="1" applyAlignment="1">
      <alignment horizontal="center" vertical="center"/>
    </xf>
    <xf numFmtId="4" fontId="8" fillId="11" borderId="8" xfId="0" applyNumberFormat="1" applyFont="1" applyFill="1" applyBorder="1" applyAlignment="1">
      <alignment vertical="center"/>
    </xf>
    <xf numFmtId="164" fontId="8" fillId="11" borderId="8" xfId="0" applyNumberFormat="1" applyFont="1" applyFill="1" applyBorder="1" applyAlignment="1">
      <alignment horizontal="center" vertical="center"/>
    </xf>
    <xf numFmtId="165" fontId="8" fillId="11" borderId="8" xfId="0" applyNumberFormat="1" applyFont="1" applyFill="1" applyBorder="1" applyAlignment="1">
      <alignment horizontal="center" vertical="center"/>
    </xf>
    <xf numFmtId="2" fontId="2" fillId="11" borderId="8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vertical="center"/>
    </xf>
    <xf numFmtId="164" fontId="8" fillId="3" borderId="6" xfId="0" applyNumberFormat="1" applyFont="1" applyFill="1" applyBorder="1" applyAlignment="1">
      <alignment horizontal="center" vertical="center"/>
    </xf>
    <xf numFmtId="165" fontId="8" fillId="3" borderId="6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4" fontId="8" fillId="0" borderId="8" xfId="0" applyNumberFormat="1" applyFont="1" applyFill="1" applyBorder="1" applyAlignment="1">
      <alignment vertical="center"/>
    </xf>
    <xf numFmtId="4" fontId="8" fillId="0" borderId="7" xfId="0" applyNumberFormat="1" applyFont="1" applyFill="1" applyBorder="1" applyAlignment="1">
      <alignment horizontal="center" vertical="center"/>
    </xf>
    <xf numFmtId="4" fontId="8" fillId="3" borderId="8" xfId="0" applyNumberFormat="1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9" fillId="4" borderId="5" xfId="0" applyFont="1" applyFill="1" applyBorder="1" applyAlignment="1">
      <alignment horizontal="center" vertical="center"/>
    </xf>
    <xf numFmtId="4" fontId="9" fillId="4" borderId="5" xfId="0" applyNumberFormat="1" applyFont="1" applyFill="1" applyBorder="1" applyAlignment="1">
      <alignment vertical="center"/>
    </xf>
    <xf numFmtId="4" fontId="9" fillId="4" borderId="5" xfId="0" applyNumberFormat="1" applyFont="1" applyFill="1" applyBorder="1" applyAlignment="1">
      <alignment horizontal="center" vertical="center"/>
    </xf>
    <xf numFmtId="2" fontId="6" fillId="4" borderId="5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left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4" fillId="4" borderId="1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0" fontId="4" fillId="9" borderId="13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9" borderId="5" xfId="0" applyNumberFormat="1" applyFont="1" applyFill="1" applyBorder="1" applyAlignment="1">
      <alignment horizontal="center" vertical="center"/>
    </xf>
    <xf numFmtId="4" fontId="4" fillId="9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8" borderId="5" xfId="0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49" fontId="18" fillId="0" borderId="5" xfId="0" applyNumberFormat="1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Fill="1"/>
    <xf numFmtId="0" fontId="4" fillId="7" borderId="8" xfId="0" applyFont="1" applyFill="1" applyBorder="1" applyAlignment="1">
      <alignment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4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right" vertical="center"/>
    </xf>
    <xf numFmtId="164" fontId="15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7" borderId="5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6" fillId="9" borderId="11" xfId="0" applyFont="1" applyFill="1" applyBorder="1" applyAlignment="1">
      <alignment horizontal="right" vertical="center"/>
    </xf>
    <xf numFmtId="4" fontId="6" fillId="9" borderId="4" xfId="0" applyNumberFormat="1" applyFont="1" applyFill="1" applyBorder="1" applyAlignment="1">
      <alignment horizontal="right" vertical="center"/>
    </xf>
    <xf numFmtId="0" fontId="20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4" fillId="3" borderId="5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left" vertical="center" wrapText="1"/>
    </xf>
    <xf numFmtId="0" fontId="25" fillId="11" borderId="8" xfId="0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" fontId="9" fillId="4" borderId="5" xfId="0" applyNumberFormat="1" applyFont="1" applyFill="1" applyBorder="1" applyAlignment="1">
      <alignment vertical="center"/>
    </xf>
    <xf numFmtId="1" fontId="8" fillId="10" borderId="1" xfId="0" applyNumberFormat="1" applyFont="1" applyFill="1" applyBorder="1" applyAlignment="1">
      <alignment vertical="center"/>
    </xf>
    <xf numFmtId="1" fontId="8" fillId="11" borderId="8" xfId="0" applyNumberFormat="1" applyFont="1" applyFill="1" applyBorder="1" applyAlignment="1">
      <alignment vertical="center"/>
    </xf>
    <xf numFmtId="1" fontId="8" fillId="5" borderId="8" xfId="0" applyNumberFormat="1" applyFont="1" applyFill="1" applyBorder="1" applyAlignment="1">
      <alignment vertical="center"/>
    </xf>
    <xf numFmtId="1" fontId="8" fillId="6" borderId="4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1" fontId="8" fillId="3" borderId="7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33" fillId="0" borderId="0" xfId="0" applyFont="1"/>
    <xf numFmtId="0" fontId="29" fillId="0" borderId="0" xfId="0" applyFont="1"/>
    <xf numFmtId="0" fontId="29" fillId="2" borderId="0" xfId="0" applyFont="1" applyFill="1"/>
    <xf numFmtId="0" fontId="29" fillId="0" borderId="0" xfId="0" applyFont="1" applyAlignment="1">
      <alignment vertical="center"/>
    </xf>
    <xf numFmtId="0" fontId="34" fillId="0" borderId="0" xfId="0" applyFont="1"/>
    <xf numFmtId="0" fontId="20" fillId="2" borderId="0" xfId="0" applyFont="1" applyFill="1"/>
    <xf numFmtId="0" fontId="35" fillId="0" borderId="0" xfId="0" applyFont="1"/>
    <xf numFmtId="0" fontId="6" fillId="0" borderId="8" xfId="0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6" fillId="0" borderId="4" xfId="0" applyNumberFormat="1" applyFont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35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11" fillId="0" borderId="0" xfId="0" applyFont="1" applyBorder="1" applyAlignment="1"/>
    <xf numFmtId="0" fontId="2" fillId="2" borderId="3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2" fontId="2" fillId="3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wrapText="1"/>
    </xf>
    <xf numFmtId="0" fontId="11" fillId="0" borderId="11" xfId="0" applyFont="1" applyBorder="1" applyAlignment="1">
      <alignment horizontal="left" vertical="top" wrapText="1"/>
    </xf>
    <xf numFmtId="1" fontId="29" fillId="0" borderId="0" xfId="0" applyNumberFormat="1" applyFont="1" applyAlignment="1">
      <alignment vertical="center"/>
    </xf>
    <xf numFmtId="0" fontId="42" fillId="0" borderId="6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/>
    </xf>
    <xf numFmtId="0" fontId="42" fillId="0" borderId="7" xfId="0" applyFont="1" applyFill="1" applyBorder="1" applyAlignment="1">
      <alignment vertical="center"/>
    </xf>
    <xf numFmtId="0" fontId="42" fillId="0" borderId="7" xfId="0" applyFont="1" applyFill="1" applyBorder="1" applyAlignment="1">
      <alignment horizontal="left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9" fillId="4" borderId="5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165" fontId="8" fillId="0" borderId="8" xfId="0" applyNumberFormat="1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0" xfId="0" applyAlignment="1"/>
    <xf numFmtId="0" fontId="33" fillId="0" borderId="0" xfId="0" applyFont="1" applyAlignment="1">
      <alignment vertical="center"/>
    </xf>
    <xf numFmtId="0" fontId="11" fillId="0" borderId="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5" fillId="0" borderId="0" xfId="0" applyFont="1" applyAlignment="1">
      <alignment vertical="center" wrapText="1"/>
    </xf>
    <xf numFmtId="0" fontId="46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2" fontId="47" fillId="3" borderId="8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24" fillId="8" borderId="5" xfId="0" applyFont="1" applyFill="1" applyBorder="1" applyAlignment="1">
      <alignment horizontal="center" vertical="center" wrapText="1"/>
    </xf>
    <xf numFmtId="2" fontId="29" fillId="0" borderId="0" xfId="0" applyNumberFormat="1" applyFont="1" applyAlignment="1">
      <alignment vertical="center"/>
    </xf>
    <xf numFmtId="10" fontId="29" fillId="0" borderId="0" xfId="1" applyNumberFormat="1" applyFont="1"/>
    <xf numFmtId="0" fontId="42" fillId="0" borderId="7" xfId="0" applyFont="1" applyFill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4" fontId="8" fillId="0" borderId="8" xfId="0" applyNumberFormat="1" applyFont="1" applyFill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vertical="center"/>
    </xf>
    <xf numFmtId="1" fontId="9" fillId="3" borderId="13" xfId="0" applyNumberFormat="1" applyFont="1" applyFill="1" applyBorder="1" applyAlignment="1">
      <alignment vertical="center"/>
    </xf>
    <xf numFmtId="4" fontId="9" fillId="3" borderId="5" xfId="0" applyNumberFormat="1" applyFont="1" applyFill="1" applyBorder="1" applyAlignment="1">
      <alignment vertical="center"/>
    </xf>
    <xf numFmtId="164" fontId="9" fillId="3" borderId="13" xfId="0" applyNumberFormat="1" applyFont="1" applyFill="1" applyBorder="1" applyAlignment="1">
      <alignment horizontal="center" vertical="center"/>
    </xf>
    <xf numFmtId="165" fontId="9" fillId="3" borderId="13" xfId="0" applyNumberFormat="1" applyFont="1" applyFill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0" fontId="44" fillId="0" borderId="5" xfId="0" applyFont="1" applyFill="1" applyBorder="1" applyAlignment="1">
      <alignment horizontal="center" vertical="center"/>
    </xf>
    <xf numFmtId="2" fontId="9" fillId="3" borderId="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2" fontId="2" fillId="3" borderId="5" xfId="0" applyNumberFormat="1" applyFont="1" applyFill="1" applyBorder="1" applyAlignment="1">
      <alignment horizontal="center" vertical="center"/>
    </xf>
    <xf numFmtId="0" fontId="0" fillId="0" borderId="0" xfId="0" applyBorder="1"/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52" fillId="0" borderId="7" xfId="0" applyFont="1" applyBorder="1" applyAlignment="1">
      <alignment horizontal="center"/>
    </xf>
    <xf numFmtId="0" fontId="52" fillId="0" borderId="8" xfId="0" applyFont="1" applyBorder="1" applyAlignment="1">
      <alignment horizontal="center"/>
    </xf>
    <xf numFmtId="0" fontId="52" fillId="0" borderId="7" xfId="0" applyFont="1" applyBorder="1" applyAlignment="1">
      <alignment horizontal="center" vertical="center"/>
    </xf>
    <xf numFmtId="0" fontId="52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3" fillId="4" borderId="13" xfId="0" applyFont="1" applyFill="1" applyBorder="1" applyAlignment="1">
      <alignment horizontal="center"/>
    </xf>
    <xf numFmtId="0" fontId="53" fillId="4" borderId="5" xfId="0" applyFont="1" applyFill="1" applyBorder="1" applyAlignment="1">
      <alignment horizontal="center"/>
    </xf>
    <xf numFmtId="0" fontId="52" fillId="0" borderId="6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/>
    </xf>
    <xf numFmtId="0" fontId="52" fillId="0" borderId="5" xfId="0" applyFont="1" applyBorder="1" applyAlignment="1">
      <alignment horizontal="center"/>
    </xf>
    <xf numFmtId="1" fontId="9" fillId="2" borderId="13" xfId="0" applyNumberFormat="1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9" fillId="2" borderId="5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2" fontId="0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1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2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11" fillId="0" borderId="9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49" fillId="0" borderId="6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top"/>
    </xf>
    <xf numFmtId="3" fontId="6" fillId="2" borderId="5" xfId="0" applyNumberFormat="1" applyFont="1" applyFill="1" applyBorder="1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colors>
    <mruColors>
      <color rgb="FFD3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22026373718085E-2"/>
          <c:y val="4.6431648591634261E-2"/>
          <c:w val="0.91107797362628196"/>
          <c:h val="0.60046178310434495"/>
        </c:manualLayout>
      </c:layout>
      <c:barChart>
        <c:barDir val="col"/>
        <c:grouping val="clustered"/>
        <c:varyColors val="0"/>
        <c:ser>
          <c:idx val="0"/>
          <c:order val="0"/>
          <c:tx>
            <c:v>broj korisnika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24FF-481B-AEC6-2CE9474C610F}"/>
              </c:ext>
            </c:extLst>
          </c:dPt>
          <c:dPt>
            <c:idx val="1"/>
            <c:invertIfNegative val="0"/>
            <c:bubble3D val="0"/>
            <c:spPr>
              <a:solidFill>
                <a:schemeClr val="tx1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4FF-481B-AEC6-2CE9474C610F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4FF-481B-AEC6-2CE9474C61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('stranica 1 i 2'!$A$24:$K$24,'stranica 1 i 2'!$A$38:$D$38)</c:f>
              <c:strCache>
                <c:ptCount val="2"/>
                <c:pt idx="0">
                  <c:v>Korisnici koji su pravo na mirovinu PRVI PUT ostvarili u 2023. godini prema Zakonu o mirovinskom osiguranju - NOVI KORISNICI</c:v>
                </c:pt>
                <c:pt idx="1">
                  <c:v>Korisnici mirovina kojima je u 2023. godini PRESTALO PRAVO NA MIROVINU - uzrok smrt 
koji su pravo na mirovinu ostvarili prema Zakonu o mirovinskom osiguranju</c:v>
                </c:pt>
              </c:strCache>
            </c:strRef>
          </c:cat>
          <c:val>
            <c:numRef>
              <c:f>('stranica 1 i 2'!$B$33,'stranica 1 i 2'!$B$42)</c:f>
              <c:numCache>
                <c:formatCode>0</c:formatCode>
                <c:ptCount val="2"/>
                <c:pt idx="0">
                  <c:v>14828</c:v>
                </c:pt>
                <c:pt idx="1">
                  <c:v>18085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BE-419A-820E-25436B394F8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4651968"/>
        <c:axId val="74654880"/>
      </c:barChart>
      <c:catAx>
        <c:axId val="74651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4880"/>
        <c:crosses val="autoZero"/>
        <c:auto val="1"/>
        <c:lblAlgn val="ctr"/>
        <c:lblOffset val="100"/>
        <c:noMultiLvlLbl val="0"/>
      </c:catAx>
      <c:valAx>
        <c:axId val="74654880"/>
        <c:scaling>
          <c:orientation val="minMax"/>
          <c:max val="19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74651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/>
              <a:t>Odnos broja korisnika mirovina</a:t>
            </a:r>
          </a:p>
          <a:p>
            <a:pPr>
              <a:defRPr sz="1200"/>
            </a:pPr>
            <a:r>
              <a:rPr lang="hr-HR" sz="1200"/>
              <a:t> i osiguranika   </a:t>
            </a:r>
            <a:r>
              <a:rPr lang="hr-HR" sz="1200">
                <a:solidFill>
                  <a:srgbClr val="FF0000"/>
                </a:solidFill>
              </a:rPr>
              <a:t>1 : 1,36</a:t>
            </a:r>
          </a:p>
        </c:rich>
      </c:tx>
      <c:layout>
        <c:manualLayout>
          <c:xMode val="edge"/>
          <c:yMode val="edge"/>
          <c:x val="0.15082970766180673"/>
          <c:y val="2.38166959139144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8818409679455519E-2"/>
          <c:y val="0.17904002255622328"/>
          <c:w val="0.95089514857600765"/>
          <c:h val="0.55823381643725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2060"/>
              </a:solidFill>
              <a:ln w="9525" cap="flat" cmpd="sng" algn="ctr">
                <a:solidFill>
                  <a:schemeClr val="lt1">
                    <a:alpha val="50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2-49AA-8364-D1CCE1E0CA53}"/>
              </c:ext>
            </c:extLst>
          </c:dPt>
          <c:dLbls>
            <c:dLbl>
              <c:idx val="2"/>
              <c:layout>
                <c:manualLayout>
                  <c:x val="-6.1381064279991578E-3"/>
                  <c:y val="-8.7148357436014415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CE2-49AA-8364-D1CCE1E0CA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noFill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31.05.2023.</c:v>
                </c:pt>
                <c:pt idx="1">
                  <c:v>Broj korisnika mirovine za svibanj 2023. (isplata u lipnju 2023.)</c:v>
                </c:pt>
                <c:pt idx="2">
                  <c:v>Registrirana nezaposlenost krajem svibnja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2'!$C$45:$C$51</c15:sqref>
                  </c15:fullRef>
                </c:ext>
              </c:extLst>
              <c:f>('stranica 1 i 2'!$C$45:$C$46,'stranica 1 i 2'!$C$51)</c:f>
              <c:numCache>
                <c:formatCode>0</c:formatCode>
                <c:ptCount val="3"/>
                <c:pt idx="0" formatCode="General">
                  <c:v>1664188</c:v>
                </c:pt>
                <c:pt idx="1">
                  <c:v>1226667</c:v>
                </c:pt>
                <c:pt idx="2">
                  <c:v>97758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D-42C9-A646-836DD335B544}"/>
            </c:ext>
          </c:extLst>
        </c:ser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E2-49AA-8364-D1CCE1E0CA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'stranica 1 i 2'!$A$45:$B$51</c15:sqref>
                  </c15:fullRef>
                </c:ext>
              </c:extLst>
              <c:f>('stranica 1 i 2'!$A$45:$B$46,'stranica 1 i 2'!$A$51:$B$51)</c:f>
              <c:strCache>
                <c:ptCount val="3"/>
                <c:pt idx="0">
                  <c:v>Broj osiguranika 31.05.2023.</c:v>
                </c:pt>
                <c:pt idx="1">
                  <c:v>Broj korisnika mirovine za svibanj 2023. (isplata u lipnju 2023.)</c:v>
                </c:pt>
                <c:pt idx="2">
                  <c:v>Registrirana nezaposlenost krajem svibnja 2023. (izvor: HZZ)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'stranica 1 i 2'!$D$45:$D$51</c15:sqref>
                  </c15:fullRef>
                </c:ext>
              </c:extLst>
              <c:f>('stranica 1 i 2'!$D$45:$D$46,'stranica 1 i 2'!$D$51)</c:f>
              <c:numCache>
                <c:formatCode>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1-C4FD-42C9-A646-836DD335B54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50"/>
        <c:axId val="155137216"/>
        <c:axId val="155139296"/>
      </c:barChart>
      <c:catAx>
        <c:axId val="15513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9296"/>
        <c:crosses val="autoZero"/>
        <c:auto val="1"/>
        <c:lblAlgn val="ctr"/>
        <c:lblOffset val="100"/>
        <c:noMultiLvlLbl val="0"/>
      </c:catAx>
      <c:valAx>
        <c:axId val="155139296"/>
        <c:scaling>
          <c:orientation val="minMax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5513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422595852161646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7359942368376015E-2"/>
          <c:y val="7.923170765598353E-2"/>
          <c:w val="0.97203795837593321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466.3</c:v>
                </c:pt>
                <c:pt idx="1">
                  <c:v>471.01846929187661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v>prosječan mirovinski staž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2853260950708794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E1-4338-946B-DDC96E1D6A72}"/>
                </c:ext>
              </c:extLst>
            </c:dLbl>
            <c:dLbl>
              <c:idx val="1"/>
              <c:layout>
                <c:manualLayout>
                  <c:x val="-4.2853260950708849E-2"/>
                  <c:y val="-0.1326050670860597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E1-4338-946B-DDC96E1D6A72}"/>
                </c:ext>
              </c:extLst>
            </c:dLbl>
            <c:spPr>
              <a:solidFill>
                <a:srgbClr val="7030A0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2'!$L$14,'stranica 1 i 2'!$L$33)</c:f>
              <c:numCache>
                <c:formatCode>General</c:formatCode>
                <c:ptCount val="2"/>
                <c:pt idx="0">
                  <c:v>31</c:v>
                </c:pt>
                <c:pt idx="1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E1-4338-946B-DDC96E1D6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33888"/>
        <c:axId val="71983136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7198313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55133888"/>
        <c:crosses val="max"/>
        <c:crossBetween val="between"/>
      </c:valAx>
      <c:catAx>
        <c:axId val="15513388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71983136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0991618183694856"/>
          <c:y val="0.24377413655693853"/>
          <c:w val="0.17624601731330267"/>
          <c:h val="0.414285313665554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sz="1200" b="1" i="1">
                <a:solidFill>
                  <a:srgbClr val="FF0000"/>
                </a:solidFill>
              </a:rPr>
              <a:t>Bez međunarodnih ugovora</a:t>
            </a:r>
          </a:p>
        </c:rich>
      </c:tx>
      <c:layout>
        <c:manualLayout>
          <c:xMode val="edge"/>
          <c:yMode val="edge"/>
          <c:x val="0.31213212551133956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9532373553511477E-2"/>
          <c:y val="7.923170765598353E-2"/>
          <c:w val="0.96986555897679383"/>
          <c:h val="0.61725016631852736"/>
        </c:manualLayout>
      </c:layout>
      <c:barChart>
        <c:barDir val="col"/>
        <c:grouping val="clustered"/>
        <c:varyColors val="0"/>
        <c:ser>
          <c:idx val="0"/>
          <c:order val="0"/>
          <c:tx>
            <c:v>prosječna netomirovina u eurima (EUR)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2'!$G$14,'stranica 1 i 2'!$G$33)</c:f>
              <c:numCache>
                <c:formatCode>#,##0.00</c:formatCode>
                <c:ptCount val="2"/>
                <c:pt idx="0">
                  <c:v>466.3</c:v>
                </c:pt>
                <c:pt idx="1">
                  <c:v>471.01846929187661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809952"/>
        <c:axId val="255805376"/>
      </c:barChart>
      <c:lineChart>
        <c:grouping val="standard"/>
        <c:varyColors val="0"/>
        <c:ser>
          <c:idx val="1"/>
          <c:order val="1"/>
          <c:tx>
            <c:strRef>
              <c:f>'stranica 1 i 2'!$J$23</c:f>
              <c:strCache>
                <c:ptCount val="1"/>
                <c:pt idx="0">
                  <c:v>Udio netomirovine u netoplaći RH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199155772617107E-2"/>
                  <c:y val="-0.108043237712704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3D1-439E-95A5-0CC963D1E7EB}"/>
                </c:ext>
              </c:extLst>
            </c:dLbl>
            <c:dLbl>
              <c:idx val="1"/>
              <c:layout>
                <c:manualLayout>
                  <c:x val="-6.2011298211977879E-2"/>
                  <c:y val="-0.11524612022688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3D1-439E-95A5-0CC963D1E7EB}"/>
                </c:ext>
              </c:extLst>
            </c:dLbl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('stranica 1 i 2'!$A$4:$K$4,'stranica 1 i 2'!$A$24:$K$24)</c:f>
              <c:strCache>
                <c:ptCount val="2"/>
                <c:pt idx="0">
                  <c:v>Korisnici mirovina koji su pravo na mirovinu ostvarili prema Zakonu o mirovinskom osiguranju </c:v>
                </c:pt>
                <c:pt idx="1">
                  <c:v>Korisnici koji su pravo na mirovinu PRVI PUT ostvarili u 2023. godini prema Zakonu o mirovinskom osiguranju - NOVI KORISNICI</c:v>
                </c:pt>
              </c:strCache>
            </c:strRef>
          </c:cat>
          <c:val>
            <c:numRef>
              <c:f>('stranica 1 i 2'!$J$14,'stranica 1 i 2'!$J$33)</c:f>
              <c:numCache>
                <c:formatCode>0.00</c:formatCode>
                <c:ptCount val="2"/>
                <c:pt idx="0">
                  <c:v>41.559714795008915</c:v>
                </c:pt>
                <c:pt idx="1">
                  <c:v>41.980255730113782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1-439E-95A5-0CC963D1E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807040"/>
        <c:axId val="255805792"/>
      </c:lineChart>
      <c:catAx>
        <c:axId val="25580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5376"/>
        <c:crosses val="autoZero"/>
        <c:auto val="1"/>
        <c:lblAlgn val="ctr"/>
        <c:lblOffset val="100"/>
        <c:noMultiLvlLbl val="0"/>
      </c:catAx>
      <c:valAx>
        <c:axId val="2558053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255809952"/>
        <c:crosses val="autoZero"/>
        <c:crossBetween val="between"/>
      </c:valAx>
      <c:valAx>
        <c:axId val="255805792"/>
        <c:scaling>
          <c:orientation val="minMax"/>
        </c:scaling>
        <c:delete val="1"/>
        <c:axPos val="r"/>
        <c:numFmt formatCode="0.00" sourceLinked="1"/>
        <c:majorTickMark val="out"/>
        <c:minorTickMark val="none"/>
        <c:tickLblPos val="nextTo"/>
        <c:crossAx val="255807040"/>
        <c:crosses val="max"/>
        <c:crossBetween val="between"/>
      </c:valAx>
      <c:catAx>
        <c:axId val="25580704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25580579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547926177529343"/>
          <c:y val="0.22559235095613048"/>
          <c:w val="0.17624601731330267"/>
          <c:h val="0.379370717616946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PREMA </a:t>
            </a:r>
            <a:endParaRPr lang="hr-HR" sz="1000" b="1">
              <a:solidFill>
                <a:srgbClr val="002060"/>
              </a:solidFill>
            </a:endParaRPr>
          </a:p>
          <a:p>
            <a:pPr>
              <a:defRPr sz="1000" b="1"/>
            </a:pPr>
            <a:r>
              <a:rPr lang="en-US" sz="1000" b="1">
                <a:solidFill>
                  <a:srgbClr val="002060"/>
                </a:solidFill>
              </a:rPr>
              <a:t>ZAKONU O MIROVINSKOM OSIGURANJU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1.3498312710911136E-2"/>
          <c:y val="0.19796980193761779"/>
          <c:w val="0.9670041244844394"/>
          <c:h val="0.672284955857790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3'!$A$1:$M$1</c:f>
              <c:strCache>
                <c:ptCount val="1"/>
                <c:pt idx="0">
                  <c:v>KORISNICI MIROVINA PREMA VRSTAMA I SVOTAMA MIROVINA KOJI SU PRAVO NA MIROVINU OSTVARILI PREMA ZAKONU O MIROVINSKOM OSIGURANJU 
BEZ MEĐUNARODNIH UGOVORA</c:v>
                </c:pt>
              </c:strCache>
            </c:strRef>
          </c:tx>
          <c:spPr>
            <a:pattFill prst="pct8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38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3'!$A$5:$A$18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3'!$B$5:$B$18</c:f>
              <c:numCache>
                <c:formatCode>General</c:formatCode>
                <c:ptCount val="14"/>
                <c:pt idx="0">
                  <c:v>2522</c:v>
                </c:pt>
                <c:pt idx="1">
                  <c:v>11187</c:v>
                </c:pt>
                <c:pt idx="2">
                  <c:v>47322</c:v>
                </c:pt>
                <c:pt idx="3">
                  <c:v>90868</c:v>
                </c:pt>
                <c:pt idx="4">
                  <c:v>127467</c:v>
                </c:pt>
                <c:pt idx="5">
                  <c:v>144030</c:v>
                </c:pt>
                <c:pt idx="6">
                  <c:v>139718</c:v>
                </c:pt>
                <c:pt idx="7">
                  <c:v>108476</c:v>
                </c:pt>
                <c:pt idx="8">
                  <c:v>73601</c:v>
                </c:pt>
                <c:pt idx="9">
                  <c:v>62987</c:v>
                </c:pt>
                <c:pt idx="10">
                  <c:v>71333</c:v>
                </c:pt>
                <c:pt idx="11">
                  <c:v>33626</c:v>
                </c:pt>
                <c:pt idx="12">
                  <c:v>15992</c:v>
                </c:pt>
                <c:pt idx="13">
                  <c:v>18881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1-43D0-A964-561C83558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2">
            <a:lumMod val="20000"/>
            <a:lumOff val="80000"/>
          </a:schemeClr>
        </a:gs>
        <a:gs pos="64000">
          <a:schemeClr val="accent4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do 31. prosinca 1998.</a:t>
            </a:r>
            <a:r>
              <a:rPr lang="en-US" sz="1000" b="1">
                <a:solidFill>
                  <a:srgbClr val="FF0000"/>
                </a:solidFill>
              </a:rPr>
              <a:t> </a:t>
            </a:r>
            <a:endParaRPr lang="hr-HR" sz="1000" b="1">
              <a:solidFill>
                <a:srgbClr val="FF0000"/>
              </a:solidFill>
            </a:endParaRP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90">
              <a:fgClr>
                <a:srgbClr val="00206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4'!$A$5:$A$18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4'!$B$5:$B$18</c:f>
              <c:numCache>
                <c:formatCode>General</c:formatCode>
                <c:ptCount val="14"/>
                <c:pt idx="0">
                  <c:v>46</c:v>
                </c:pt>
                <c:pt idx="1">
                  <c:v>4842</c:v>
                </c:pt>
                <c:pt idx="2">
                  <c:v>4109</c:v>
                </c:pt>
                <c:pt idx="3">
                  <c:v>6751</c:v>
                </c:pt>
                <c:pt idx="4">
                  <c:v>12129</c:v>
                </c:pt>
                <c:pt idx="5">
                  <c:v>38336</c:v>
                </c:pt>
                <c:pt idx="6">
                  <c:v>32399</c:v>
                </c:pt>
                <c:pt idx="7">
                  <c:v>23693</c:v>
                </c:pt>
                <c:pt idx="8">
                  <c:v>19366</c:v>
                </c:pt>
                <c:pt idx="9">
                  <c:v>16475</c:v>
                </c:pt>
                <c:pt idx="10">
                  <c:v>17000</c:v>
                </c:pt>
                <c:pt idx="11">
                  <c:v>7557</c:v>
                </c:pt>
                <c:pt idx="12">
                  <c:v>3367</c:v>
                </c:pt>
                <c:pt idx="13">
                  <c:v>2792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4B-4DFF-81E9-5CC1A80BE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8000">
          <a:schemeClr val="accent4">
            <a:lumMod val="20000"/>
            <a:lumOff val="80000"/>
          </a:schemeClr>
        </a:gs>
        <a:gs pos="47104">
          <a:schemeClr val="accent6">
            <a:lumMod val="20000"/>
            <a:lumOff val="80000"/>
          </a:schemeClr>
        </a:gs>
        <a:gs pos="68746">
          <a:schemeClr val="accent2">
            <a:lumMod val="20000"/>
            <a:lumOff val="80000"/>
          </a:schemeClr>
        </a:gs>
        <a:gs pos="64000">
          <a:schemeClr val="accent1">
            <a:lumMod val="20000"/>
            <a:lumOff val="8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rgbClr val="002060"/>
                </a:solidFill>
              </a:rPr>
              <a:t>KORISNICI MIROVINA PREMA SVOTAMA MIROVINA</a:t>
            </a:r>
            <a:r>
              <a:rPr lang="hr-HR" sz="1000" b="1">
                <a:solidFill>
                  <a:srgbClr val="002060"/>
                </a:solidFill>
              </a:rPr>
              <a:t> u eurima</a:t>
            </a:r>
            <a:r>
              <a:rPr lang="en-US" sz="1000" b="1">
                <a:solidFill>
                  <a:srgbClr val="002060"/>
                </a:solidFill>
              </a:rPr>
              <a:t> KOJI SU PRAVO NA MIROVINU OSTVARILI </a:t>
            </a:r>
            <a:r>
              <a:rPr lang="hr-HR" sz="1000" b="1">
                <a:solidFill>
                  <a:srgbClr val="002060"/>
                </a:solidFill>
              </a:rPr>
              <a:t> </a:t>
            </a:r>
            <a:r>
              <a:rPr lang="hr-HR" sz="1000" b="1">
                <a:solidFill>
                  <a:srgbClr val="FF0000"/>
                </a:solidFill>
              </a:rPr>
              <a:t>od 1. siječnja 1999.</a:t>
            </a:r>
          </a:p>
          <a:p>
            <a:pPr>
              <a:defRPr sz="1000" b="1"/>
            </a:pPr>
            <a:r>
              <a:rPr lang="en-US" sz="1000" b="1"/>
              <a:t> </a:t>
            </a:r>
            <a:r>
              <a:rPr lang="en-US" sz="1000" b="1" i="1">
                <a:solidFill>
                  <a:srgbClr val="FF0000"/>
                </a:solidFill>
              </a:rPr>
              <a:t>BEZ MEĐUNARODNIH UGOVORA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12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5'!$A$5:$A$18</c:f>
              <c:strCache>
                <c:ptCount val="14"/>
                <c:pt idx="0">
                  <c:v>  do  70,00</c:v>
                </c:pt>
                <c:pt idx="1">
                  <c:v>70,01  ─  140,00</c:v>
                </c:pt>
                <c:pt idx="2">
                  <c:v>140,01  ─  200,00</c:v>
                </c:pt>
                <c:pt idx="3">
                  <c:v>200,01  ─  270,00</c:v>
                </c:pt>
                <c:pt idx="4">
                  <c:v>270,01  ─  340,00</c:v>
                </c:pt>
                <c:pt idx="5">
                  <c:v>340,01  ─  400,00</c:v>
                </c:pt>
                <c:pt idx="6">
                  <c:v>400,01  ─  470,00</c:v>
                </c:pt>
                <c:pt idx="7">
                  <c:v>470,01  ─  540,00</c:v>
                </c:pt>
                <c:pt idx="8">
                  <c:v>540,01  ─  600,00</c:v>
                </c:pt>
                <c:pt idx="9">
                  <c:v>600,01  ─  670,00</c:v>
                </c:pt>
                <c:pt idx="10">
                  <c:v>670,01  ─  800,00</c:v>
                </c:pt>
                <c:pt idx="11">
                  <c:v>800,01  ─  930,00</c:v>
                </c:pt>
                <c:pt idx="12">
                  <c:v>930,01  ─  1070,00</c:v>
                </c:pt>
                <c:pt idx="13">
                  <c:v>veće od  1070,00</c:v>
                </c:pt>
              </c:strCache>
            </c:strRef>
          </c:cat>
          <c:val>
            <c:numRef>
              <c:f>'stranica 5'!$B$5:$B$18</c:f>
              <c:numCache>
                <c:formatCode>General</c:formatCode>
                <c:ptCount val="14"/>
                <c:pt idx="0">
                  <c:v>2476</c:v>
                </c:pt>
                <c:pt idx="1">
                  <c:v>6345</c:v>
                </c:pt>
                <c:pt idx="2">
                  <c:v>43213</c:v>
                </c:pt>
                <c:pt idx="3">
                  <c:v>84117</c:v>
                </c:pt>
                <c:pt idx="4">
                  <c:v>115338</c:v>
                </c:pt>
                <c:pt idx="5">
                  <c:v>105694</c:v>
                </c:pt>
                <c:pt idx="6">
                  <c:v>107319</c:v>
                </c:pt>
                <c:pt idx="7">
                  <c:v>84783</c:v>
                </c:pt>
                <c:pt idx="8">
                  <c:v>54235</c:v>
                </c:pt>
                <c:pt idx="9">
                  <c:v>46512</c:v>
                </c:pt>
                <c:pt idx="10">
                  <c:v>54333</c:v>
                </c:pt>
                <c:pt idx="11">
                  <c:v>26069</c:v>
                </c:pt>
                <c:pt idx="12">
                  <c:v>12625</c:v>
                </c:pt>
                <c:pt idx="13">
                  <c:v>16089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B-4A30-8631-C648AF730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069615"/>
        <c:axId val="1551075023"/>
      </c:barChart>
      <c:catAx>
        <c:axId val="15510696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75023"/>
        <c:crosses val="autoZero"/>
        <c:auto val="1"/>
        <c:lblAlgn val="ctr"/>
        <c:lblOffset val="100"/>
        <c:noMultiLvlLbl val="0"/>
      </c:catAx>
      <c:valAx>
        <c:axId val="1551075023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696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55118110236220474" l="0.70866141732283472" r="0.70866141732283472" t="0.74803149606299213" header="0.31496062992125984" footer="0.31496062992125984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hr-HR" sz="1000" b="1">
                <a:solidFill>
                  <a:schemeClr val="tx1"/>
                </a:solidFill>
              </a:rPr>
              <a:t>KORISNICI KOJIMA SU MIROVINE PRIZNATE I / ILI ODREĐENE PREMA POSEBNIM PROPISIMA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2.2391857506361322E-2"/>
          <c:y val="0.1170028678295322"/>
          <c:w val="0.96156678888421387"/>
          <c:h val="0.4251979946648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'stranica 6'!$C$4</c:f>
              <c:strCache>
                <c:ptCount val="1"/>
                <c:pt idx="0">
                  <c:v>Broj korisnika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6'!$C$7:$C$26</c:f>
              <c:numCache>
                <c:formatCode>General</c:formatCode>
                <c:ptCount val="20"/>
                <c:pt idx="0">
                  <c:v>7021</c:v>
                </c:pt>
                <c:pt idx="1">
                  <c:v>9495</c:v>
                </c:pt>
                <c:pt idx="2">
                  <c:v>667</c:v>
                </c:pt>
                <c:pt idx="3">
                  <c:v>352</c:v>
                </c:pt>
                <c:pt idx="4" formatCode="0">
                  <c:v>16018</c:v>
                </c:pt>
                <c:pt idx="5">
                  <c:v>1895</c:v>
                </c:pt>
                <c:pt idx="6">
                  <c:v>2071</c:v>
                </c:pt>
                <c:pt idx="7">
                  <c:v>71286</c:v>
                </c:pt>
                <c:pt idx="8">
                  <c:v>57409</c:v>
                </c:pt>
                <c:pt idx="9">
                  <c:v>3653</c:v>
                </c:pt>
                <c:pt idx="10">
                  <c:v>158</c:v>
                </c:pt>
                <c:pt idx="11">
                  <c:v>4950</c:v>
                </c:pt>
                <c:pt idx="12">
                  <c:v>680</c:v>
                </c:pt>
                <c:pt idx="13">
                  <c:v>65</c:v>
                </c:pt>
                <c:pt idx="14">
                  <c:v>17</c:v>
                </c:pt>
                <c:pt idx="15">
                  <c:v>124</c:v>
                </c:pt>
                <c:pt idx="16">
                  <c:v>244</c:v>
                </c:pt>
                <c:pt idx="17">
                  <c:v>818</c:v>
                </c:pt>
                <c:pt idx="18">
                  <c:v>203</c:v>
                </c:pt>
                <c:pt idx="19">
                  <c:v>6729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51329807"/>
        <c:axId val="1551346031"/>
      </c:barChart>
      <c:lineChart>
        <c:grouping val="standard"/>
        <c:varyColors val="0"/>
        <c:ser>
          <c:idx val="1"/>
          <c:order val="1"/>
          <c:tx>
            <c:v>prosječna netomirovina u eurima (EUR)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'stranica 6'!$B$7:$B$26</c:f>
              <c:strCache>
                <c:ptCount val="20"/>
                <c:pt idx="0">
                  <c:v>     a) radnici na poslovima ovlaštenih službenih osoba u tijelima unutarnjih 
poslova i pravosuđa, kojima je pravo na mirovinu priznato prema propisima
koji su bili na snazi do stupanja na snagu Zakona o pravima iz mirovinskog
osiguranja DVO, PS i OSO</c:v>
                </c:pt>
                <c:pt idx="1">
                  <c:v>     b) radnici na  poslovima policijskih službenika, ovlaštenih službenih osoba pravosuđa i službene osobe s posebnim dužnostima i ovlastima u sigurnosno obavještajnom sustavu RH koji su pravo na mirovinu ostvarili prema Zakonu o pravima DVO, PS i OSO</c:v>
                </c:pt>
                <c:pt idx="2">
                  <c:v>     c) radnici na poslovima razminiranja</c:v>
                </c:pt>
                <c:pt idx="3">
                  <c:v>Korisnici koji pravo na mirovinu ostvaruju prema Zakonu o vatrogastvu (NN 125/19)*</c:v>
                </c:pt>
                <c:pt idx="4">
                  <c:v>Djelatne vojne osobe - DVO </c:v>
                </c:pt>
                <c:pt idx="5">
                  <c:v>Pripadnici Hrvatske domovinske vojske od 1941. do 1945. godine</c:v>
                </c:pt>
                <c:pt idx="6">
                  <c:v>Bivši politički zatvorenici</c:v>
                </c:pt>
                <c:pt idx="7">
                  <c:v>Hrvatski branitelji iz Domovinskog rata - ZOHBDR</c:v>
                </c:pt>
                <c:pt idx="8">
                  <c:v>Mirovine priznate prema općim propisima, a određene prema
ZOHBDR - u iz 2017. (čl. 27., 35., 48. i 49. stavak 2.) </c:v>
                </c:pt>
                <c:pt idx="9">
                  <c:v>Pripadnici bivše Jugoslavenske narodne armije - JNA</c:v>
                </c:pt>
                <c:pt idx="10">
                  <c:v>Pripadnici bivše Jugoslavenske narodne armije - JNA - čl. 185 ZOMO</c:v>
                </c:pt>
                <c:pt idx="11">
                  <c:v>Sudionici Narodnooslobodilačkog rata - NOR</c:v>
                </c:pt>
                <c:pt idx="12">
                  <c:v>Zastupnici u Hrvatskom saboru, članovi Vlade, suci Ustavnog suda i glavni državni revizor </c:v>
                </c:pt>
                <c:pt idx="13">
                  <c:v>Članovi Izvršnog vijeća Sabora, Saveznog izvršnog vijeća i administrativno umirovljeni javni službenici</c:v>
                </c:pt>
                <c:pt idx="14">
                  <c:v>Bivši službenici u saveznim tijelima bivše SFRJ - članak 38. ZOMO</c:v>
                </c:pt>
                <c:pt idx="15">
                  <c:v>Redoviti članovi Hrvatske akademije znanosti i umjetnosti - HAZU</c:v>
                </c:pt>
                <c:pt idx="16">
                  <c:v>Radnici u Istarskim ugljenokopima "Tupljak" d.d. Labin </c:v>
                </c:pt>
                <c:pt idx="17">
                  <c:v>Radnici profesionalno izloženi azbestu</c:v>
                </c:pt>
                <c:pt idx="18">
                  <c:v>Osiguranici - članovi posade broda u međunarodnoj plovidbi i nacionalnoj plovidbi - članak 129. a stavak 2. Pomorskog zakonika</c:v>
                </c:pt>
                <c:pt idx="19">
                  <c:v>Pripadnici Hrvatskog vijeća obrane  - HVO </c:v>
                </c:pt>
              </c:strCache>
            </c:strRef>
          </c:cat>
          <c:val>
            <c:numRef>
              <c:f>'stranica 6'!$D$7:$D$26</c:f>
              <c:numCache>
                <c:formatCode>#,##0.00</c:formatCode>
                <c:ptCount val="20"/>
                <c:pt idx="0">
                  <c:v>723.34</c:v>
                </c:pt>
                <c:pt idx="1">
                  <c:v>683.12</c:v>
                </c:pt>
                <c:pt idx="2">
                  <c:v>650.29999999999995</c:v>
                </c:pt>
                <c:pt idx="3">
                  <c:v>779.83</c:v>
                </c:pt>
                <c:pt idx="4">
                  <c:v>623.91</c:v>
                </c:pt>
                <c:pt idx="5">
                  <c:v>431.6</c:v>
                </c:pt>
                <c:pt idx="6">
                  <c:v>652.98</c:v>
                </c:pt>
                <c:pt idx="7">
                  <c:v>931.55</c:v>
                </c:pt>
                <c:pt idx="8">
                  <c:v>463.43</c:v>
                </c:pt>
                <c:pt idx="9">
                  <c:v>538.9</c:v>
                </c:pt>
                <c:pt idx="10">
                  <c:v>528.52</c:v>
                </c:pt>
                <c:pt idx="11">
                  <c:v>496.19</c:v>
                </c:pt>
                <c:pt idx="12">
                  <c:v>1643.19</c:v>
                </c:pt>
                <c:pt idx="13">
                  <c:v>576.44000000000005</c:v>
                </c:pt>
                <c:pt idx="14">
                  <c:v>606.1</c:v>
                </c:pt>
                <c:pt idx="15">
                  <c:v>1463.28</c:v>
                </c:pt>
                <c:pt idx="16">
                  <c:v>620.11</c:v>
                </c:pt>
                <c:pt idx="17">
                  <c:v>516.22</c:v>
                </c:pt>
                <c:pt idx="18">
                  <c:v>336.22</c:v>
                </c:pt>
                <c:pt idx="19">
                  <c:v>535.82000000000005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DE-4457-B244-4552196EF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1082927"/>
        <c:axId val="1551076687"/>
      </c:lineChart>
      <c:catAx>
        <c:axId val="15513298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7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46031"/>
        <c:crosses val="autoZero"/>
        <c:auto val="1"/>
        <c:lblAlgn val="ctr"/>
        <c:lblOffset val="100"/>
        <c:noMultiLvlLbl val="0"/>
      </c:catAx>
      <c:valAx>
        <c:axId val="1551346031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329807"/>
        <c:crosses val="autoZero"/>
        <c:crossBetween val="between"/>
      </c:valAx>
      <c:valAx>
        <c:axId val="1551076687"/>
        <c:scaling>
          <c:orientation val="minMax"/>
        </c:scaling>
        <c:delete val="0"/>
        <c:axPos val="r"/>
        <c:numFmt formatCode="#,##0.00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1551082927"/>
        <c:crosses val="max"/>
        <c:crossBetween val="between"/>
      </c:valAx>
      <c:catAx>
        <c:axId val="1551082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5107668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5286364313631102E-2"/>
          <c:y val="8.4983852478543453E-2"/>
          <c:w val="0.24655335113678475"/>
          <c:h val="0.140306347396056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58208</xdr:colOff>
      <xdr:row>35</xdr:row>
      <xdr:rowOff>25399</xdr:rowOff>
    </xdr:from>
    <xdr:to>
      <xdr:col>10</xdr:col>
      <xdr:colOff>703791</xdr:colOff>
      <xdr:row>45</xdr:row>
      <xdr:rowOff>76200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68791</xdr:colOff>
      <xdr:row>45</xdr:row>
      <xdr:rowOff>133349</xdr:rowOff>
    </xdr:from>
    <xdr:to>
      <xdr:col>10</xdr:col>
      <xdr:colOff>682625</xdr:colOff>
      <xdr:row>55</xdr:row>
      <xdr:rowOff>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63499</xdr:colOff>
      <xdr:row>55</xdr:row>
      <xdr:rowOff>65617</xdr:rowOff>
    </xdr:from>
    <xdr:to>
      <xdr:col>3</xdr:col>
      <xdr:colOff>219075</xdr:colOff>
      <xdr:row>66</xdr:row>
      <xdr:rowOff>180975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276224</xdr:colOff>
      <xdr:row>55</xdr:row>
      <xdr:rowOff>73025</xdr:rowOff>
    </xdr:from>
    <xdr:to>
      <xdr:col>10</xdr:col>
      <xdr:colOff>752475</xdr:colOff>
      <xdr:row>67</xdr:row>
      <xdr:rowOff>9525</xdr:rowOff>
    </xdr:to>
    <xdr:graphicFrame macro="">
      <xdr:nvGraphicFramePr>
        <xdr:cNvPr id="6" name="Grafikon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</xdr:row>
      <xdr:rowOff>9525</xdr:rowOff>
    </xdr:from>
    <xdr:to>
      <xdr:col>12</xdr:col>
      <xdr:colOff>590550</xdr:colOff>
      <xdr:row>38</xdr:row>
      <xdr:rowOff>161925</xdr:rowOff>
    </xdr:to>
    <xdr:graphicFrame macro="">
      <xdr:nvGraphicFramePr>
        <xdr:cNvPr id="2" name="Grafikon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</xdr:rowOff>
    </xdr:from>
    <xdr:to>
      <xdr:col>12</xdr:col>
      <xdr:colOff>581025</xdr:colOff>
      <xdr:row>38</xdr:row>
      <xdr:rowOff>28575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28576</xdr:rowOff>
    </xdr:from>
    <xdr:to>
      <xdr:col>13</xdr:col>
      <xdr:colOff>9525</xdr:colOff>
      <xdr:row>38</xdr:row>
      <xdr:rowOff>9525</xdr:rowOff>
    </xdr:to>
    <xdr:graphicFrame macro="">
      <xdr:nvGraphicFramePr>
        <xdr:cNvPr id="2" name="Grafikon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266701</xdr:rowOff>
    </xdr:from>
    <xdr:to>
      <xdr:col>4</xdr:col>
      <xdr:colOff>666750</xdr:colOff>
      <xdr:row>56</xdr:row>
      <xdr:rowOff>95250</xdr:rowOff>
    </xdr:to>
    <xdr:graphicFrame macro="">
      <xdr:nvGraphicFramePr>
        <xdr:cNvPr id="3" name="Grafikon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abSelected="1" zoomScaleNormal="100" workbookViewId="0">
      <selection sqref="A1:K1"/>
    </sheetView>
  </sheetViews>
  <sheetFormatPr defaultColWidth="9.140625" defaultRowHeight="15" x14ac:dyDescent="0.25"/>
  <cols>
    <col min="1" max="1" width="47.42578125" style="2" customWidth="1"/>
    <col min="2" max="2" width="11" style="2" customWidth="1"/>
    <col min="3" max="3" width="9.85546875" style="2" customWidth="1"/>
    <col min="4" max="4" width="9" style="2" customWidth="1"/>
    <col min="5" max="5" width="8.140625" style="2" customWidth="1"/>
    <col min="6" max="6" width="8.7109375" style="2" customWidth="1"/>
    <col min="7" max="7" width="10" style="2" customWidth="1"/>
    <col min="8" max="8" width="9.28515625" style="2" customWidth="1"/>
    <col min="9" max="9" width="7.5703125" style="2" customWidth="1"/>
    <col min="10" max="10" width="10.140625" style="2" customWidth="1"/>
    <col min="11" max="11" width="12.28515625" style="2" customWidth="1"/>
    <col min="12" max="12" width="9.140625" style="117" customWidth="1"/>
    <col min="13" max="14" width="9.140625" style="113" customWidth="1"/>
    <col min="15" max="15" width="12.140625" style="113" customWidth="1"/>
    <col min="16" max="16" width="9.140625" style="113" customWidth="1"/>
    <col min="17" max="17" width="9.140625" style="117" customWidth="1"/>
    <col min="18" max="20" width="9.140625" style="113" customWidth="1"/>
    <col min="21" max="23" width="9.140625" style="113"/>
    <col min="24" max="16384" width="9.140625" style="2"/>
  </cols>
  <sheetData>
    <row r="1" spans="1:23" ht="18" customHeight="1" x14ac:dyDescent="0.25">
      <c r="A1" s="248" t="s">
        <v>158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1:23" s="1" customFormat="1" ht="12.75" customHeight="1" x14ac:dyDescent="0.2">
      <c r="A2" s="252" t="s">
        <v>4</v>
      </c>
      <c r="B2" s="249" t="s">
        <v>5</v>
      </c>
      <c r="C2" s="253" t="s">
        <v>119</v>
      </c>
      <c r="D2" s="249" t="s">
        <v>67</v>
      </c>
      <c r="E2" s="250" t="s">
        <v>68</v>
      </c>
      <c r="F2" s="246" t="s">
        <v>0</v>
      </c>
      <c r="G2" s="246"/>
      <c r="H2" s="246"/>
      <c r="I2" s="246"/>
      <c r="J2" s="246"/>
      <c r="K2" s="246"/>
      <c r="L2" s="90"/>
      <c r="M2" s="114"/>
      <c r="N2" s="114"/>
      <c r="O2" s="114"/>
      <c r="P2" s="114"/>
      <c r="Q2" s="90"/>
      <c r="R2" s="114"/>
      <c r="S2" s="114"/>
      <c r="T2" s="114"/>
      <c r="U2" s="114"/>
      <c r="V2" s="114"/>
      <c r="W2" s="114"/>
    </row>
    <row r="3" spans="1:23" s="1" customFormat="1" ht="53.25" customHeight="1" x14ac:dyDescent="0.2">
      <c r="A3" s="252"/>
      <c r="B3" s="249"/>
      <c r="C3" s="253"/>
      <c r="D3" s="249"/>
      <c r="E3" s="251"/>
      <c r="F3" s="65" t="s">
        <v>6</v>
      </c>
      <c r="G3" s="100" t="s">
        <v>120</v>
      </c>
      <c r="H3" s="65" t="s">
        <v>67</v>
      </c>
      <c r="I3" s="100" t="s">
        <v>68</v>
      </c>
      <c r="J3" s="101" t="s">
        <v>72</v>
      </c>
      <c r="K3" s="94" t="s">
        <v>69</v>
      </c>
      <c r="L3" s="90"/>
      <c r="M3" s="114"/>
      <c r="N3" s="114"/>
      <c r="O3" s="114"/>
      <c r="P3" s="114"/>
      <c r="Q3" s="90"/>
      <c r="R3" s="114"/>
      <c r="S3" s="114"/>
      <c r="T3" s="114"/>
      <c r="U3" s="114"/>
      <c r="V3" s="114"/>
      <c r="W3" s="114"/>
    </row>
    <row r="4" spans="1:23" s="1" customFormat="1" ht="10.5" customHeight="1" x14ac:dyDescent="0.2">
      <c r="A4" s="245" t="s">
        <v>66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90"/>
      <c r="M4" s="114"/>
      <c r="N4" s="114"/>
      <c r="O4" s="114"/>
      <c r="P4" s="114"/>
      <c r="Q4" s="90"/>
      <c r="R4" s="114"/>
      <c r="S4" s="114"/>
      <c r="T4" s="114"/>
      <c r="U4" s="114"/>
      <c r="V4" s="114"/>
      <c r="W4" s="114"/>
    </row>
    <row r="5" spans="1:23" s="1" customFormat="1" ht="13.5" customHeight="1" x14ac:dyDescent="0.2">
      <c r="A5" s="147" t="s">
        <v>456</v>
      </c>
      <c r="B5" s="103">
        <v>499636</v>
      </c>
      <c r="C5" s="27">
        <v>438.88</v>
      </c>
      <c r="D5" s="28" t="s">
        <v>159</v>
      </c>
      <c r="E5" s="28" t="s">
        <v>130</v>
      </c>
      <c r="F5" s="110">
        <v>405212</v>
      </c>
      <c r="G5" s="29">
        <v>511.94</v>
      </c>
      <c r="H5" s="30" t="s">
        <v>177</v>
      </c>
      <c r="I5" s="31" t="s">
        <v>130</v>
      </c>
      <c r="J5" s="32">
        <f t="shared" ref="J5:J14" si="0">G5/$C$52*100</f>
        <v>45.627450980392162</v>
      </c>
      <c r="K5" s="32">
        <f>F5/$F$14*100</f>
        <v>42.743430976466499</v>
      </c>
      <c r="L5" s="90"/>
      <c r="M5" s="114"/>
      <c r="N5" s="114"/>
      <c r="O5" s="114"/>
      <c r="P5" s="114"/>
      <c r="Q5" s="90"/>
      <c r="R5" s="114"/>
      <c r="S5" s="114"/>
      <c r="T5" s="114"/>
      <c r="U5" s="114"/>
      <c r="V5" s="114"/>
      <c r="W5" s="114"/>
    </row>
    <row r="6" spans="1:23" s="1" customFormat="1" ht="13.5" customHeight="1" x14ac:dyDescent="0.2">
      <c r="A6" s="148" t="s">
        <v>7</v>
      </c>
      <c r="B6" s="104">
        <v>49691</v>
      </c>
      <c r="C6" s="34">
        <v>566.76</v>
      </c>
      <c r="D6" s="35" t="s">
        <v>129</v>
      </c>
      <c r="E6" s="35" t="s">
        <v>172</v>
      </c>
      <c r="F6" s="111">
        <v>43833</v>
      </c>
      <c r="G6" s="36">
        <v>595.36</v>
      </c>
      <c r="H6" s="37" t="s">
        <v>178</v>
      </c>
      <c r="I6" s="38" t="s">
        <v>131</v>
      </c>
      <c r="J6" s="39">
        <f t="shared" si="0"/>
        <v>53.062388591800357</v>
      </c>
      <c r="K6" s="39">
        <f>F6/$F$14*100</f>
        <v>4.6236854041624031</v>
      </c>
      <c r="L6" s="90"/>
      <c r="M6" s="114"/>
      <c r="N6" s="114"/>
      <c r="O6" s="114"/>
      <c r="P6" s="114"/>
      <c r="Q6" s="90"/>
      <c r="R6" s="114"/>
      <c r="S6" s="114"/>
      <c r="T6" s="114"/>
      <c r="U6" s="114"/>
      <c r="V6" s="114"/>
      <c r="W6" s="114"/>
    </row>
    <row r="7" spans="1:23" s="1" customFormat="1" ht="13.5" customHeight="1" x14ac:dyDescent="0.2">
      <c r="A7" s="148" t="s">
        <v>86</v>
      </c>
      <c r="B7" s="104">
        <v>76956</v>
      </c>
      <c r="C7" s="34">
        <v>386.76</v>
      </c>
      <c r="D7" s="35" t="s">
        <v>160</v>
      </c>
      <c r="E7" s="35" t="s">
        <v>173</v>
      </c>
      <c r="F7" s="111">
        <v>66722</v>
      </c>
      <c r="G7" s="36">
        <v>434.55</v>
      </c>
      <c r="H7" s="37" t="s">
        <v>179</v>
      </c>
      <c r="I7" s="38" t="s">
        <v>132</v>
      </c>
      <c r="J7" s="39">
        <f t="shared" si="0"/>
        <v>38.729946524064175</v>
      </c>
      <c r="K7" s="39">
        <f t="shared" ref="K7:K13" si="1">F7/$F$14*100</f>
        <v>7.0381114123268738</v>
      </c>
      <c r="L7" s="90"/>
      <c r="M7" s="114"/>
      <c r="N7" s="114"/>
      <c r="O7" s="114"/>
      <c r="P7" s="114"/>
      <c r="Q7" s="90"/>
      <c r="R7" s="114"/>
      <c r="S7" s="114"/>
      <c r="T7" s="114"/>
      <c r="U7" s="114"/>
      <c r="V7" s="114"/>
      <c r="W7" s="114"/>
    </row>
    <row r="8" spans="1:23" s="1" customFormat="1" ht="14.25" customHeight="1" x14ac:dyDescent="0.2">
      <c r="A8" s="202" t="s">
        <v>453</v>
      </c>
      <c r="B8" s="195">
        <v>626283</v>
      </c>
      <c r="C8" s="196">
        <v>442.62</v>
      </c>
      <c r="D8" s="194" t="s">
        <v>161</v>
      </c>
      <c r="E8" s="194" t="s">
        <v>122</v>
      </c>
      <c r="F8" s="197">
        <v>515767</v>
      </c>
      <c r="G8" s="198">
        <v>509.02</v>
      </c>
      <c r="H8" s="199" t="s">
        <v>180</v>
      </c>
      <c r="I8" s="200" t="s">
        <v>133</v>
      </c>
      <c r="J8" s="201">
        <f t="shared" si="0"/>
        <v>45.367201426024955</v>
      </c>
      <c r="K8" s="201">
        <f t="shared" si="1"/>
        <v>54.40522779295577</v>
      </c>
      <c r="L8" s="90"/>
      <c r="M8" s="114"/>
      <c r="N8" s="114"/>
      <c r="O8" s="114"/>
      <c r="P8" s="114"/>
      <c r="Q8" s="90"/>
      <c r="R8" s="114"/>
      <c r="S8" s="114"/>
      <c r="T8" s="114"/>
      <c r="U8" s="114"/>
      <c r="V8" s="114"/>
      <c r="W8" s="114"/>
    </row>
    <row r="9" spans="1:23" s="1" customFormat="1" ht="13.5" customHeight="1" x14ac:dyDescent="0.2">
      <c r="A9" s="149" t="s">
        <v>8</v>
      </c>
      <c r="B9" s="104">
        <v>210507</v>
      </c>
      <c r="C9" s="34">
        <v>423.6</v>
      </c>
      <c r="D9" s="35" t="s">
        <v>162</v>
      </c>
      <c r="E9" s="35" t="s">
        <v>174</v>
      </c>
      <c r="F9" s="111">
        <v>174480</v>
      </c>
      <c r="G9" s="36">
        <v>469.52</v>
      </c>
      <c r="H9" s="37" t="s">
        <v>181</v>
      </c>
      <c r="I9" s="38" t="s">
        <v>188</v>
      </c>
      <c r="J9" s="39">
        <f t="shared" si="0"/>
        <v>41.84670231729055</v>
      </c>
      <c r="K9" s="39">
        <f t="shared" si="1"/>
        <v>18.404869146949927</v>
      </c>
      <c r="L9" s="90"/>
      <c r="M9" s="114"/>
      <c r="N9" s="114"/>
      <c r="O9" s="114"/>
      <c r="P9" s="114"/>
      <c r="Q9" s="90"/>
      <c r="R9" s="114"/>
      <c r="S9" s="114"/>
      <c r="T9" s="114"/>
      <c r="U9" s="114"/>
      <c r="V9" s="114"/>
      <c r="W9" s="114"/>
    </row>
    <row r="10" spans="1:23" s="1" customFormat="1" ht="13.5" customHeight="1" x14ac:dyDescent="0.2">
      <c r="A10" s="150" t="s">
        <v>9</v>
      </c>
      <c r="B10" s="104">
        <v>382</v>
      </c>
      <c r="C10" s="34">
        <v>466.12</v>
      </c>
      <c r="D10" s="35" t="s">
        <v>163</v>
      </c>
      <c r="E10" s="35" t="s">
        <v>175</v>
      </c>
      <c r="F10" s="111">
        <v>374</v>
      </c>
      <c r="G10" s="36">
        <v>466.48</v>
      </c>
      <c r="H10" s="37" t="s">
        <v>182</v>
      </c>
      <c r="I10" s="38" t="s">
        <v>175</v>
      </c>
      <c r="J10" s="39">
        <f t="shared" si="0"/>
        <v>41.575757575757578</v>
      </c>
      <c r="K10" s="39">
        <f t="shared" si="1"/>
        <v>3.9451060642820224E-2</v>
      </c>
      <c r="L10" s="90"/>
      <c r="M10" s="114"/>
      <c r="N10" s="114"/>
      <c r="O10" s="114"/>
      <c r="P10" s="114"/>
      <c r="Q10" s="90"/>
      <c r="R10" s="114"/>
      <c r="S10" s="114"/>
      <c r="T10" s="114"/>
      <c r="U10" s="114"/>
      <c r="V10" s="114"/>
      <c r="W10" s="114"/>
    </row>
    <row r="11" spans="1:23" s="1" customFormat="1" ht="14.25" customHeight="1" x14ac:dyDescent="0.2">
      <c r="A11" s="202" t="s">
        <v>454</v>
      </c>
      <c r="B11" s="195">
        <v>837172</v>
      </c>
      <c r="C11" s="196">
        <v>437.85</v>
      </c>
      <c r="D11" s="194" t="s">
        <v>164</v>
      </c>
      <c r="E11" s="194" t="s">
        <v>176</v>
      </c>
      <c r="F11" s="197">
        <v>690621</v>
      </c>
      <c r="G11" s="198">
        <v>499.02</v>
      </c>
      <c r="H11" s="199" t="s">
        <v>183</v>
      </c>
      <c r="I11" s="200" t="s">
        <v>189</v>
      </c>
      <c r="J11" s="201">
        <f t="shared" si="0"/>
        <v>44.475935828877006</v>
      </c>
      <c r="K11" s="201">
        <f t="shared" si="1"/>
        <v>72.849548000548509</v>
      </c>
      <c r="L11" s="90"/>
      <c r="M11" s="114"/>
      <c r="N11" s="114"/>
      <c r="O11" s="114"/>
      <c r="P11" s="114"/>
      <c r="Q11" s="90"/>
      <c r="R11" s="114"/>
      <c r="S11" s="114"/>
      <c r="T11" s="114"/>
      <c r="U11" s="114"/>
      <c r="V11" s="114"/>
      <c r="W11" s="114"/>
    </row>
    <row r="12" spans="1:23" s="1" customFormat="1" ht="12" customHeight="1" x14ac:dyDescent="0.2">
      <c r="A12" s="149" t="s">
        <v>455</v>
      </c>
      <c r="B12" s="104">
        <v>95810</v>
      </c>
      <c r="C12" s="34">
        <v>329.68</v>
      </c>
      <c r="D12" s="35" t="s">
        <v>165</v>
      </c>
      <c r="E12" s="35" t="s">
        <v>114</v>
      </c>
      <c r="F12" s="111">
        <v>90555</v>
      </c>
      <c r="G12" s="36">
        <v>344.25</v>
      </c>
      <c r="H12" s="37" t="s">
        <v>184</v>
      </c>
      <c r="I12" s="38" t="s">
        <v>190</v>
      </c>
      <c r="J12" s="39">
        <f t="shared" si="0"/>
        <v>30.681818181818183</v>
      </c>
      <c r="K12" s="39">
        <f t="shared" si="1"/>
        <v>9.552114429172688</v>
      </c>
      <c r="L12" s="90"/>
      <c r="M12" s="114"/>
      <c r="N12" s="114"/>
      <c r="O12" s="114"/>
      <c r="P12" s="114"/>
      <c r="Q12" s="90"/>
      <c r="R12" s="114"/>
      <c r="S12" s="114"/>
      <c r="T12" s="114"/>
      <c r="U12" s="114"/>
      <c r="V12" s="114"/>
      <c r="W12" s="114"/>
    </row>
    <row r="13" spans="1:23" s="1" customFormat="1" ht="12" customHeight="1" x14ac:dyDescent="0.2">
      <c r="A13" s="149" t="s">
        <v>457</v>
      </c>
      <c r="B13" s="104">
        <v>199652</v>
      </c>
      <c r="C13" s="34">
        <v>348.74</v>
      </c>
      <c r="D13" s="35" t="s">
        <v>166</v>
      </c>
      <c r="E13" s="35" t="s">
        <v>87</v>
      </c>
      <c r="F13" s="111">
        <v>166834</v>
      </c>
      <c r="G13" s="36">
        <v>397.14</v>
      </c>
      <c r="H13" s="37" t="s">
        <v>185</v>
      </c>
      <c r="I13" s="38" t="s">
        <v>123</v>
      </c>
      <c r="J13" s="39">
        <f t="shared" si="0"/>
        <v>35.395721925133685</v>
      </c>
      <c r="K13" s="39">
        <f t="shared" si="1"/>
        <v>17.598337570278794</v>
      </c>
      <c r="L13" s="90"/>
      <c r="M13" s="114"/>
      <c r="N13" s="114"/>
      <c r="O13" s="114"/>
      <c r="P13" s="114"/>
      <c r="Q13" s="90"/>
      <c r="R13" s="114"/>
      <c r="S13" s="114"/>
      <c r="T13" s="114"/>
      <c r="U13" s="114"/>
      <c r="V13" s="114"/>
      <c r="W13" s="114"/>
    </row>
    <row r="14" spans="1:23" s="1" customFormat="1" ht="11.25" customHeight="1" x14ac:dyDescent="0.2">
      <c r="A14" s="41" t="s">
        <v>10</v>
      </c>
      <c r="B14" s="105">
        <v>1132634</v>
      </c>
      <c r="C14" s="42">
        <v>412.99</v>
      </c>
      <c r="D14" s="43" t="s">
        <v>167</v>
      </c>
      <c r="E14" s="43" t="s">
        <v>113</v>
      </c>
      <c r="F14" s="105">
        <v>948010</v>
      </c>
      <c r="G14" s="42">
        <v>466.3</v>
      </c>
      <c r="H14" s="43" t="s">
        <v>186</v>
      </c>
      <c r="I14" s="43" t="s">
        <v>191</v>
      </c>
      <c r="J14" s="44">
        <f t="shared" si="0"/>
        <v>41.559714795008915</v>
      </c>
      <c r="K14" s="44"/>
      <c r="L14" s="90">
        <v>31</v>
      </c>
      <c r="M14" s="114"/>
      <c r="N14" s="114"/>
      <c r="O14" s="114"/>
      <c r="P14" s="114"/>
      <c r="Q14" s="90"/>
      <c r="R14" s="114"/>
      <c r="S14" s="114"/>
      <c r="T14" s="114"/>
      <c r="U14" s="114"/>
      <c r="V14" s="114"/>
      <c r="W14" s="114"/>
    </row>
    <row r="15" spans="1:23" s="1" customFormat="1" ht="20.25" customHeight="1" x14ac:dyDescent="0.2">
      <c r="A15" s="95" t="s">
        <v>62</v>
      </c>
      <c r="B15" s="106">
        <v>109943</v>
      </c>
      <c r="C15" s="18">
        <v>625.54999999999995</v>
      </c>
      <c r="D15" s="19" t="s">
        <v>168</v>
      </c>
      <c r="E15" s="20" t="s">
        <v>111</v>
      </c>
      <c r="F15" s="106">
        <v>87532</v>
      </c>
      <c r="G15" s="18">
        <v>747.01</v>
      </c>
      <c r="H15" s="19" t="s">
        <v>187</v>
      </c>
      <c r="I15" s="20" t="s">
        <v>192</v>
      </c>
      <c r="J15" s="21">
        <f>G15/C52*100</f>
        <v>66.578431372549019</v>
      </c>
      <c r="K15" s="21"/>
      <c r="L15" s="90"/>
      <c r="M15" s="114"/>
      <c r="N15" s="114"/>
      <c r="O15" s="183"/>
      <c r="P15" s="114"/>
      <c r="Q15" s="90"/>
      <c r="R15" s="114"/>
      <c r="S15" s="114"/>
      <c r="T15" s="114"/>
      <c r="U15" s="114"/>
      <c r="V15" s="114"/>
      <c r="W15" s="114"/>
    </row>
    <row r="16" spans="1:23" s="1" customFormat="1" ht="20.25" customHeight="1" x14ac:dyDescent="0.2">
      <c r="A16" s="96" t="s">
        <v>63</v>
      </c>
      <c r="B16" s="107">
        <v>218821</v>
      </c>
      <c r="C16" s="22">
        <v>571.59</v>
      </c>
      <c r="D16" s="23" t="s">
        <v>169</v>
      </c>
      <c r="E16" s="24" t="s">
        <v>112</v>
      </c>
      <c r="F16" s="107">
        <v>177156</v>
      </c>
      <c r="G16" s="22">
        <v>663.56</v>
      </c>
      <c r="H16" s="23" t="s">
        <v>193</v>
      </c>
      <c r="I16" s="24" t="s">
        <v>196</v>
      </c>
      <c r="J16" s="25">
        <f>G16/C52*100</f>
        <v>59.140819964349369</v>
      </c>
      <c r="K16" s="25">
        <f>F16/F14*100</f>
        <v>18.687144650372886</v>
      </c>
      <c r="L16" s="90"/>
      <c r="M16" s="114"/>
      <c r="N16" s="114"/>
      <c r="O16" s="114"/>
      <c r="P16" s="114"/>
      <c r="Q16" s="90"/>
      <c r="R16" s="114"/>
      <c r="S16" s="114"/>
      <c r="T16" s="114"/>
      <c r="U16" s="114"/>
      <c r="V16" s="114"/>
      <c r="W16" s="114"/>
    </row>
    <row r="17" spans="1:25" s="1" customFormat="1" ht="17.25" customHeight="1" x14ac:dyDescent="0.2">
      <c r="A17" s="45" t="s">
        <v>11</v>
      </c>
      <c r="B17" s="108">
        <v>284870</v>
      </c>
      <c r="C17" s="4">
        <v>287.12</v>
      </c>
      <c r="D17" s="5" t="s">
        <v>170</v>
      </c>
      <c r="E17" s="6" t="s">
        <v>73</v>
      </c>
      <c r="F17" s="108">
        <v>243601</v>
      </c>
      <c r="G17" s="4">
        <v>314.9777779647867</v>
      </c>
      <c r="H17" s="5" t="s">
        <v>194</v>
      </c>
      <c r="I17" s="6" t="s">
        <v>73</v>
      </c>
      <c r="J17" s="10">
        <f>G17/C52*100</f>
        <v>28.072885736612008</v>
      </c>
      <c r="K17" s="10">
        <f>F17/F14*100</f>
        <v>25.696036961635428</v>
      </c>
      <c r="L17" s="90"/>
      <c r="M17" s="114"/>
      <c r="N17" s="114"/>
      <c r="O17" s="114"/>
      <c r="P17" s="114"/>
      <c r="Q17" s="90"/>
      <c r="R17" s="114"/>
      <c r="S17" s="114"/>
      <c r="T17" s="114"/>
      <c r="U17" s="114"/>
      <c r="V17" s="114"/>
      <c r="W17" s="114"/>
    </row>
    <row r="18" spans="1:25" s="1" customFormat="1" ht="23.25" customHeight="1" x14ac:dyDescent="0.2">
      <c r="A18" s="46" t="s">
        <v>12</v>
      </c>
      <c r="B18" s="109">
        <v>1702</v>
      </c>
      <c r="C18" s="7">
        <v>1189.8499999999999</v>
      </c>
      <c r="D18" s="9" t="s">
        <v>171</v>
      </c>
      <c r="E18" s="8" t="s">
        <v>73</v>
      </c>
      <c r="F18" s="109">
        <v>1557</v>
      </c>
      <c r="G18" s="7">
        <v>1249.95</v>
      </c>
      <c r="H18" s="9" t="s">
        <v>195</v>
      </c>
      <c r="I18" s="8" t="s">
        <v>73</v>
      </c>
      <c r="J18" s="11">
        <f>G18/C52*100</f>
        <v>111.40374331550802</v>
      </c>
      <c r="K18" s="11">
        <f>F18/F14*100</f>
        <v>0.1642387738525965</v>
      </c>
      <c r="L18" s="90"/>
      <c r="M18" s="114"/>
      <c r="N18" s="114"/>
      <c r="O18" s="114"/>
      <c r="P18" s="114"/>
      <c r="Q18" s="90"/>
      <c r="R18" s="114"/>
      <c r="S18" s="114"/>
      <c r="T18" s="114"/>
      <c r="U18" s="114"/>
      <c r="V18" s="114"/>
      <c r="W18" s="114"/>
    </row>
    <row r="19" spans="1:25" ht="10.5" customHeight="1" x14ac:dyDescent="0.25">
      <c r="A19" s="247" t="s">
        <v>79</v>
      </c>
      <c r="B19" s="247"/>
      <c r="C19" s="247"/>
      <c r="D19" s="247"/>
      <c r="E19" s="247"/>
      <c r="F19" s="247"/>
      <c r="G19" s="247"/>
      <c r="H19" s="247"/>
      <c r="I19" s="247"/>
      <c r="J19" s="247"/>
      <c r="K19" s="247"/>
      <c r="L19" s="133"/>
    </row>
    <row r="20" spans="1:25" ht="13.5" customHeight="1" x14ac:dyDescent="0.25">
      <c r="A20" s="256" t="s">
        <v>121</v>
      </c>
      <c r="B20" s="256"/>
      <c r="C20" s="256"/>
      <c r="D20" s="256"/>
      <c r="E20" s="256"/>
      <c r="F20" s="256"/>
      <c r="G20" s="256"/>
      <c r="H20" s="256"/>
      <c r="I20" s="165"/>
      <c r="J20" s="165"/>
      <c r="K20" s="165"/>
      <c r="L20" s="133"/>
    </row>
    <row r="21" spans="1:25" ht="19.5" customHeight="1" x14ac:dyDescent="0.25">
      <c r="A21" s="257"/>
      <c r="B21" s="257"/>
      <c r="C21" s="257"/>
      <c r="D21" s="257"/>
      <c r="E21" s="257"/>
      <c r="F21" s="257"/>
      <c r="G21" s="257"/>
      <c r="H21" s="257"/>
      <c r="I21" s="145"/>
      <c r="J21" s="145"/>
      <c r="K21" s="145"/>
      <c r="L21" s="133"/>
    </row>
    <row r="22" spans="1:25" s="1" customFormat="1" ht="12.75" customHeight="1" x14ac:dyDescent="0.2">
      <c r="A22" s="254" t="s">
        <v>4</v>
      </c>
      <c r="B22" s="250" t="str">
        <f>B2</f>
        <v>Broj 
korisnika</v>
      </c>
      <c r="C22" s="253" t="s">
        <v>119</v>
      </c>
      <c r="D22" s="250" t="str">
        <f>D2</f>
        <v>Prosječan mirovinski staž
(gg mm dd)</v>
      </c>
      <c r="E22" s="250" t="str">
        <f>E2</f>
        <v>Prosječna dob
(gg mm)</v>
      </c>
      <c r="F22" s="246" t="s">
        <v>0</v>
      </c>
      <c r="G22" s="246"/>
      <c r="H22" s="246"/>
      <c r="I22" s="246"/>
      <c r="J22" s="246"/>
      <c r="K22" s="246"/>
      <c r="L22" s="90"/>
      <c r="M22" s="114"/>
      <c r="N22" s="114"/>
      <c r="O22" s="114"/>
      <c r="P22" s="114"/>
      <c r="Q22" s="90"/>
      <c r="R22" s="114"/>
      <c r="S22" s="114"/>
      <c r="T22" s="114"/>
      <c r="U22" s="114"/>
      <c r="V22" s="114"/>
      <c r="W22" s="114"/>
    </row>
    <row r="23" spans="1:25" s="1" customFormat="1" ht="61.5" customHeight="1" x14ac:dyDescent="0.2">
      <c r="A23" s="255"/>
      <c r="B23" s="251"/>
      <c r="C23" s="253"/>
      <c r="D23" s="251"/>
      <c r="E23" s="251"/>
      <c r="F23" s="65" t="str">
        <f>F3</f>
        <v>Broj 
 korisnika</v>
      </c>
      <c r="G23" s="100" t="s">
        <v>120</v>
      </c>
      <c r="H23" s="65" t="str">
        <f>H3</f>
        <v>Prosječan mirovinski staž
(gg mm dd)</v>
      </c>
      <c r="I23" s="100" t="str">
        <f>I3</f>
        <v>Prosječna dob
(gg mm)</v>
      </c>
      <c r="J23" s="101" t="str">
        <f>J3</f>
        <v>Udio netomirovine u netoplaći RH</v>
      </c>
      <c r="K23" s="94" t="s">
        <v>70</v>
      </c>
      <c r="L23" s="90"/>
      <c r="M23" s="114"/>
      <c r="N23" s="114"/>
      <c r="O23" s="114"/>
      <c r="P23" s="114"/>
      <c r="Q23" s="90"/>
      <c r="R23" s="114"/>
      <c r="S23" s="114"/>
      <c r="T23" s="114"/>
      <c r="U23" s="114"/>
      <c r="V23" s="114"/>
      <c r="W23" s="114"/>
    </row>
    <row r="24" spans="1:25" s="1" customFormat="1" ht="12" customHeight="1" x14ac:dyDescent="0.2">
      <c r="A24" s="261" t="s">
        <v>105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90"/>
      <c r="M24" s="114"/>
      <c r="N24" s="114"/>
      <c r="O24" s="114"/>
      <c r="P24" s="114"/>
      <c r="Q24" s="90"/>
      <c r="R24" s="114"/>
      <c r="S24" s="114"/>
      <c r="T24" s="114"/>
      <c r="U24" s="114"/>
      <c r="V24" s="114"/>
      <c r="W24" s="114"/>
    </row>
    <row r="25" spans="1:25" s="1" customFormat="1" ht="12" customHeight="1" x14ac:dyDescent="0.2">
      <c r="A25" s="147" t="s">
        <v>456</v>
      </c>
      <c r="B25" s="103">
        <v>7217</v>
      </c>
      <c r="C25" s="27">
        <v>396.13</v>
      </c>
      <c r="D25" s="28" t="s">
        <v>197</v>
      </c>
      <c r="E25" s="28" t="s">
        <v>135</v>
      </c>
      <c r="F25" s="110">
        <v>5246</v>
      </c>
      <c r="G25" s="29">
        <v>498.75</v>
      </c>
      <c r="H25" s="30" t="s">
        <v>212</v>
      </c>
      <c r="I25" s="31" t="s">
        <v>220</v>
      </c>
      <c r="J25" s="151">
        <f t="shared" ref="J25:J33" si="2">G25/$C$52*100</f>
        <v>44.451871657754012</v>
      </c>
      <c r="K25" s="151">
        <f>F25/$F$33*100</f>
        <v>44.810796959084307</v>
      </c>
      <c r="L25" s="90"/>
      <c r="M25" s="114"/>
      <c r="N25" s="114"/>
      <c r="O25" s="114"/>
      <c r="P25" s="114"/>
      <c r="Q25" s="90"/>
      <c r="R25" s="114"/>
      <c r="S25" s="114"/>
      <c r="T25" s="114"/>
      <c r="U25" s="114"/>
      <c r="V25" s="114"/>
      <c r="W25" s="114"/>
    </row>
    <row r="26" spans="1:25" s="1" customFormat="1" ht="12" customHeight="1" x14ac:dyDescent="0.2">
      <c r="A26" s="148" t="s">
        <v>7</v>
      </c>
      <c r="B26" s="104">
        <v>1971</v>
      </c>
      <c r="C26" s="34">
        <v>528.24</v>
      </c>
      <c r="D26" s="35" t="s">
        <v>198</v>
      </c>
      <c r="E26" s="35" t="s">
        <v>206</v>
      </c>
      <c r="F26" s="111">
        <v>1807</v>
      </c>
      <c r="G26" s="36">
        <v>548.9</v>
      </c>
      <c r="H26" s="37" t="s">
        <v>213</v>
      </c>
      <c r="I26" s="38" t="s">
        <v>221</v>
      </c>
      <c r="J26" s="152">
        <f t="shared" si="2"/>
        <v>48.921568627450981</v>
      </c>
      <c r="K26" s="152">
        <f>F26/$F$33*100</f>
        <v>15.43520970359614</v>
      </c>
      <c r="L26" s="90"/>
      <c r="M26" s="114"/>
      <c r="N26" s="114"/>
      <c r="O26" s="114"/>
      <c r="P26" s="114"/>
      <c r="Q26" s="90"/>
      <c r="R26" s="114"/>
      <c r="S26" s="114"/>
      <c r="T26" s="114"/>
      <c r="U26" s="114"/>
      <c r="V26" s="114"/>
      <c r="W26" s="114"/>
    </row>
    <row r="27" spans="1:25" s="1" customFormat="1" ht="12" customHeight="1" x14ac:dyDescent="0.2">
      <c r="A27" s="191" t="s">
        <v>453</v>
      </c>
      <c r="B27" s="195">
        <v>9188</v>
      </c>
      <c r="C27" s="196">
        <v>424.47</v>
      </c>
      <c r="D27" s="194" t="s">
        <v>199</v>
      </c>
      <c r="E27" s="194" t="s">
        <v>175</v>
      </c>
      <c r="F27" s="197">
        <v>7053</v>
      </c>
      <c r="G27" s="198">
        <v>511.6</v>
      </c>
      <c r="H27" s="199" t="s">
        <v>214</v>
      </c>
      <c r="I27" s="200" t="s">
        <v>104</v>
      </c>
      <c r="J27" s="203">
        <f t="shared" si="2"/>
        <v>45.597147950089131</v>
      </c>
      <c r="K27" s="203">
        <f t="shared" ref="K27:K32" si="3">F27/$F$33*100</f>
        <v>60.24600666268045</v>
      </c>
      <c r="L27" s="90"/>
      <c r="M27" s="114"/>
      <c r="N27" s="114"/>
      <c r="O27" s="114"/>
      <c r="P27" s="114"/>
      <c r="Q27" s="90"/>
      <c r="R27" s="114"/>
      <c r="S27" s="114"/>
      <c r="T27" s="114"/>
      <c r="U27" s="114"/>
      <c r="V27" s="114"/>
      <c r="W27" s="114"/>
    </row>
    <row r="28" spans="1:25" s="1" customFormat="1" ht="12" customHeight="1" x14ac:dyDescent="0.2">
      <c r="A28" s="149" t="s">
        <v>8</v>
      </c>
      <c r="B28" s="104">
        <v>1651</v>
      </c>
      <c r="C28" s="34">
        <v>427.19</v>
      </c>
      <c r="D28" s="35" t="s">
        <v>200</v>
      </c>
      <c r="E28" s="35" t="s">
        <v>207</v>
      </c>
      <c r="F28" s="111">
        <v>1385</v>
      </c>
      <c r="G28" s="36">
        <v>469.19</v>
      </c>
      <c r="H28" s="37" t="s">
        <v>215</v>
      </c>
      <c r="I28" s="38" t="s">
        <v>222</v>
      </c>
      <c r="J28" s="152">
        <f t="shared" si="2"/>
        <v>41.817290552584666</v>
      </c>
      <c r="K28" s="152">
        <f t="shared" si="3"/>
        <v>11.830528743486802</v>
      </c>
      <c r="L28" s="90"/>
      <c r="M28" s="114"/>
      <c r="N28" s="114"/>
      <c r="O28" s="114"/>
      <c r="P28" s="114"/>
      <c r="Q28" s="90"/>
      <c r="R28" s="114"/>
      <c r="S28" s="114"/>
      <c r="T28" s="114"/>
      <c r="U28" s="114"/>
      <c r="V28" s="114"/>
      <c r="W28" s="114"/>
    </row>
    <row r="29" spans="1:25" s="1" customFormat="1" ht="12" customHeight="1" x14ac:dyDescent="0.2">
      <c r="A29" s="150" t="s">
        <v>9</v>
      </c>
      <c r="B29" s="104">
        <v>7</v>
      </c>
      <c r="C29" s="34">
        <v>527.61</v>
      </c>
      <c r="D29" s="35" t="s">
        <v>201</v>
      </c>
      <c r="E29" s="35" t="s">
        <v>208</v>
      </c>
      <c r="F29" s="111">
        <v>7</v>
      </c>
      <c r="G29" s="36">
        <v>527.61</v>
      </c>
      <c r="H29" s="37" t="s">
        <v>201</v>
      </c>
      <c r="I29" s="38" t="s">
        <v>208</v>
      </c>
      <c r="J29" s="152">
        <f t="shared" si="2"/>
        <v>47.024064171123001</v>
      </c>
      <c r="K29" s="152">
        <f t="shared" si="3"/>
        <v>5.979328606816435E-2</v>
      </c>
      <c r="L29" s="90"/>
      <c r="M29" s="114"/>
      <c r="N29" s="114"/>
      <c r="O29" s="114"/>
      <c r="P29" s="114"/>
      <c r="Q29" s="90"/>
      <c r="R29" s="114"/>
      <c r="S29" s="114"/>
      <c r="T29" s="114"/>
      <c r="U29" s="114"/>
      <c r="V29" s="114"/>
      <c r="W29" s="114"/>
    </row>
    <row r="30" spans="1:25" s="1" customFormat="1" ht="12" customHeight="1" x14ac:dyDescent="0.2">
      <c r="A30" s="191" t="s">
        <v>454</v>
      </c>
      <c r="B30" s="195">
        <v>10846</v>
      </c>
      <c r="C30" s="196">
        <v>424.95</v>
      </c>
      <c r="D30" s="194" t="s">
        <v>202</v>
      </c>
      <c r="E30" s="194" t="s">
        <v>209</v>
      </c>
      <c r="F30" s="197">
        <v>8445</v>
      </c>
      <c r="G30" s="198">
        <v>504.66</v>
      </c>
      <c r="H30" s="199" t="s">
        <v>216</v>
      </c>
      <c r="I30" s="200" t="s">
        <v>223</v>
      </c>
      <c r="J30" s="203">
        <f t="shared" si="2"/>
        <v>44.978609625668454</v>
      </c>
      <c r="K30" s="203">
        <f t="shared" si="3"/>
        <v>72.136328692235423</v>
      </c>
      <c r="L30" s="90"/>
      <c r="M30" s="114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</row>
    <row r="31" spans="1:25" s="1" customFormat="1" ht="12" customHeight="1" x14ac:dyDescent="0.2">
      <c r="A31" s="149" t="s">
        <v>455</v>
      </c>
      <c r="B31" s="104">
        <v>748</v>
      </c>
      <c r="C31" s="34">
        <v>296.81</v>
      </c>
      <c r="D31" s="35" t="s">
        <v>203</v>
      </c>
      <c r="E31" s="35" t="s">
        <v>210</v>
      </c>
      <c r="F31" s="111">
        <v>634</v>
      </c>
      <c r="G31" s="36">
        <v>331.96</v>
      </c>
      <c r="H31" s="37" t="s">
        <v>217</v>
      </c>
      <c r="I31" s="38" t="s">
        <v>136</v>
      </c>
      <c r="J31" s="152">
        <f t="shared" si="2"/>
        <v>29.586452762923347</v>
      </c>
      <c r="K31" s="152">
        <f t="shared" si="3"/>
        <v>5.415563338173742</v>
      </c>
      <c r="L31" s="90"/>
      <c r="M31" s="114"/>
      <c r="N31" s="114"/>
      <c r="O31" s="114"/>
      <c r="P31" s="114"/>
      <c r="Q31" s="90"/>
      <c r="R31" s="114"/>
      <c r="S31" s="114"/>
      <c r="T31" s="114"/>
      <c r="U31" s="114"/>
      <c r="V31" s="114"/>
      <c r="W31" s="114"/>
    </row>
    <row r="32" spans="1:25" s="1" customFormat="1" ht="12" customHeight="1" x14ac:dyDescent="0.2">
      <c r="A32" s="149" t="s">
        <v>457</v>
      </c>
      <c r="B32" s="104">
        <v>3234</v>
      </c>
      <c r="C32" s="34">
        <v>340.2</v>
      </c>
      <c r="D32" s="35" t="s">
        <v>204</v>
      </c>
      <c r="E32" s="35" t="s">
        <v>154</v>
      </c>
      <c r="F32" s="111">
        <v>2628</v>
      </c>
      <c r="G32" s="36">
        <v>396.46</v>
      </c>
      <c r="H32" s="37" t="s">
        <v>218</v>
      </c>
      <c r="I32" s="38" t="s">
        <v>224</v>
      </c>
      <c r="J32" s="152">
        <f t="shared" si="2"/>
        <v>35.33511586452763</v>
      </c>
      <c r="K32" s="152">
        <f t="shared" si="3"/>
        <v>22.448107969590843</v>
      </c>
      <c r="L32" s="90"/>
      <c r="M32" s="114"/>
      <c r="N32" s="114"/>
      <c r="O32" s="114"/>
      <c r="P32" s="114"/>
      <c r="Q32" s="90"/>
      <c r="R32" s="114"/>
      <c r="S32" s="114"/>
      <c r="T32" s="114"/>
      <c r="U32" s="114"/>
      <c r="V32" s="114"/>
      <c r="W32" s="114"/>
    </row>
    <row r="33" spans="1:23" s="1" customFormat="1" ht="14.25" customHeight="1" x14ac:dyDescent="0.2">
      <c r="A33" s="41" t="s">
        <v>10</v>
      </c>
      <c r="B33" s="105">
        <v>14828</v>
      </c>
      <c r="C33" s="42">
        <v>400.00191394658754</v>
      </c>
      <c r="D33" s="43" t="s">
        <v>205</v>
      </c>
      <c r="E33" s="43" t="s">
        <v>211</v>
      </c>
      <c r="F33" s="105">
        <v>11707</v>
      </c>
      <c r="G33" s="42">
        <v>471.01846929187661</v>
      </c>
      <c r="H33" s="43" t="s">
        <v>219</v>
      </c>
      <c r="I33" s="43" t="s">
        <v>225</v>
      </c>
      <c r="J33" s="153">
        <f t="shared" si="2"/>
        <v>41.980255730113782</v>
      </c>
      <c r="K33" s="153"/>
      <c r="L33" s="90">
        <v>32</v>
      </c>
      <c r="M33" s="114"/>
      <c r="N33" s="114"/>
      <c r="O33" s="114"/>
      <c r="P33" s="114"/>
      <c r="Q33" s="90"/>
      <c r="R33" s="114"/>
      <c r="S33" s="114"/>
      <c r="T33" s="114"/>
      <c r="U33" s="114"/>
      <c r="V33" s="114"/>
      <c r="W33" s="114"/>
    </row>
    <row r="34" spans="1:23" s="3" customFormat="1" ht="24" customHeight="1" x14ac:dyDescent="0.2">
      <c r="A34" s="259" t="s">
        <v>80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118"/>
      <c r="M34" s="115"/>
      <c r="N34" s="115"/>
      <c r="O34" s="115"/>
      <c r="P34" s="115"/>
      <c r="Q34" s="118"/>
      <c r="R34" s="115"/>
      <c r="S34" s="115"/>
      <c r="T34" s="115"/>
      <c r="U34" s="115"/>
      <c r="V34" s="115"/>
      <c r="W34" s="115"/>
    </row>
    <row r="35" spans="1:23" s="3" customFormat="1" ht="2.25" customHeight="1" x14ac:dyDescent="0.2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18"/>
      <c r="M35" s="115"/>
      <c r="N35" s="115"/>
      <c r="O35" s="115"/>
      <c r="P35" s="115"/>
      <c r="Q35" s="118"/>
      <c r="R35" s="115"/>
      <c r="S35" s="115"/>
      <c r="T35" s="115"/>
      <c r="U35" s="115"/>
      <c r="V35" s="115"/>
      <c r="W35" s="115"/>
    </row>
    <row r="36" spans="1:23" s="1" customFormat="1" ht="12.75" customHeight="1" x14ac:dyDescent="0.2">
      <c r="A36" s="262" t="s">
        <v>17</v>
      </c>
      <c r="B36" s="249" t="s">
        <v>5</v>
      </c>
      <c r="C36" s="253" t="s">
        <v>119</v>
      </c>
      <c r="D36" s="258" t="s">
        <v>57</v>
      </c>
      <c r="E36" s="15"/>
      <c r="F36" s="16"/>
      <c r="L36" s="90"/>
      <c r="M36" s="114"/>
      <c r="N36" s="114"/>
      <c r="O36" s="114"/>
      <c r="P36" s="114"/>
      <c r="Q36" s="90"/>
      <c r="R36" s="114"/>
      <c r="S36" s="114"/>
      <c r="T36" s="114"/>
      <c r="U36" s="114"/>
      <c r="V36" s="114"/>
      <c r="W36" s="114"/>
    </row>
    <row r="37" spans="1:23" s="1" customFormat="1" ht="51.75" customHeight="1" x14ac:dyDescent="0.25">
      <c r="A37" s="263"/>
      <c r="B37" s="249"/>
      <c r="C37" s="253"/>
      <c r="D37" s="258"/>
      <c r="E37" s="15"/>
      <c r="F37" s="16"/>
      <c r="L37" s="90"/>
      <c r="M37" s="114"/>
      <c r="N37" s="114"/>
      <c r="O37"/>
      <c r="P37" s="114"/>
      <c r="Q37" s="90"/>
      <c r="R37" s="114"/>
      <c r="S37" s="114"/>
      <c r="T37" s="114"/>
      <c r="U37" s="114"/>
      <c r="V37" s="114"/>
      <c r="W37" s="114"/>
    </row>
    <row r="38" spans="1:23" s="1" customFormat="1" ht="30.75" customHeight="1" x14ac:dyDescent="0.2">
      <c r="A38" s="230" t="s">
        <v>103</v>
      </c>
      <c r="B38" s="230"/>
      <c r="C38" s="230"/>
      <c r="D38" s="230"/>
      <c r="E38" s="12"/>
      <c r="F38" s="12"/>
      <c r="G38" s="12"/>
      <c r="H38" s="12"/>
      <c r="I38" s="12"/>
      <c r="J38" s="12"/>
      <c r="K38" s="12"/>
      <c r="L38" s="90"/>
      <c r="M38" s="114"/>
      <c r="N38" s="114"/>
      <c r="O38" s="114"/>
      <c r="P38" s="114"/>
      <c r="Q38" s="90"/>
      <c r="R38" s="114"/>
      <c r="S38" s="114"/>
      <c r="T38" s="114"/>
      <c r="U38" s="114"/>
      <c r="V38" s="114"/>
      <c r="W38" s="114"/>
    </row>
    <row r="39" spans="1:23" s="1" customFormat="1" ht="14.25" customHeight="1" x14ac:dyDescent="0.2">
      <c r="A39" s="47" t="s">
        <v>456</v>
      </c>
      <c r="B39" s="154">
        <v>12147</v>
      </c>
      <c r="C39" s="155">
        <v>418.85</v>
      </c>
      <c r="D39" s="156" t="s">
        <v>124</v>
      </c>
      <c r="L39" s="90"/>
      <c r="M39" s="114"/>
      <c r="N39" s="114"/>
      <c r="O39" s="114"/>
      <c r="P39" s="114"/>
      <c r="Q39" s="90"/>
      <c r="R39" s="114"/>
      <c r="S39" s="114"/>
      <c r="T39" s="114"/>
      <c r="U39" s="114"/>
      <c r="V39" s="114"/>
      <c r="W39" s="114"/>
    </row>
    <row r="40" spans="1:23" s="1" customFormat="1" ht="14.25" customHeight="1" x14ac:dyDescent="0.2">
      <c r="A40" s="48" t="s">
        <v>455</v>
      </c>
      <c r="B40" s="157">
        <v>1439</v>
      </c>
      <c r="C40" s="158">
        <v>368.96</v>
      </c>
      <c r="D40" s="159" t="s">
        <v>226</v>
      </c>
      <c r="L40" s="90"/>
      <c r="M40" s="114"/>
      <c r="N40" s="114"/>
      <c r="O40" s="114"/>
      <c r="P40" s="114"/>
      <c r="Q40" s="90"/>
      <c r="R40" s="114"/>
      <c r="S40" s="114"/>
      <c r="T40" s="114"/>
      <c r="U40" s="114"/>
      <c r="V40" s="114"/>
      <c r="W40" s="114"/>
    </row>
    <row r="41" spans="1:23" s="1" customFormat="1" ht="14.25" customHeight="1" x14ac:dyDescent="0.2">
      <c r="A41" s="48" t="s">
        <v>457</v>
      </c>
      <c r="B41" s="157">
        <v>4499</v>
      </c>
      <c r="C41" s="158">
        <v>377.81</v>
      </c>
      <c r="D41" s="159" t="s">
        <v>227</v>
      </c>
      <c r="L41" s="90"/>
      <c r="M41" s="114"/>
      <c r="N41" s="114"/>
      <c r="O41" s="114"/>
      <c r="P41" s="114"/>
      <c r="Q41" s="90"/>
      <c r="R41" s="114"/>
      <c r="S41" s="114"/>
      <c r="T41" s="114"/>
      <c r="U41" s="114"/>
      <c r="V41" s="114"/>
      <c r="W41" s="114"/>
    </row>
    <row r="42" spans="1:23" s="1" customFormat="1" ht="20.25" customHeight="1" x14ac:dyDescent="0.2">
      <c r="A42" s="49" t="s">
        <v>16</v>
      </c>
      <c r="B42" s="105">
        <v>18085</v>
      </c>
      <c r="C42" s="42">
        <v>404.67080895769976</v>
      </c>
      <c r="D42" s="160" t="s">
        <v>3</v>
      </c>
      <c r="L42" s="90"/>
      <c r="M42" s="114"/>
      <c r="N42" s="114"/>
      <c r="O42" s="114"/>
      <c r="P42" s="114"/>
      <c r="Q42" s="90"/>
      <c r="R42" s="114"/>
      <c r="S42" s="114"/>
      <c r="T42" s="114"/>
      <c r="U42" s="114"/>
      <c r="V42" s="114"/>
      <c r="W42" s="114"/>
    </row>
    <row r="43" spans="1:23" s="1" customFormat="1" ht="12.75" x14ac:dyDescent="0.2">
      <c r="A43" s="231" t="s">
        <v>81</v>
      </c>
      <c r="B43" s="231"/>
      <c r="C43" s="231"/>
      <c r="D43" s="231"/>
      <c r="L43" s="90"/>
      <c r="M43" s="114"/>
      <c r="N43" s="114"/>
      <c r="O43" s="114"/>
      <c r="P43" s="114"/>
      <c r="Q43" s="90"/>
      <c r="R43" s="114"/>
      <c r="S43" s="114"/>
      <c r="T43" s="114"/>
      <c r="U43" s="114"/>
      <c r="V43" s="114"/>
      <c r="W43" s="114"/>
    </row>
    <row r="44" spans="1:23" s="1" customFormat="1" ht="5.25" hidden="1" customHeight="1" x14ac:dyDescent="0.2">
      <c r="A44" s="162"/>
      <c r="B44" s="161"/>
      <c r="C44" s="161"/>
      <c r="D44" s="161"/>
      <c r="L44" s="90"/>
      <c r="M44" s="114"/>
      <c r="N44" s="114"/>
      <c r="O44" s="114"/>
      <c r="P44" s="114"/>
      <c r="Q44" s="90"/>
      <c r="R44" s="114"/>
      <c r="S44" s="114"/>
      <c r="T44" s="114"/>
      <c r="U44" s="114"/>
      <c r="V44" s="114"/>
      <c r="W44" s="114"/>
    </row>
    <row r="45" spans="1:23" s="50" customFormat="1" ht="15.75" customHeight="1" x14ac:dyDescent="0.25">
      <c r="A45" s="232" t="s">
        <v>228</v>
      </c>
      <c r="B45" s="233"/>
      <c r="C45" s="236">
        <v>1664188</v>
      </c>
      <c r="D45" s="236"/>
      <c r="L45" s="112"/>
      <c r="M45" s="116"/>
      <c r="N45" s="116"/>
      <c r="O45" s="116"/>
      <c r="P45" s="116"/>
      <c r="Q45" s="112"/>
      <c r="R45" s="116"/>
      <c r="S45" s="116"/>
      <c r="T45" s="116"/>
      <c r="U45" s="116"/>
      <c r="V45" s="116"/>
      <c r="W45" s="116"/>
    </row>
    <row r="46" spans="1:23" s="50" customFormat="1" ht="15" customHeight="1" x14ac:dyDescent="0.25">
      <c r="A46" s="232" t="s">
        <v>229</v>
      </c>
      <c r="B46" s="233"/>
      <c r="C46" s="235">
        <v>1226667</v>
      </c>
      <c r="D46" s="235"/>
      <c r="L46" s="112"/>
      <c r="M46" s="116"/>
      <c r="N46" s="116"/>
      <c r="O46" s="116"/>
      <c r="P46" s="116"/>
      <c r="Q46" s="112"/>
      <c r="R46" s="116"/>
      <c r="S46" s="116"/>
      <c r="T46" s="116"/>
      <c r="U46" s="116"/>
      <c r="V46" s="116"/>
      <c r="W46" s="116"/>
    </row>
    <row r="47" spans="1:23" s="50" customFormat="1" ht="12.75" customHeight="1" x14ac:dyDescent="0.25">
      <c r="A47" s="232" t="s">
        <v>76</v>
      </c>
      <c r="B47" s="233"/>
      <c r="C47" s="234" t="s">
        <v>460</v>
      </c>
      <c r="D47" s="234"/>
      <c r="L47" s="112"/>
      <c r="M47" s="116"/>
      <c r="N47" s="116"/>
      <c r="O47" s="116"/>
      <c r="P47" s="116"/>
      <c r="Q47" s="112"/>
      <c r="R47" s="116"/>
      <c r="S47" s="116"/>
      <c r="T47" s="116"/>
      <c r="U47" s="116"/>
      <c r="V47" s="116"/>
      <c r="W47" s="116"/>
    </row>
    <row r="48" spans="1:23" s="50" customFormat="1" ht="16.5" customHeight="1" x14ac:dyDescent="0.25">
      <c r="A48" s="139" t="s">
        <v>230</v>
      </c>
      <c r="B48" s="140"/>
      <c r="C48" s="228">
        <v>109127</v>
      </c>
      <c r="D48" s="229"/>
      <c r="L48" s="112"/>
      <c r="M48" s="116"/>
      <c r="N48" s="116"/>
      <c r="O48" s="116"/>
      <c r="P48" s="116"/>
      <c r="Q48" s="112"/>
      <c r="R48" s="116"/>
      <c r="S48" s="116"/>
      <c r="T48" s="116"/>
      <c r="U48" s="116"/>
      <c r="V48" s="116"/>
      <c r="W48" s="116"/>
    </row>
    <row r="49" spans="1:23" s="50" customFormat="1" ht="22.5" customHeight="1" x14ac:dyDescent="0.25">
      <c r="A49" s="237" t="s">
        <v>231</v>
      </c>
      <c r="B49" s="238"/>
      <c r="C49" s="228">
        <v>215442</v>
      </c>
      <c r="D49" s="229"/>
      <c r="L49" s="112"/>
      <c r="M49" s="116"/>
      <c r="N49" s="182"/>
      <c r="O49" s="116"/>
      <c r="P49" s="116"/>
      <c r="Q49" s="116"/>
      <c r="R49" s="116"/>
      <c r="S49" s="116"/>
      <c r="T49" s="116"/>
      <c r="U49" s="116"/>
      <c r="V49" s="116"/>
      <c r="W49" s="116"/>
    </row>
    <row r="50" spans="1:23" s="50" customFormat="1" ht="16.5" customHeight="1" x14ac:dyDescent="0.25">
      <c r="A50" s="139" t="s">
        <v>232</v>
      </c>
      <c r="B50" s="138"/>
      <c r="C50" s="228">
        <v>6702</v>
      </c>
      <c r="D50" s="229"/>
      <c r="L50" s="112"/>
      <c r="M50" s="116"/>
      <c r="N50" s="146"/>
      <c r="O50" s="146"/>
      <c r="P50" s="116"/>
      <c r="Q50" s="112"/>
      <c r="R50" s="116"/>
      <c r="S50" s="116"/>
      <c r="T50" s="116"/>
      <c r="U50" s="116"/>
      <c r="V50" s="116"/>
      <c r="W50" s="116"/>
    </row>
    <row r="51" spans="1:23" s="50" customFormat="1" ht="20.25" customHeight="1" x14ac:dyDescent="0.25">
      <c r="A51" s="135" t="s">
        <v>233</v>
      </c>
      <c r="B51" s="136"/>
      <c r="C51" s="228">
        <v>97758</v>
      </c>
      <c r="D51" s="229"/>
      <c r="L51" s="112"/>
      <c r="M51" s="116"/>
      <c r="N51" s="116"/>
      <c r="O51" s="112"/>
      <c r="P51" s="116"/>
      <c r="Q51" s="116"/>
      <c r="R51" s="116"/>
      <c r="S51" s="116"/>
      <c r="T51" s="116"/>
      <c r="U51" s="116"/>
    </row>
    <row r="52" spans="1:23" s="50" customFormat="1" ht="26.25" customHeight="1" x14ac:dyDescent="0.25">
      <c r="A52" s="241" t="s">
        <v>234</v>
      </c>
      <c r="B52" s="242"/>
      <c r="C52" s="294">
        <v>1122</v>
      </c>
      <c r="D52" s="294"/>
      <c r="L52" s="112"/>
      <c r="M52" s="116"/>
      <c r="N52" s="116"/>
      <c r="O52" s="112"/>
      <c r="P52" s="116"/>
      <c r="Q52" s="116"/>
      <c r="R52" s="116"/>
      <c r="S52" s="116"/>
      <c r="T52" s="116"/>
      <c r="U52" s="116"/>
    </row>
    <row r="53" spans="1:23" s="50" customFormat="1" ht="25.5" customHeight="1" x14ac:dyDescent="0.25">
      <c r="A53" s="232" t="s">
        <v>115</v>
      </c>
      <c r="B53" s="233"/>
      <c r="C53" s="240" t="s">
        <v>116</v>
      </c>
      <c r="D53" s="239"/>
      <c r="L53" s="112"/>
      <c r="M53" s="116"/>
      <c r="N53" s="116"/>
      <c r="O53" s="116"/>
      <c r="P53" s="116"/>
      <c r="Q53" s="112">
        <f>C45/C46</f>
        <v>1.3566746313384155</v>
      </c>
      <c r="R53" s="116"/>
      <c r="S53" s="116"/>
      <c r="T53" s="116"/>
      <c r="U53" s="116"/>
      <c r="V53" s="116"/>
      <c r="W53" s="116"/>
    </row>
    <row r="54" spans="1:23" s="50" customFormat="1" ht="29.25" customHeight="1" x14ac:dyDescent="0.25">
      <c r="A54" s="244" t="s">
        <v>117</v>
      </c>
      <c r="B54" s="244"/>
      <c r="C54" s="243" t="s">
        <v>118</v>
      </c>
      <c r="D54" s="243"/>
      <c r="L54" s="112"/>
      <c r="M54" s="116"/>
      <c r="N54" s="116"/>
      <c r="O54" s="116"/>
      <c r="P54" s="116"/>
      <c r="Q54" s="112"/>
      <c r="R54" s="116"/>
      <c r="S54" s="116"/>
      <c r="T54" s="116"/>
      <c r="U54" s="116"/>
      <c r="V54" s="116"/>
      <c r="W54" s="116"/>
    </row>
    <row r="55" spans="1:23" s="50" customFormat="1" ht="14.25" customHeight="1" x14ac:dyDescent="0.25">
      <c r="A55" s="232" t="s">
        <v>110</v>
      </c>
      <c r="B55" s="233"/>
      <c r="C55" s="239">
        <v>6.56</v>
      </c>
      <c r="D55" s="239"/>
      <c r="L55" s="112"/>
      <c r="M55" s="116"/>
      <c r="N55" s="116"/>
      <c r="O55" s="116"/>
      <c r="P55" s="116"/>
      <c r="Q55" s="112"/>
      <c r="R55" s="116"/>
      <c r="S55" s="116"/>
      <c r="T55" s="116"/>
      <c r="U55" s="116"/>
      <c r="V55" s="116"/>
      <c r="W55" s="116"/>
    </row>
  </sheetData>
  <mergeCells count="44">
    <mergeCell ref="D36:D37"/>
    <mergeCell ref="C22:C23"/>
    <mergeCell ref="D22:D23"/>
    <mergeCell ref="A34:K34"/>
    <mergeCell ref="N30:Y30"/>
    <mergeCell ref="A24:K24"/>
    <mergeCell ref="A36:A37"/>
    <mergeCell ref="B36:B37"/>
    <mergeCell ref="C36:C37"/>
    <mergeCell ref="A4:K4"/>
    <mergeCell ref="F2:K2"/>
    <mergeCell ref="F22:K22"/>
    <mergeCell ref="A19:K19"/>
    <mergeCell ref="A1:K1"/>
    <mergeCell ref="D2:D3"/>
    <mergeCell ref="E2:E3"/>
    <mergeCell ref="A2:A3"/>
    <mergeCell ref="B2:B3"/>
    <mergeCell ref="C2:C3"/>
    <mergeCell ref="A22:A23"/>
    <mergeCell ref="B22:B23"/>
    <mergeCell ref="E22:E23"/>
    <mergeCell ref="A20:H21"/>
    <mergeCell ref="C55:D55"/>
    <mergeCell ref="C53:D53"/>
    <mergeCell ref="C52:D52"/>
    <mergeCell ref="A55:B55"/>
    <mergeCell ref="A53:B53"/>
    <mergeCell ref="A52:B52"/>
    <mergeCell ref="C54:D54"/>
    <mergeCell ref="A54:B54"/>
    <mergeCell ref="C51:D51"/>
    <mergeCell ref="A38:D38"/>
    <mergeCell ref="A43:D43"/>
    <mergeCell ref="A47:B47"/>
    <mergeCell ref="A46:B46"/>
    <mergeCell ref="A45:B45"/>
    <mergeCell ref="C47:D47"/>
    <mergeCell ref="C46:D46"/>
    <mergeCell ref="C45:D45"/>
    <mergeCell ref="C50:D50"/>
    <mergeCell ref="C48:D48"/>
    <mergeCell ref="A49:B49"/>
    <mergeCell ref="C49:D49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{23989176-9D51-422E-B1C5-0FF66BB03120}</x14:id>
        </ext>
      </extLst>
    </cfRule>
  </conditionalFormatting>
  <conditionalFormatting sqref="G25:G26 G28:G29 G31:G3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{8C0CCCBA-53B7-4018-A539-B2A0E5A6C4EC}</x14:id>
        </ext>
      </extLst>
    </cfRule>
  </conditionalFormatting>
  <pageMargins left="0" right="0" top="0" bottom="0" header="0.31496062992125984" footer="0.31496062992125984"/>
  <pageSetup paperSize="9" orientation="landscape" r:id="rId1"/>
  <rowBreaks count="1" manualBreakCount="1">
    <brk id="34" max="10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3989176-9D51-422E-B1C5-0FF66BB0312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8C0CCCBA-53B7-4018-A539-B2A0E5A6C4E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G25:G26 G28:G29 G31:G32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17" customWidth="1"/>
    <col min="20" max="22" width="9.140625" style="117"/>
  </cols>
  <sheetData>
    <row r="1" spans="1:16" ht="24" customHeight="1" x14ac:dyDescent="0.25">
      <c r="A1" s="265" t="s">
        <v>56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6" ht="11.25" customHeight="1" x14ac:dyDescent="0.25">
      <c r="A2" s="51"/>
      <c r="B2" s="51"/>
      <c r="C2" s="51"/>
      <c r="D2" s="17"/>
      <c r="E2" s="51"/>
      <c r="F2" s="51"/>
      <c r="G2" s="17"/>
      <c r="H2" s="51"/>
      <c r="I2" s="271" t="s">
        <v>235</v>
      </c>
      <c r="J2" s="271"/>
      <c r="K2" s="271"/>
      <c r="L2" s="271"/>
      <c r="M2" s="271"/>
    </row>
    <row r="3" spans="1:16" ht="26.25" customHeight="1" x14ac:dyDescent="0.25">
      <c r="A3" s="266" t="s">
        <v>109</v>
      </c>
      <c r="B3" s="268" t="s">
        <v>13</v>
      </c>
      <c r="C3" s="269"/>
      <c r="D3" s="270"/>
      <c r="E3" s="268" t="s">
        <v>58</v>
      </c>
      <c r="F3" s="269"/>
      <c r="G3" s="270"/>
      <c r="H3" s="268" t="s">
        <v>59</v>
      </c>
      <c r="I3" s="269"/>
      <c r="J3" s="270"/>
      <c r="K3" s="268" t="s">
        <v>14</v>
      </c>
      <c r="L3" s="269"/>
      <c r="M3" s="270"/>
    </row>
    <row r="4" spans="1:16" ht="33" customHeight="1" x14ac:dyDescent="0.25">
      <c r="A4" s="267"/>
      <c r="B4" s="13" t="s">
        <v>2</v>
      </c>
      <c r="C4" s="166" t="s">
        <v>120</v>
      </c>
      <c r="D4" s="14" t="s">
        <v>15</v>
      </c>
      <c r="E4" s="13" t="s">
        <v>2</v>
      </c>
      <c r="F4" s="166" t="s">
        <v>120</v>
      </c>
      <c r="G4" s="14" t="s">
        <v>15</v>
      </c>
      <c r="H4" s="13" t="s">
        <v>2</v>
      </c>
      <c r="I4" s="166" t="s">
        <v>120</v>
      </c>
      <c r="J4" s="14" t="s">
        <v>15</v>
      </c>
      <c r="K4" s="13" t="s">
        <v>2</v>
      </c>
      <c r="L4" s="166" t="s">
        <v>120</v>
      </c>
      <c r="M4" s="14" t="s">
        <v>15</v>
      </c>
    </row>
    <row r="5" spans="1:16" ht="12.75" customHeight="1" x14ac:dyDescent="0.25">
      <c r="A5" s="52" t="s">
        <v>89</v>
      </c>
      <c r="B5" s="53">
        <v>2522</v>
      </c>
      <c r="C5" s="54">
        <v>47.65</v>
      </c>
      <c r="D5" s="55" t="s">
        <v>236</v>
      </c>
      <c r="E5" s="53">
        <v>873</v>
      </c>
      <c r="F5" s="54">
        <v>44.8</v>
      </c>
      <c r="G5" s="55" t="s">
        <v>237</v>
      </c>
      <c r="H5" s="53">
        <v>1229</v>
      </c>
      <c r="I5" s="54">
        <v>49.99</v>
      </c>
      <c r="J5" s="55" t="s">
        <v>238</v>
      </c>
      <c r="K5" s="53">
        <v>420</v>
      </c>
      <c r="L5" s="56">
        <v>46.71</v>
      </c>
      <c r="M5" s="55" t="s">
        <v>239</v>
      </c>
    </row>
    <row r="6" spans="1:16" ht="12.75" customHeight="1" x14ac:dyDescent="0.25">
      <c r="A6" s="52" t="s">
        <v>90</v>
      </c>
      <c r="B6" s="53">
        <v>11187</v>
      </c>
      <c r="C6" s="54">
        <v>117.45</v>
      </c>
      <c r="D6" s="55" t="s">
        <v>240</v>
      </c>
      <c r="E6" s="53">
        <v>4749</v>
      </c>
      <c r="F6" s="54">
        <v>118.51</v>
      </c>
      <c r="G6" s="55" t="s">
        <v>241</v>
      </c>
      <c r="H6" s="53">
        <v>2246</v>
      </c>
      <c r="I6" s="54">
        <v>111.69</v>
      </c>
      <c r="J6" s="55" t="s">
        <v>242</v>
      </c>
      <c r="K6" s="53">
        <v>4192</v>
      </c>
      <c r="L6" s="56">
        <v>119.35</v>
      </c>
      <c r="M6" s="55" t="s">
        <v>243</v>
      </c>
    </row>
    <row r="7" spans="1:16" ht="12.75" customHeight="1" x14ac:dyDescent="0.25">
      <c r="A7" s="52" t="s">
        <v>91</v>
      </c>
      <c r="B7" s="53">
        <v>47322</v>
      </c>
      <c r="C7" s="54">
        <v>176.14</v>
      </c>
      <c r="D7" s="55" t="s">
        <v>244</v>
      </c>
      <c r="E7" s="53">
        <v>24529</v>
      </c>
      <c r="F7" s="54">
        <v>176.08</v>
      </c>
      <c r="G7" s="55" t="s">
        <v>137</v>
      </c>
      <c r="H7" s="53">
        <v>6010</v>
      </c>
      <c r="I7" s="54">
        <v>173.97</v>
      </c>
      <c r="J7" s="55" t="s">
        <v>245</v>
      </c>
      <c r="K7" s="53">
        <v>16783</v>
      </c>
      <c r="L7" s="56">
        <v>177.01</v>
      </c>
      <c r="M7" s="55" t="s">
        <v>246</v>
      </c>
    </row>
    <row r="8" spans="1:16" ht="12.75" customHeight="1" x14ac:dyDescent="0.25">
      <c r="A8" s="52" t="s">
        <v>92</v>
      </c>
      <c r="B8" s="53">
        <v>90868</v>
      </c>
      <c r="C8" s="54">
        <v>238.23</v>
      </c>
      <c r="D8" s="55" t="s">
        <v>247</v>
      </c>
      <c r="E8" s="53">
        <v>53051</v>
      </c>
      <c r="F8" s="54">
        <v>238.72</v>
      </c>
      <c r="G8" s="55" t="s">
        <v>140</v>
      </c>
      <c r="H8" s="53">
        <v>15747</v>
      </c>
      <c r="I8" s="54">
        <v>240.73</v>
      </c>
      <c r="J8" s="55" t="s">
        <v>248</v>
      </c>
      <c r="K8" s="53">
        <v>22070</v>
      </c>
      <c r="L8" s="56">
        <v>235.27</v>
      </c>
      <c r="M8" s="55" t="s">
        <v>249</v>
      </c>
    </row>
    <row r="9" spans="1:16" ht="12.75" customHeight="1" x14ac:dyDescent="0.25">
      <c r="A9" s="52" t="s">
        <v>93</v>
      </c>
      <c r="B9" s="53">
        <v>127467</v>
      </c>
      <c r="C9" s="54">
        <v>306.73</v>
      </c>
      <c r="D9" s="55" t="s">
        <v>250</v>
      </c>
      <c r="E9" s="53">
        <v>81343</v>
      </c>
      <c r="F9" s="54">
        <v>307.83</v>
      </c>
      <c r="G9" s="55" t="s">
        <v>251</v>
      </c>
      <c r="H9" s="53">
        <v>23080</v>
      </c>
      <c r="I9" s="54">
        <v>304.63</v>
      </c>
      <c r="J9" s="55" t="s">
        <v>252</v>
      </c>
      <c r="K9" s="53">
        <v>23044</v>
      </c>
      <c r="L9" s="56">
        <v>304.95999999999998</v>
      </c>
      <c r="M9" s="55" t="s">
        <v>253</v>
      </c>
    </row>
    <row r="10" spans="1:16" ht="12.75" customHeight="1" x14ac:dyDescent="0.25">
      <c r="A10" s="52" t="s">
        <v>94</v>
      </c>
      <c r="B10" s="53">
        <v>144030</v>
      </c>
      <c r="C10" s="54">
        <v>367.76</v>
      </c>
      <c r="D10" s="55" t="s">
        <v>254</v>
      </c>
      <c r="E10" s="53">
        <v>94382</v>
      </c>
      <c r="F10" s="54">
        <v>367.62</v>
      </c>
      <c r="G10" s="55" t="s">
        <v>255</v>
      </c>
      <c r="H10" s="53">
        <v>17268</v>
      </c>
      <c r="I10" s="54">
        <v>366.67</v>
      </c>
      <c r="J10" s="55" t="s">
        <v>256</v>
      </c>
      <c r="K10" s="53">
        <v>32380</v>
      </c>
      <c r="L10" s="56">
        <v>368.73</v>
      </c>
      <c r="M10" s="55" t="s">
        <v>257</v>
      </c>
    </row>
    <row r="11" spans="1:16" ht="12.75" customHeight="1" x14ac:dyDescent="0.25">
      <c r="A11" s="52" t="s">
        <v>95</v>
      </c>
      <c r="B11" s="53">
        <v>139718</v>
      </c>
      <c r="C11" s="54">
        <v>437.94</v>
      </c>
      <c r="D11" s="55" t="s">
        <v>258</v>
      </c>
      <c r="E11" s="53">
        <v>104301</v>
      </c>
      <c r="F11" s="54">
        <v>438.54</v>
      </c>
      <c r="G11" s="55" t="s">
        <v>259</v>
      </c>
      <c r="H11" s="53">
        <v>12191</v>
      </c>
      <c r="I11" s="54">
        <v>438.96</v>
      </c>
      <c r="J11" s="55" t="s">
        <v>260</v>
      </c>
      <c r="K11" s="53">
        <v>23226</v>
      </c>
      <c r="L11" s="56">
        <v>434.68</v>
      </c>
      <c r="M11" s="55" t="s">
        <v>261</v>
      </c>
    </row>
    <row r="12" spans="1:16" ht="12.75" customHeight="1" x14ac:dyDescent="0.25">
      <c r="A12" s="52" t="s">
        <v>96</v>
      </c>
      <c r="B12" s="53">
        <v>108476</v>
      </c>
      <c r="C12" s="54">
        <v>502.57</v>
      </c>
      <c r="D12" s="55" t="s">
        <v>262</v>
      </c>
      <c r="E12" s="53">
        <v>86073</v>
      </c>
      <c r="F12" s="54">
        <v>502.77</v>
      </c>
      <c r="G12" s="55" t="s">
        <v>263</v>
      </c>
      <c r="H12" s="53">
        <v>6816</v>
      </c>
      <c r="I12" s="54">
        <v>497.18</v>
      </c>
      <c r="J12" s="55" t="s">
        <v>264</v>
      </c>
      <c r="K12" s="53">
        <v>15587</v>
      </c>
      <c r="L12" s="56">
        <v>503.82</v>
      </c>
      <c r="M12" s="55" t="s">
        <v>265</v>
      </c>
    </row>
    <row r="13" spans="1:16" ht="12.75" customHeight="1" x14ac:dyDescent="0.25">
      <c r="A13" s="52" t="s">
        <v>97</v>
      </c>
      <c r="B13" s="53">
        <v>73601</v>
      </c>
      <c r="C13" s="54">
        <v>568.61</v>
      </c>
      <c r="D13" s="55" t="s">
        <v>266</v>
      </c>
      <c r="E13" s="53">
        <v>61988</v>
      </c>
      <c r="F13" s="54">
        <v>568.74</v>
      </c>
      <c r="G13" s="55" t="s">
        <v>267</v>
      </c>
      <c r="H13" s="53">
        <v>2706</v>
      </c>
      <c r="I13" s="54">
        <v>566.65</v>
      </c>
      <c r="J13" s="55" t="s">
        <v>268</v>
      </c>
      <c r="K13" s="53">
        <v>8907</v>
      </c>
      <c r="L13" s="56">
        <v>568.33000000000004</v>
      </c>
      <c r="M13" s="55" t="s">
        <v>269</v>
      </c>
    </row>
    <row r="14" spans="1:16" ht="12.75" customHeight="1" x14ac:dyDescent="0.25">
      <c r="A14" s="52" t="s">
        <v>98</v>
      </c>
      <c r="B14" s="53">
        <v>62987</v>
      </c>
      <c r="C14" s="54">
        <v>633.28</v>
      </c>
      <c r="D14" s="55" t="s">
        <v>270</v>
      </c>
      <c r="E14" s="53">
        <v>54539</v>
      </c>
      <c r="F14" s="54">
        <v>633.45000000000005</v>
      </c>
      <c r="G14" s="55" t="s">
        <v>271</v>
      </c>
      <c r="H14" s="53">
        <v>1523</v>
      </c>
      <c r="I14" s="54">
        <v>631.55999999999995</v>
      </c>
      <c r="J14" s="55" t="s">
        <v>272</v>
      </c>
      <c r="K14" s="53">
        <v>6925</v>
      </c>
      <c r="L14" s="56">
        <v>632.32000000000005</v>
      </c>
      <c r="M14" s="55" t="s">
        <v>273</v>
      </c>
      <c r="P14" s="119" t="s">
        <v>65</v>
      </c>
    </row>
    <row r="15" spans="1:16" ht="12.75" customHeight="1" x14ac:dyDescent="0.25">
      <c r="A15" s="52" t="s">
        <v>99</v>
      </c>
      <c r="B15" s="53">
        <v>71333</v>
      </c>
      <c r="C15" s="54">
        <v>726.72</v>
      </c>
      <c r="D15" s="55" t="s">
        <v>274</v>
      </c>
      <c r="E15" s="53">
        <v>63404</v>
      </c>
      <c r="F15" s="54">
        <v>727.05</v>
      </c>
      <c r="G15" s="55" t="s">
        <v>275</v>
      </c>
      <c r="H15" s="53">
        <v>1029</v>
      </c>
      <c r="I15" s="54">
        <v>723.3</v>
      </c>
      <c r="J15" s="55" t="s">
        <v>276</v>
      </c>
      <c r="K15" s="53">
        <v>6900</v>
      </c>
      <c r="L15" s="56">
        <v>724.19</v>
      </c>
      <c r="M15" s="55" t="s">
        <v>277</v>
      </c>
      <c r="P15" s="119">
        <f>B19-'stranica 4'!B19-'stranica 5'!B19</f>
        <v>0</v>
      </c>
    </row>
    <row r="16" spans="1:16" ht="12.75" customHeight="1" x14ac:dyDescent="0.25">
      <c r="A16" s="52" t="s">
        <v>100</v>
      </c>
      <c r="B16" s="53">
        <v>33626</v>
      </c>
      <c r="C16" s="54">
        <v>854.61</v>
      </c>
      <c r="D16" s="55" t="s">
        <v>278</v>
      </c>
      <c r="E16" s="53">
        <v>29949</v>
      </c>
      <c r="F16" s="54">
        <v>854.03</v>
      </c>
      <c r="G16" s="55" t="s">
        <v>279</v>
      </c>
      <c r="H16" s="53">
        <v>385</v>
      </c>
      <c r="I16" s="54">
        <v>855.1</v>
      </c>
      <c r="J16" s="55" t="s">
        <v>280</v>
      </c>
      <c r="K16" s="53">
        <v>3292</v>
      </c>
      <c r="L16" s="56">
        <v>859.8</v>
      </c>
      <c r="M16" s="55" t="s">
        <v>281</v>
      </c>
    </row>
    <row r="17" spans="1:13" ht="12.75" customHeight="1" x14ac:dyDescent="0.25">
      <c r="A17" s="52" t="s">
        <v>101</v>
      </c>
      <c r="B17" s="53">
        <v>15992</v>
      </c>
      <c r="C17" s="54">
        <v>992.52</v>
      </c>
      <c r="D17" s="55" t="s">
        <v>282</v>
      </c>
      <c r="E17" s="53">
        <v>13812</v>
      </c>
      <c r="F17" s="54">
        <v>991.74</v>
      </c>
      <c r="G17" s="55" t="s">
        <v>283</v>
      </c>
      <c r="H17" s="53">
        <v>190</v>
      </c>
      <c r="I17" s="54">
        <v>987.39</v>
      </c>
      <c r="J17" s="55" t="s">
        <v>284</v>
      </c>
      <c r="K17" s="53">
        <v>1990</v>
      </c>
      <c r="L17" s="56">
        <v>998.39</v>
      </c>
      <c r="M17" s="55" t="s">
        <v>285</v>
      </c>
    </row>
    <row r="18" spans="1:13" ht="12.75" customHeight="1" x14ac:dyDescent="0.25">
      <c r="A18" s="52" t="s">
        <v>102</v>
      </c>
      <c r="B18" s="53">
        <v>18881</v>
      </c>
      <c r="C18" s="54">
        <v>1307.42</v>
      </c>
      <c r="D18" s="55" t="s">
        <v>286</v>
      </c>
      <c r="E18" s="53">
        <v>17628</v>
      </c>
      <c r="F18" s="54">
        <v>1311.4</v>
      </c>
      <c r="G18" s="55" t="s">
        <v>287</v>
      </c>
      <c r="H18" s="53">
        <v>135</v>
      </c>
      <c r="I18" s="54">
        <v>1228</v>
      </c>
      <c r="J18" s="55" t="s">
        <v>149</v>
      </c>
      <c r="K18" s="53">
        <v>1118</v>
      </c>
      <c r="L18" s="56">
        <v>1254.3599999999999</v>
      </c>
      <c r="M18" s="55" t="s">
        <v>288</v>
      </c>
    </row>
    <row r="19" spans="1:13" ht="11.25" customHeight="1" x14ac:dyDescent="0.25">
      <c r="A19" s="57" t="s">
        <v>1</v>
      </c>
      <c r="B19" s="58">
        <v>948010</v>
      </c>
      <c r="C19" s="59">
        <v>466.3</v>
      </c>
      <c r="D19" s="60" t="s">
        <v>186</v>
      </c>
      <c r="E19" s="58">
        <v>690621</v>
      </c>
      <c r="F19" s="59">
        <v>499.02</v>
      </c>
      <c r="G19" s="60" t="s">
        <v>183</v>
      </c>
      <c r="H19" s="58">
        <v>90555</v>
      </c>
      <c r="I19" s="59">
        <v>344.25</v>
      </c>
      <c r="J19" s="60" t="s">
        <v>184</v>
      </c>
      <c r="K19" s="58">
        <v>166834</v>
      </c>
      <c r="L19" s="61">
        <v>397.14</v>
      </c>
      <c r="M19" s="60" t="s">
        <v>185</v>
      </c>
    </row>
    <row r="20" spans="1:13" ht="9" customHeight="1" x14ac:dyDescent="0.25">
      <c r="A20" s="264" t="s">
        <v>78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62"/>
    </row>
    <row r="21" spans="1:13" ht="12" customHeight="1" x14ac:dyDescent="0.25">
      <c r="A21" s="256" t="s">
        <v>121</v>
      </c>
      <c r="B21" s="256"/>
      <c r="C21" s="256"/>
      <c r="D21" s="256"/>
      <c r="E21" s="256"/>
      <c r="F21" s="256"/>
      <c r="G21" s="256"/>
      <c r="H21" s="256"/>
      <c r="I21" s="256"/>
      <c r="J21" s="256"/>
    </row>
    <row r="22" spans="1:13" ht="18" customHeight="1" x14ac:dyDescent="0.25">
      <c r="A22" s="256"/>
      <c r="B22" s="256"/>
      <c r="C22" s="256"/>
      <c r="D22" s="256"/>
      <c r="E22" s="256"/>
      <c r="F22" s="256"/>
      <c r="G22" s="256"/>
      <c r="H22" s="256"/>
      <c r="I22" s="256"/>
      <c r="J22" s="256"/>
    </row>
    <row r="23" spans="1:13" ht="2.25" hidden="1" customHeight="1" x14ac:dyDescent="0.25">
      <c r="A23" s="256"/>
      <c r="B23" s="256"/>
      <c r="C23" s="256"/>
      <c r="D23" s="256"/>
      <c r="E23" s="256"/>
      <c r="F23" s="256"/>
      <c r="G23" s="256"/>
      <c r="H23" s="256"/>
      <c r="I23" s="256"/>
      <c r="J23" s="256"/>
    </row>
  </sheetData>
  <mergeCells count="9">
    <mergeCell ref="A21:J23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{18D8B9F0-4A74-4A91-8798-54F9A80F281B}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{B83B7D6D-CCA5-4B57-B70C-C72DE3CE532F}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{1B943DCA-0E4A-4DA0-B74F-6E2A8C2A4951}</x14:id>
        </ext>
      </extLst>
    </cfRule>
  </conditionalFormatting>
  <pageMargins left="0.82677165354330717" right="0.23622047244094491" top="0" bottom="0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D8B9F0-4A74-4A91-8798-54F9A80F28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B83B7D6D-CCA5-4B57-B70C-C72DE3CE5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1B943DCA-0E4A-4DA0-B74F-6E2A8C2A49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Normal="100" workbookViewId="0">
      <selection activeCell="B5" sqref="B5:M19"/>
    </sheetView>
  </sheetViews>
  <sheetFormatPr defaultRowHeight="15" x14ac:dyDescent="0.25"/>
  <cols>
    <col min="1" max="1" width="18.140625" customWidth="1"/>
    <col min="14" max="20" width="9.140625" style="113"/>
  </cols>
  <sheetData>
    <row r="1" spans="1:13" ht="24" customHeight="1" x14ac:dyDescent="0.25">
      <c r="A1" s="265" t="s">
        <v>60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10.5" customHeight="1" x14ac:dyDescent="0.25">
      <c r="A2" s="51"/>
      <c r="B2" s="51"/>
      <c r="C2" s="51"/>
      <c r="D2" s="92"/>
      <c r="E2" s="51"/>
      <c r="F2" s="51"/>
      <c r="G2" s="92"/>
      <c r="H2" s="51"/>
      <c r="I2" s="271" t="str">
        <f>'stranica 3'!$I$2:$L$2</f>
        <v>za svibanj 2023. (isplata u lipnju 2023.)</v>
      </c>
      <c r="J2" s="271"/>
      <c r="K2" s="271"/>
      <c r="L2" s="271"/>
      <c r="M2" s="271"/>
    </row>
    <row r="3" spans="1:13" ht="24" customHeight="1" x14ac:dyDescent="0.25">
      <c r="A3" s="266" t="s">
        <v>109</v>
      </c>
      <c r="B3" s="268" t="s">
        <v>13</v>
      </c>
      <c r="C3" s="269"/>
      <c r="D3" s="270"/>
      <c r="E3" s="268" t="s">
        <v>58</v>
      </c>
      <c r="F3" s="269"/>
      <c r="G3" s="270"/>
      <c r="H3" s="268" t="s">
        <v>59</v>
      </c>
      <c r="I3" s="269"/>
      <c r="J3" s="270"/>
      <c r="K3" s="268" t="s">
        <v>14</v>
      </c>
      <c r="L3" s="269"/>
      <c r="M3" s="270"/>
    </row>
    <row r="4" spans="1:13" ht="34.5" customHeight="1" x14ac:dyDescent="0.25">
      <c r="A4" s="267"/>
      <c r="B4" s="13" t="s">
        <v>2</v>
      </c>
      <c r="C4" s="166" t="s">
        <v>120</v>
      </c>
      <c r="D4" s="14" t="s">
        <v>15</v>
      </c>
      <c r="E4" s="13" t="s">
        <v>2</v>
      </c>
      <c r="F4" s="166" t="s">
        <v>120</v>
      </c>
      <c r="G4" s="14" t="s">
        <v>15</v>
      </c>
      <c r="H4" s="13" t="s">
        <v>2</v>
      </c>
      <c r="I4" s="166" t="s">
        <v>120</v>
      </c>
      <c r="J4" s="14" t="s">
        <v>15</v>
      </c>
      <c r="K4" s="13" t="s">
        <v>2</v>
      </c>
      <c r="L4" s="166" t="s">
        <v>120</v>
      </c>
      <c r="M4" s="14" t="s">
        <v>15</v>
      </c>
    </row>
    <row r="5" spans="1:13" ht="12.75" customHeight="1" x14ac:dyDescent="0.25">
      <c r="A5" s="52" t="s">
        <v>89</v>
      </c>
      <c r="B5" s="53">
        <v>46</v>
      </c>
      <c r="C5" s="54">
        <v>49.36</v>
      </c>
      <c r="D5" s="55" t="s">
        <v>289</v>
      </c>
      <c r="E5" s="53">
        <v>24</v>
      </c>
      <c r="F5" s="54">
        <v>44.36</v>
      </c>
      <c r="G5" s="55" t="s">
        <v>139</v>
      </c>
      <c r="H5" s="53">
        <v>1</v>
      </c>
      <c r="I5" s="54">
        <v>60.05</v>
      </c>
      <c r="J5" s="55" t="s">
        <v>82</v>
      </c>
      <c r="K5" s="53">
        <v>21</v>
      </c>
      <c r="L5" s="56">
        <v>54.55</v>
      </c>
      <c r="M5" s="55" t="s">
        <v>290</v>
      </c>
    </row>
    <row r="6" spans="1:13" ht="12.75" customHeight="1" x14ac:dyDescent="0.25">
      <c r="A6" s="52" t="s">
        <v>90</v>
      </c>
      <c r="B6" s="53">
        <v>4842</v>
      </c>
      <c r="C6" s="54">
        <v>119.56</v>
      </c>
      <c r="D6" s="55" t="s">
        <v>291</v>
      </c>
      <c r="E6" s="53">
        <v>3449</v>
      </c>
      <c r="F6" s="54">
        <v>118.62</v>
      </c>
      <c r="G6" s="55" t="s">
        <v>292</v>
      </c>
      <c r="H6" s="53">
        <v>95</v>
      </c>
      <c r="I6" s="54">
        <v>119.42</v>
      </c>
      <c r="J6" s="55" t="s">
        <v>293</v>
      </c>
      <c r="K6" s="53">
        <v>1298</v>
      </c>
      <c r="L6" s="56">
        <v>122.06</v>
      </c>
      <c r="M6" s="55" t="s">
        <v>294</v>
      </c>
    </row>
    <row r="7" spans="1:13" ht="12.75" customHeight="1" x14ac:dyDescent="0.25">
      <c r="A7" s="52" t="s">
        <v>91</v>
      </c>
      <c r="B7" s="53">
        <v>4109</v>
      </c>
      <c r="C7" s="54">
        <v>170.15</v>
      </c>
      <c r="D7" s="55" t="s">
        <v>295</v>
      </c>
      <c r="E7" s="53">
        <v>2378</v>
      </c>
      <c r="F7" s="54">
        <v>167.57</v>
      </c>
      <c r="G7" s="55" t="s">
        <v>296</v>
      </c>
      <c r="H7" s="53">
        <v>125</v>
      </c>
      <c r="I7" s="54">
        <v>173.17</v>
      </c>
      <c r="J7" s="55" t="s">
        <v>297</v>
      </c>
      <c r="K7" s="53">
        <v>1606</v>
      </c>
      <c r="L7" s="56">
        <v>173.72</v>
      </c>
      <c r="M7" s="55" t="s">
        <v>298</v>
      </c>
    </row>
    <row r="8" spans="1:13" ht="12.75" customHeight="1" x14ac:dyDescent="0.25">
      <c r="A8" s="52" t="s">
        <v>92</v>
      </c>
      <c r="B8" s="53">
        <v>6751</v>
      </c>
      <c r="C8" s="54">
        <v>237.68</v>
      </c>
      <c r="D8" s="55" t="s">
        <v>299</v>
      </c>
      <c r="E8" s="53">
        <v>3628</v>
      </c>
      <c r="F8" s="54">
        <v>239.01</v>
      </c>
      <c r="G8" s="55" t="s">
        <v>300</v>
      </c>
      <c r="H8" s="53">
        <v>315</v>
      </c>
      <c r="I8" s="54">
        <v>236.97</v>
      </c>
      <c r="J8" s="55" t="s">
        <v>301</v>
      </c>
      <c r="K8" s="53">
        <v>2808</v>
      </c>
      <c r="L8" s="56">
        <v>236.04</v>
      </c>
      <c r="M8" s="55" t="s">
        <v>302</v>
      </c>
    </row>
    <row r="9" spans="1:13" ht="12.75" customHeight="1" x14ac:dyDescent="0.25">
      <c r="A9" s="52" t="s">
        <v>93</v>
      </c>
      <c r="B9" s="53">
        <v>12129</v>
      </c>
      <c r="C9" s="54">
        <v>309.33</v>
      </c>
      <c r="D9" s="55" t="s">
        <v>303</v>
      </c>
      <c r="E9" s="53">
        <v>7781</v>
      </c>
      <c r="F9" s="54">
        <v>309.51</v>
      </c>
      <c r="G9" s="55" t="s">
        <v>304</v>
      </c>
      <c r="H9" s="53">
        <v>580</v>
      </c>
      <c r="I9" s="54">
        <v>309.07</v>
      </c>
      <c r="J9" s="55" t="s">
        <v>305</v>
      </c>
      <c r="K9" s="53">
        <v>3768</v>
      </c>
      <c r="L9" s="56">
        <v>308.99</v>
      </c>
      <c r="M9" s="55" t="s">
        <v>306</v>
      </c>
    </row>
    <row r="10" spans="1:13" ht="12.75" customHeight="1" x14ac:dyDescent="0.25">
      <c r="A10" s="52" t="s">
        <v>94</v>
      </c>
      <c r="B10" s="53">
        <v>38336</v>
      </c>
      <c r="C10" s="54">
        <v>362.49</v>
      </c>
      <c r="D10" s="55" t="s">
        <v>307</v>
      </c>
      <c r="E10" s="53">
        <v>25002</v>
      </c>
      <c r="F10" s="54">
        <v>359.4</v>
      </c>
      <c r="G10" s="55" t="s">
        <v>308</v>
      </c>
      <c r="H10" s="53">
        <v>2133</v>
      </c>
      <c r="I10" s="54">
        <v>352.38</v>
      </c>
      <c r="J10" s="55" t="s">
        <v>309</v>
      </c>
      <c r="K10" s="53">
        <v>11201</v>
      </c>
      <c r="L10" s="56">
        <v>371.32</v>
      </c>
      <c r="M10" s="55" t="s">
        <v>310</v>
      </c>
    </row>
    <row r="11" spans="1:13" ht="12.75" customHeight="1" x14ac:dyDescent="0.25">
      <c r="A11" s="52" t="s">
        <v>95</v>
      </c>
      <c r="B11" s="53">
        <v>32399</v>
      </c>
      <c r="C11" s="54">
        <v>441.28</v>
      </c>
      <c r="D11" s="55" t="s">
        <v>311</v>
      </c>
      <c r="E11" s="53">
        <v>25433</v>
      </c>
      <c r="F11" s="54">
        <v>442.09</v>
      </c>
      <c r="G11" s="55" t="s">
        <v>312</v>
      </c>
      <c r="H11" s="53">
        <v>1500</v>
      </c>
      <c r="I11" s="54">
        <v>445.16</v>
      </c>
      <c r="J11" s="55" t="s">
        <v>313</v>
      </c>
      <c r="K11" s="53">
        <v>5466</v>
      </c>
      <c r="L11" s="56">
        <v>436.46</v>
      </c>
      <c r="M11" s="55" t="s">
        <v>314</v>
      </c>
    </row>
    <row r="12" spans="1:13" ht="12.75" customHeight="1" x14ac:dyDescent="0.25">
      <c r="A12" s="52" t="s">
        <v>96</v>
      </c>
      <c r="B12" s="53">
        <v>23693</v>
      </c>
      <c r="C12" s="54">
        <v>504.7</v>
      </c>
      <c r="D12" s="55" t="s">
        <v>315</v>
      </c>
      <c r="E12" s="53">
        <v>19676</v>
      </c>
      <c r="F12" s="54">
        <v>505.07</v>
      </c>
      <c r="G12" s="55" t="s">
        <v>316</v>
      </c>
      <c r="H12" s="53">
        <v>918</v>
      </c>
      <c r="I12" s="54">
        <v>501.04</v>
      </c>
      <c r="J12" s="55" t="s">
        <v>317</v>
      </c>
      <c r="K12" s="53">
        <v>3099</v>
      </c>
      <c r="L12" s="56">
        <v>503.45</v>
      </c>
      <c r="M12" s="55" t="s">
        <v>318</v>
      </c>
    </row>
    <row r="13" spans="1:13" ht="12.75" customHeight="1" x14ac:dyDescent="0.25">
      <c r="A13" s="52" t="s">
        <v>97</v>
      </c>
      <c r="B13" s="53">
        <v>19366</v>
      </c>
      <c r="C13" s="54">
        <v>568.70000000000005</v>
      </c>
      <c r="D13" s="55" t="s">
        <v>319</v>
      </c>
      <c r="E13" s="53">
        <v>17212</v>
      </c>
      <c r="F13" s="54">
        <v>568.77</v>
      </c>
      <c r="G13" s="55" t="s">
        <v>320</v>
      </c>
      <c r="H13" s="53">
        <v>619</v>
      </c>
      <c r="I13" s="54">
        <v>565.72</v>
      </c>
      <c r="J13" s="55" t="s">
        <v>321</v>
      </c>
      <c r="K13" s="53">
        <v>1535</v>
      </c>
      <c r="L13" s="56">
        <v>569.16999999999996</v>
      </c>
      <c r="M13" s="55" t="s">
        <v>322</v>
      </c>
    </row>
    <row r="14" spans="1:13" ht="12.75" customHeight="1" x14ac:dyDescent="0.25">
      <c r="A14" s="52" t="s">
        <v>98</v>
      </c>
      <c r="B14" s="53">
        <v>16475</v>
      </c>
      <c r="C14" s="54">
        <v>633</v>
      </c>
      <c r="D14" s="55" t="s">
        <v>323</v>
      </c>
      <c r="E14" s="53">
        <v>14762</v>
      </c>
      <c r="F14" s="54">
        <v>632.96</v>
      </c>
      <c r="G14" s="55" t="s">
        <v>324</v>
      </c>
      <c r="H14" s="53">
        <v>485</v>
      </c>
      <c r="I14" s="54">
        <v>635.44000000000005</v>
      </c>
      <c r="J14" s="55" t="s">
        <v>325</v>
      </c>
      <c r="K14" s="53">
        <v>1228</v>
      </c>
      <c r="L14" s="56">
        <v>632.41</v>
      </c>
      <c r="M14" s="55" t="s">
        <v>326</v>
      </c>
    </row>
    <row r="15" spans="1:13" ht="12.75" customHeight="1" x14ac:dyDescent="0.25">
      <c r="A15" s="52" t="s">
        <v>99</v>
      </c>
      <c r="B15" s="53">
        <v>17000</v>
      </c>
      <c r="C15" s="54">
        <v>725.11</v>
      </c>
      <c r="D15" s="55" t="s">
        <v>327</v>
      </c>
      <c r="E15" s="53">
        <v>15333</v>
      </c>
      <c r="F15" s="54">
        <v>725.61</v>
      </c>
      <c r="G15" s="55" t="s">
        <v>328</v>
      </c>
      <c r="H15" s="53">
        <v>379</v>
      </c>
      <c r="I15" s="54">
        <v>722.11</v>
      </c>
      <c r="J15" s="55" t="s">
        <v>329</v>
      </c>
      <c r="K15" s="53">
        <v>1288</v>
      </c>
      <c r="L15" s="56">
        <v>719.95</v>
      </c>
      <c r="M15" s="55" t="s">
        <v>330</v>
      </c>
    </row>
    <row r="16" spans="1:13" ht="12.75" customHeight="1" x14ac:dyDescent="0.25">
      <c r="A16" s="52" t="s">
        <v>100</v>
      </c>
      <c r="B16" s="53">
        <v>7557</v>
      </c>
      <c r="C16" s="54">
        <v>853.02</v>
      </c>
      <c r="D16" s="55" t="s">
        <v>331</v>
      </c>
      <c r="E16" s="53">
        <v>6946</v>
      </c>
      <c r="F16" s="54">
        <v>852.58</v>
      </c>
      <c r="G16" s="55" t="s">
        <v>332</v>
      </c>
      <c r="H16" s="53">
        <v>118</v>
      </c>
      <c r="I16" s="54">
        <v>852.74</v>
      </c>
      <c r="J16" s="55" t="s">
        <v>333</v>
      </c>
      <c r="K16" s="53">
        <v>493</v>
      </c>
      <c r="L16" s="56">
        <v>859.24</v>
      </c>
      <c r="M16" s="55" t="s">
        <v>334</v>
      </c>
    </row>
    <row r="17" spans="1:13" ht="12.75" customHeight="1" x14ac:dyDescent="0.25">
      <c r="A17" s="52" t="s">
        <v>101</v>
      </c>
      <c r="B17" s="53">
        <v>3367</v>
      </c>
      <c r="C17" s="54">
        <v>992.31</v>
      </c>
      <c r="D17" s="55" t="s">
        <v>335</v>
      </c>
      <c r="E17" s="53">
        <v>3029</v>
      </c>
      <c r="F17" s="54">
        <v>991.65</v>
      </c>
      <c r="G17" s="55" t="s">
        <v>141</v>
      </c>
      <c r="H17" s="53">
        <v>71</v>
      </c>
      <c r="I17" s="54">
        <v>984.9</v>
      </c>
      <c r="J17" s="55" t="s">
        <v>127</v>
      </c>
      <c r="K17" s="53">
        <v>267</v>
      </c>
      <c r="L17" s="56">
        <v>1001.75</v>
      </c>
      <c r="M17" s="55" t="s">
        <v>336</v>
      </c>
    </row>
    <row r="18" spans="1:13" ht="12.75" customHeight="1" x14ac:dyDescent="0.25">
      <c r="A18" s="52" t="s">
        <v>102</v>
      </c>
      <c r="B18" s="53">
        <v>2792</v>
      </c>
      <c r="C18" s="54">
        <v>1201.82</v>
      </c>
      <c r="D18" s="55" t="s">
        <v>142</v>
      </c>
      <c r="E18" s="53">
        <v>2711</v>
      </c>
      <c r="F18" s="54">
        <v>1201.23</v>
      </c>
      <c r="G18" s="55" t="s">
        <v>143</v>
      </c>
      <c r="H18" s="53">
        <v>55</v>
      </c>
      <c r="I18" s="54">
        <v>1232.29</v>
      </c>
      <c r="J18" s="55" t="s">
        <v>144</v>
      </c>
      <c r="K18" s="53">
        <v>26</v>
      </c>
      <c r="L18" s="56">
        <v>1198.72</v>
      </c>
      <c r="M18" s="55" t="s">
        <v>145</v>
      </c>
    </row>
    <row r="19" spans="1:13" ht="11.25" customHeight="1" x14ac:dyDescent="0.25">
      <c r="A19" s="57" t="s">
        <v>1</v>
      </c>
      <c r="B19" s="58">
        <v>188862</v>
      </c>
      <c r="C19" s="59">
        <v>496.13</v>
      </c>
      <c r="D19" s="60" t="s">
        <v>146</v>
      </c>
      <c r="E19" s="58">
        <v>147364</v>
      </c>
      <c r="F19" s="59">
        <v>520.42999999999995</v>
      </c>
      <c r="G19" s="60" t="s">
        <v>337</v>
      </c>
      <c r="H19" s="58">
        <v>7394</v>
      </c>
      <c r="I19" s="59">
        <v>451.26</v>
      </c>
      <c r="J19" s="60" t="s">
        <v>338</v>
      </c>
      <c r="K19" s="58">
        <v>34104</v>
      </c>
      <c r="L19" s="61">
        <v>400.85</v>
      </c>
      <c r="M19" s="60" t="s">
        <v>339</v>
      </c>
    </row>
    <row r="20" spans="1:13" ht="12.75" customHeight="1" x14ac:dyDescent="0.25">
      <c r="A20" s="260" t="s">
        <v>78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</row>
    <row r="21" spans="1:13" ht="11.25" customHeight="1" x14ac:dyDescent="0.25">
      <c r="A21" s="272" t="s">
        <v>121</v>
      </c>
      <c r="B21" s="272"/>
      <c r="C21" s="272"/>
      <c r="D21" s="272"/>
      <c r="E21" s="272"/>
      <c r="F21" s="272"/>
      <c r="G21" s="272"/>
      <c r="H21" s="272"/>
      <c r="I21" s="272"/>
      <c r="J21" s="167"/>
      <c r="K21" s="167"/>
      <c r="L21" s="167"/>
    </row>
    <row r="22" spans="1:13" ht="21" customHeight="1" x14ac:dyDescent="0.25">
      <c r="A22" s="272"/>
      <c r="B22" s="272"/>
      <c r="C22" s="272"/>
      <c r="D22" s="272"/>
      <c r="E22" s="272"/>
      <c r="F22" s="272"/>
      <c r="G22" s="272"/>
      <c r="H22" s="272"/>
      <c r="I22" s="272"/>
      <c r="J22" s="167"/>
      <c r="K22" s="167"/>
      <c r="L22" s="167"/>
    </row>
  </sheetData>
  <mergeCells count="9">
    <mergeCell ref="A21:I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{EAD00C8B-BB34-4417-B70E-DC0AB8BAE438}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{09F9B2A1-2790-48C4-AB63-B11D70E78312}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{85C1C8A4-7C75-421D-BDDE-E75FA97D6AE8}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D00C8B-BB34-4417-B70E-DC0AB8BAE4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09F9B2A1-2790-48C4-AB63-B11D70E783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85C1C8A4-7C75-421D-BDDE-E75FA97D6AE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workbookViewId="0">
      <selection activeCell="B5" sqref="B5:M19"/>
    </sheetView>
  </sheetViews>
  <sheetFormatPr defaultRowHeight="15" x14ac:dyDescent="0.25"/>
  <cols>
    <col min="1" max="1" width="18.140625" customWidth="1"/>
    <col min="14" max="19" width="9.140625" style="113"/>
  </cols>
  <sheetData>
    <row r="1" spans="1:13" ht="27.75" customHeight="1" x14ac:dyDescent="0.25">
      <c r="A1" s="265" t="s">
        <v>61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</row>
    <row r="2" spans="1:13" ht="9" customHeight="1" x14ac:dyDescent="0.25">
      <c r="A2" s="51"/>
      <c r="B2" s="51"/>
      <c r="C2" s="51"/>
      <c r="D2" s="92"/>
      <c r="E2" s="51"/>
      <c r="F2" s="51"/>
      <c r="G2" s="92"/>
      <c r="H2" s="51"/>
      <c r="I2" s="271" t="str">
        <f>'stranica 3'!$I$2:$L$2</f>
        <v>za svibanj 2023. (isplata u lipnju 2023.)</v>
      </c>
      <c r="J2" s="271"/>
      <c r="K2" s="271"/>
      <c r="L2" s="271"/>
      <c r="M2" s="271"/>
    </row>
    <row r="3" spans="1:13" ht="24" customHeight="1" x14ac:dyDescent="0.25">
      <c r="A3" s="266" t="s">
        <v>109</v>
      </c>
      <c r="B3" s="268" t="s">
        <v>13</v>
      </c>
      <c r="C3" s="269"/>
      <c r="D3" s="270"/>
      <c r="E3" s="268" t="s">
        <v>58</v>
      </c>
      <c r="F3" s="269"/>
      <c r="G3" s="270"/>
      <c r="H3" s="268" t="s">
        <v>59</v>
      </c>
      <c r="I3" s="269"/>
      <c r="J3" s="270"/>
      <c r="K3" s="268" t="s">
        <v>14</v>
      </c>
      <c r="L3" s="269"/>
      <c r="M3" s="270"/>
    </row>
    <row r="4" spans="1:13" ht="36.75" customHeight="1" x14ac:dyDescent="0.25">
      <c r="A4" s="267"/>
      <c r="B4" s="13" t="s">
        <v>2</v>
      </c>
      <c r="C4" s="166" t="s">
        <v>120</v>
      </c>
      <c r="D4" s="14" t="s">
        <v>15</v>
      </c>
      <c r="E4" s="13" t="s">
        <v>2</v>
      </c>
      <c r="F4" s="166" t="s">
        <v>120</v>
      </c>
      <c r="G4" s="14" t="s">
        <v>15</v>
      </c>
      <c r="H4" s="13" t="s">
        <v>2</v>
      </c>
      <c r="I4" s="166" t="s">
        <v>120</v>
      </c>
      <c r="J4" s="14" t="s">
        <v>15</v>
      </c>
      <c r="K4" s="13" t="s">
        <v>2</v>
      </c>
      <c r="L4" s="166" t="s">
        <v>120</v>
      </c>
      <c r="M4" s="14" t="s">
        <v>15</v>
      </c>
    </row>
    <row r="5" spans="1:13" ht="12.75" customHeight="1" x14ac:dyDescent="0.25">
      <c r="A5" s="52" t="s">
        <v>89</v>
      </c>
      <c r="B5" s="53">
        <v>2476</v>
      </c>
      <c r="C5" s="54">
        <v>47.62</v>
      </c>
      <c r="D5" s="55" t="s">
        <v>340</v>
      </c>
      <c r="E5" s="53">
        <v>849</v>
      </c>
      <c r="F5" s="54">
        <v>44.81</v>
      </c>
      <c r="G5" s="55" t="s">
        <v>341</v>
      </c>
      <c r="H5" s="53">
        <v>1228</v>
      </c>
      <c r="I5" s="54">
        <v>49.98</v>
      </c>
      <c r="J5" s="55" t="s">
        <v>342</v>
      </c>
      <c r="K5" s="53">
        <v>399</v>
      </c>
      <c r="L5" s="56">
        <v>46.29</v>
      </c>
      <c r="M5" s="55" t="s">
        <v>343</v>
      </c>
    </row>
    <row r="6" spans="1:13" ht="12.75" customHeight="1" x14ac:dyDescent="0.25">
      <c r="A6" s="52" t="s">
        <v>90</v>
      </c>
      <c r="B6" s="53">
        <v>6345</v>
      </c>
      <c r="C6" s="54">
        <v>115.85</v>
      </c>
      <c r="D6" s="55" t="s">
        <v>344</v>
      </c>
      <c r="E6" s="53">
        <v>1300</v>
      </c>
      <c r="F6" s="54">
        <v>118.23</v>
      </c>
      <c r="G6" s="55" t="s">
        <v>345</v>
      </c>
      <c r="H6" s="53">
        <v>2151</v>
      </c>
      <c r="I6" s="54">
        <v>111.35</v>
      </c>
      <c r="J6" s="55" t="s">
        <v>346</v>
      </c>
      <c r="K6" s="53">
        <v>2894</v>
      </c>
      <c r="L6" s="56">
        <v>118.13</v>
      </c>
      <c r="M6" s="55" t="s">
        <v>347</v>
      </c>
    </row>
    <row r="7" spans="1:13" ht="12.75" customHeight="1" x14ac:dyDescent="0.25">
      <c r="A7" s="52" t="s">
        <v>91</v>
      </c>
      <c r="B7" s="53">
        <v>43213</v>
      </c>
      <c r="C7" s="54">
        <v>176.71</v>
      </c>
      <c r="D7" s="55" t="s">
        <v>348</v>
      </c>
      <c r="E7" s="53">
        <v>22151</v>
      </c>
      <c r="F7" s="54">
        <v>177</v>
      </c>
      <c r="G7" s="55" t="s">
        <v>147</v>
      </c>
      <c r="H7" s="53">
        <v>5885</v>
      </c>
      <c r="I7" s="54">
        <v>173.99</v>
      </c>
      <c r="J7" s="55" t="s">
        <v>349</v>
      </c>
      <c r="K7" s="53">
        <v>15177</v>
      </c>
      <c r="L7" s="56">
        <v>177.36</v>
      </c>
      <c r="M7" s="55" t="s">
        <v>350</v>
      </c>
    </row>
    <row r="8" spans="1:13" ht="12.75" customHeight="1" x14ac:dyDescent="0.25">
      <c r="A8" s="52" t="s">
        <v>92</v>
      </c>
      <c r="B8" s="53">
        <v>84117</v>
      </c>
      <c r="C8" s="54">
        <v>238.28</v>
      </c>
      <c r="D8" s="55" t="s">
        <v>351</v>
      </c>
      <c r="E8" s="53">
        <v>49423</v>
      </c>
      <c r="F8" s="54">
        <v>238.7</v>
      </c>
      <c r="G8" s="55" t="s">
        <v>352</v>
      </c>
      <c r="H8" s="53">
        <v>15432</v>
      </c>
      <c r="I8" s="54">
        <v>240.81</v>
      </c>
      <c r="J8" s="55" t="s">
        <v>353</v>
      </c>
      <c r="K8" s="53">
        <v>19262</v>
      </c>
      <c r="L8" s="56">
        <v>235.16</v>
      </c>
      <c r="M8" s="55" t="s">
        <v>354</v>
      </c>
    </row>
    <row r="9" spans="1:13" ht="12.75" customHeight="1" x14ac:dyDescent="0.25">
      <c r="A9" s="52" t="s">
        <v>93</v>
      </c>
      <c r="B9" s="53">
        <v>115338</v>
      </c>
      <c r="C9" s="54">
        <v>306.45999999999998</v>
      </c>
      <c r="D9" s="55" t="s">
        <v>355</v>
      </c>
      <c r="E9" s="53">
        <v>73562</v>
      </c>
      <c r="F9" s="54">
        <v>307.64999999999998</v>
      </c>
      <c r="G9" s="55" t="s">
        <v>356</v>
      </c>
      <c r="H9" s="53">
        <v>22500</v>
      </c>
      <c r="I9" s="54">
        <v>304.51</v>
      </c>
      <c r="J9" s="55" t="s">
        <v>357</v>
      </c>
      <c r="K9" s="53">
        <v>19276</v>
      </c>
      <c r="L9" s="56">
        <v>304.17</v>
      </c>
      <c r="M9" s="55" t="s">
        <v>358</v>
      </c>
    </row>
    <row r="10" spans="1:13" ht="12.75" customHeight="1" x14ac:dyDescent="0.25">
      <c r="A10" s="52" t="s">
        <v>94</v>
      </c>
      <c r="B10" s="53">
        <v>105694</v>
      </c>
      <c r="C10" s="54">
        <v>369.67</v>
      </c>
      <c r="D10" s="55" t="s">
        <v>359</v>
      </c>
      <c r="E10" s="53">
        <v>69380</v>
      </c>
      <c r="F10" s="54">
        <v>370.59</v>
      </c>
      <c r="G10" s="55" t="s">
        <v>360</v>
      </c>
      <c r="H10" s="53">
        <v>15135</v>
      </c>
      <c r="I10" s="54">
        <v>368.68</v>
      </c>
      <c r="J10" s="55" t="s">
        <v>361</v>
      </c>
      <c r="K10" s="53">
        <v>21179</v>
      </c>
      <c r="L10" s="56">
        <v>367.36</v>
      </c>
      <c r="M10" s="55" t="s">
        <v>362</v>
      </c>
    </row>
    <row r="11" spans="1:13" ht="12.75" customHeight="1" x14ac:dyDescent="0.25">
      <c r="A11" s="52" t="s">
        <v>95</v>
      </c>
      <c r="B11" s="53">
        <v>107319</v>
      </c>
      <c r="C11" s="54">
        <v>436.93</v>
      </c>
      <c r="D11" s="55" t="s">
        <v>363</v>
      </c>
      <c r="E11" s="53">
        <v>78868</v>
      </c>
      <c r="F11" s="54">
        <v>437.4</v>
      </c>
      <c r="G11" s="55" t="s">
        <v>364</v>
      </c>
      <c r="H11" s="53">
        <v>10691</v>
      </c>
      <c r="I11" s="54">
        <v>438.1</v>
      </c>
      <c r="J11" s="55" t="s">
        <v>365</v>
      </c>
      <c r="K11" s="53">
        <v>17760</v>
      </c>
      <c r="L11" s="56">
        <v>434.13</v>
      </c>
      <c r="M11" s="55" t="s">
        <v>366</v>
      </c>
    </row>
    <row r="12" spans="1:13" ht="12.75" customHeight="1" x14ac:dyDescent="0.25">
      <c r="A12" s="52" t="s">
        <v>96</v>
      </c>
      <c r="B12" s="53">
        <v>84783</v>
      </c>
      <c r="C12" s="54">
        <v>501.97</v>
      </c>
      <c r="D12" s="55" t="s">
        <v>367</v>
      </c>
      <c r="E12" s="53">
        <v>66397</v>
      </c>
      <c r="F12" s="54">
        <v>502.08</v>
      </c>
      <c r="G12" s="55" t="s">
        <v>368</v>
      </c>
      <c r="H12" s="53">
        <v>5898</v>
      </c>
      <c r="I12" s="54">
        <v>496.58</v>
      </c>
      <c r="J12" s="55" t="s">
        <v>369</v>
      </c>
      <c r="K12" s="53">
        <v>12488</v>
      </c>
      <c r="L12" s="56">
        <v>503.91</v>
      </c>
      <c r="M12" s="55" t="s">
        <v>148</v>
      </c>
    </row>
    <row r="13" spans="1:13" ht="12.75" customHeight="1" x14ac:dyDescent="0.25">
      <c r="A13" s="52" t="s">
        <v>97</v>
      </c>
      <c r="B13" s="53">
        <v>54235</v>
      </c>
      <c r="C13" s="54">
        <v>568.58000000000004</v>
      </c>
      <c r="D13" s="55" t="s">
        <v>370</v>
      </c>
      <c r="E13" s="53">
        <v>44776</v>
      </c>
      <c r="F13" s="54">
        <v>568.73</v>
      </c>
      <c r="G13" s="55" t="s">
        <v>371</v>
      </c>
      <c r="H13" s="53">
        <v>2087</v>
      </c>
      <c r="I13" s="54">
        <v>566.92999999999995</v>
      </c>
      <c r="J13" s="55" t="s">
        <v>372</v>
      </c>
      <c r="K13" s="53">
        <v>7372</v>
      </c>
      <c r="L13" s="56">
        <v>568.16</v>
      </c>
      <c r="M13" s="55" t="s">
        <v>373</v>
      </c>
    </row>
    <row r="14" spans="1:13" ht="12.75" customHeight="1" x14ac:dyDescent="0.25">
      <c r="A14" s="52" t="s">
        <v>98</v>
      </c>
      <c r="B14" s="53">
        <v>46512</v>
      </c>
      <c r="C14" s="54">
        <v>633.38</v>
      </c>
      <c r="D14" s="55" t="s">
        <v>374</v>
      </c>
      <c r="E14" s="53">
        <v>39777</v>
      </c>
      <c r="F14" s="54">
        <v>633.63</v>
      </c>
      <c r="G14" s="55" t="s">
        <v>375</v>
      </c>
      <c r="H14" s="53">
        <v>1038</v>
      </c>
      <c r="I14" s="54">
        <v>629.74</v>
      </c>
      <c r="J14" s="55" t="s">
        <v>362</v>
      </c>
      <c r="K14" s="53">
        <v>5697</v>
      </c>
      <c r="L14" s="56">
        <v>632.29999999999995</v>
      </c>
      <c r="M14" s="55" t="s">
        <v>376</v>
      </c>
    </row>
    <row r="15" spans="1:13" ht="12.75" customHeight="1" x14ac:dyDescent="0.25">
      <c r="A15" s="52" t="s">
        <v>99</v>
      </c>
      <c r="B15" s="53">
        <v>54333</v>
      </c>
      <c r="C15" s="54">
        <v>727.22</v>
      </c>
      <c r="D15" s="55" t="s">
        <v>377</v>
      </c>
      <c r="E15" s="53">
        <v>48071</v>
      </c>
      <c r="F15" s="54">
        <v>727.51</v>
      </c>
      <c r="G15" s="55" t="s">
        <v>378</v>
      </c>
      <c r="H15" s="53">
        <v>650</v>
      </c>
      <c r="I15" s="54">
        <v>723.99</v>
      </c>
      <c r="J15" s="55" t="s">
        <v>379</v>
      </c>
      <c r="K15" s="53">
        <v>5612</v>
      </c>
      <c r="L15" s="56">
        <v>725.16</v>
      </c>
      <c r="M15" s="55" t="s">
        <v>380</v>
      </c>
    </row>
    <row r="16" spans="1:13" ht="12.75" customHeight="1" x14ac:dyDescent="0.25">
      <c r="A16" s="52" t="s">
        <v>100</v>
      </c>
      <c r="B16" s="53">
        <v>26069</v>
      </c>
      <c r="C16" s="54">
        <v>855.07</v>
      </c>
      <c r="D16" s="55" t="s">
        <v>381</v>
      </c>
      <c r="E16" s="53">
        <v>23003</v>
      </c>
      <c r="F16" s="54">
        <v>854.47</v>
      </c>
      <c r="G16" s="55" t="s">
        <v>382</v>
      </c>
      <c r="H16" s="53">
        <v>267</v>
      </c>
      <c r="I16" s="54">
        <v>856.14</v>
      </c>
      <c r="J16" s="55" t="s">
        <v>383</v>
      </c>
      <c r="K16" s="53">
        <v>2799</v>
      </c>
      <c r="L16" s="56">
        <v>859.89</v>
      </c>
      <c r="M16" s="55" t="s">
        <v>384</v>
      </c>
    </row>
    <row r="17" spans="1:19" ht="12.75" customHeight="1" x14ac:dyDescent="0.25">
      <c r="A17" s="52" t="s">
        <v>101</v>
      </c>
      <c r="B17" s="53">
        <v>12625</v>
      </c>
      <c r="C17" s="54">
        <v>992.57</v>
      </c>
      <c r="D17" s="55" t="s">
        <v>385</v>
      </c>
      <c r="E17" s="53">
        <v>10783</v>
      </c>
      <c r="F17" s="54">
        <v>991.77</v>
      </c>
      <c r="G17" s="55" t="s">
        <v>386</v>
      </c>
      <c r="H17" s="53">
        <v>119</v>
      </c>
      <c r="I17" s="54">
        <v>988.87</v>
      </c>
      <c r="J17" s="55" t="s">
        <v>387</v>
      </c>
      <c r="K17" s="53">
        <v>1723</v>
      </c>
      <c r="L17" s="56">
        <v>997.87</v>
      </c>
      <c r="M17" s="55" t="s">
        <v>388</v>
      </c>
    </row>
    <row r="18" spans="1:19" ht="12.75" customHeight="1" x14ac:dyDescent="0.25">
      <c r="A18" s="52" t="s">
        <v>102</v>
      </c>
      <c r="B18" s="53">
        <v>16089</v>
      </c>
      <c r="C18" s="54">
        <v>1325.75</v>
      </c>
      <c r="D18" s="55" t="s">
        <v>389</v>
      </c>
      <c r="E18" s="53">
        <v>14917</v>
      </c>
      <c r="F18" s="54">
        <v>1331.42</v>
      </c>
      <c r="G18" s="55" t="s">
        <v>390</v>
      </c>
      <c r="H18" s="53">
        <v>80</v>
      </c>
      <c r="I18" s="54">
        <v>1225.05</v>
      </c>
      <c r="J18" s="55" t="s">
        <v>391</v>
      </c>
      <c r="K18" s="53">
        <v>1092</v>
      </c>
      <c r="L18" s="56">
        <v>1255.68</v>
      </c>
      <c r="M18" s="55" t="s">
        <v>392</v>
      </c>
    </row>
    <row r="19" spans="1:19" ht="11.25" customHeight="1" x14ac:dyDescent="0.25">
      <c r="A19" s="57" t="s">
        <v>1</v>
      </c>
      <c r="B19" s="58">
        <v>759148</v>
      </c>
      <c r="C19" s="59">
        <v>458.88</v>
      </c>
      <c r="D19" s="60" t="s">
        <v>393</v>
      </c>
      <c r="E19" s="58">
        <v>543257</v>
      </c>
      <c r="F19" s="59">
        <v>493.21</v>
      </c>
      <c r="G19" s="60" t="s">
        <v>394</v>
      </c>
      <c r="H19" s="58">
        <v>83161</v>
      </c>
      <c r="I19" s="59">
        <v>334.73</v>
      </c>
      <c r="J19" s="60" t="s">
        <v>150</v>
      </c>
      <c r="K19" s="58">
        <v>132730</v>
      </c>
      <c r="L19" s="61">
        <v>396.19</v>
      </c>
      <c r="M19" s="60" t="s">
        <v>395</v>
      </c>
    </row>
    <row r="20" spans="1:19" s="62" customFormat="1" ht="12.75" customHeight="1" x14ac:dyDescent="0.25">
      <c r="A20" s="264" t="s">
        <v>78</v>
      </c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N20" s="168"/>
      <c r="O20" s="168"/>
      <c r="P20" s="168"/>
      <c r="Q20" s="168"/>
      <c r="R20" s="168"/>
      <c r="S20" s="168"/>
    </row>
    <row r="21" spans="1:19" s="62" customFormat="1" ht="12" customHeight="1" x14ac:dyDescent="0.25">
      <c r="A21" s="273" t="s">
        <v>121</v>
      </c>
      <c r="B21" s="273"/>
      <c r="C21" s="273"/>
      <c r="D21" s="273"/>
      <c r="E21" s="273"/>
      <c r="F21" s="273"/>
      <c r="G21" s="273"/>
      <c r="H21" s="273"/>
      <c r="I21" s="273"/>
      <c r="N21" s="168"/>
      <c r="O21" s="168"/>
      <c r="P21" s="168"/>
      <c r="Q21" s="168"/>
      <c r="R21" s="168"/>
      <c r="S21" s="168"/>
    </row>
    <row r="22" spans="1:19" s="62" customFormat="1" ht="24" customHeight="1" x14ac:dyDescent="0.25">
      <c r="A22" s="273"/>
      <c r="B22" s="273"/>
      <c r="C22" s="273"/>
      <c r="D22" s="273"/>
      <c r="E22" s="273"/>
      <c r="F22" s="273"/>
      <c r="G22" s="273"/>
      <c r="H22" s="273"/>
      <c r="I22" s="273"/>
      <c r="N22" s="168"/>
      <c r="O22" s="168"/>
      <c r="P22" s="168"/>
      <c r="Q22" s="168"/>
      <c r="R22" s="168"/>
      <c r="S22" s="168"/>
    </row>
  </sheetData>
  <mergeCells count="9">
    <mergeCell ref="A21:I22"/>
    <mergeCell ref="A20:L20"/>
    <mergeCell ref="A1:M1"/>
    <mergeCell ref="A3:A4"/>
    <mergeCell ref="B3:D3"/>
    <mergeCell ref="E3:G3"/>
    <mergeCell ref="H3:J3"/>
    <mergeCell ref="K3:M3"/>
    <mergeCell ref="I2:M2"/>
  </mergeCells>
  <conditionalFormatting sqref="B5:B18 E5:E18 H5:H18 K5:K1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{73BD48D5-950C-46EE-AE81-83641F92DDCE}</x14:id>
        </ext>
      </extLst>
    </cfRule>
  </conditionalFormatting>
  <conditionalFormatting sqref="B5:B1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{22A449A1-4092-43F1-A6CE-8C05EEDF762A}</x14:id>
        </ext>
      </extLst>
    </cfRule>
  </conditionalFormatting>
  <conditionalFormatting sqref="E5:E18 H5:H18 K5:K1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{466D9A35-B13D-4FAB-A6B0-4E0F42EDC9D8}</x14:id>
        </ext>
      </extLst>
    </cfRule>
  </conditionalFormatting>
  <pageMargins left="0.82677165354330717" right="0.23622047244094491" top="0.11811023622047245" bottom="0.11811023622047245" header="0.31496062992125984" footer="0.31496062992125984"/>
  <pageSetup paperSize="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BD48D5-950C-46EE-AE81-83641F92DD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 E5:E18 H5:H18 K5:K18</xm:sqref>
        </x14:conditionalFormatting>
        <x14:conditionalFormatting xmlns:xm="http://schemas.microsoft.com/office/excel/2006/main">
          <x14:cfRule type="dataBar" id="{22A449A1-4092-43F1-A6CE-8C05EEDF76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B5:B18</xm:sqref>
        </x14:conditionalFormatting>
        <x14:conditionalFormatting xmlns:xm="http://schemas.microsoft.com/office/excel/2006/main">
          <x14:cfRule type="dataBar" id="{466D9A35-B13D-4FAB-A6B0-4E0F42EDC9D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E5:E18 H5:H18 K5:K18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7" sqref="C7:E27"/>
    </sheetView>
  </sheetViews>
  <sheetFormatPr defaultColWidth="9.140625" defaultRowHeight="12" x14ac:dyDescent="0.2"/>
  <cols>
    <col min="1" max="1" width="4.7109375" style="66" customWidth="1"/>
    <col min="2" max="2" width="62.7109375" style="67" customWidth="1"/>
    <col min="3" max="3" width="10" style="67" customWidth="1"/>
    <col min="4" max="4" width="10.7109375" style="67" customWidth="1"/>
    <col min="5" max="5" width="10.7109375" style="66" customWidth="1"/>
    <col min="6" max="16384" width="9.140625" style="66"/>
  </cols>
  <sheetData>
    <row r="1" spans="1:9" ht="12" customHeight="1" x14ac:dyDescent="0.2">
      <c r="A1" s="274" t="s">
        <v>18</v>
      </c>
      <c r="B1" s="274"/>
      <c r="C1" s="274"/>
      <c r="D1" s="274"/>
      <c r="E1" s="274"/>
    </row>
    <row r="2" spans="1:9" ht="0.75" customHeight="1" x14ac:dyDescent="0.2"/>
    <row r="3" spans="1:9" ht="9" customHeight="1" x14ac:dyDescent="0.2">
      <c r="B3" s="51"/>
      <c r="C3" s="277" t="s">
        <v>235</v>
      </c>
      <c r="D3" s="277"/>
      <c r="E3" s="277"/>
      <c r="F3" s="137"/>
      <c r="G3" s="91"/>
      <c r="H3" s="91"/>
      <c r="I3" s="91"/>
    </row>
    <row r="4" spans="1:9" s="75" customFormat="1" ht="37.5" customHeight="1" x14ac:dyDescent="0.25">
      <c r="A4" s="68" t="s">
        <v>19</v>
      </c>
      <c r="B4" s="63" t="s">
        <v>20</v>
      </c>
      <c r="C4" s="64" t="s">
        <v>2</v>
      </c>
      <c r="D4" s="181" t="s">
        <v>120</v>
      </c>
      <c r="E4" s="69" t="s">
        <v>15</v>
      </c>
    </row>
    <row r="5" spans="1:9" s="76" customFormat="1" ht="8.25" x14ac:dyDescent="0.15">
      <c r="A5" s="70">
        <v>0</v>
      </c>
      <c r="B5" s="71">
        <v>1</v>
      </c>
      <c r="C5" s="72">
        <v>2</v>
      </c>
      <c r="D5" s="73">
        <v>3</v>
      </c>
      <c r="E5" s="74">
        <v>4</v>
      </c>
    </row>
    <row r="6" spans="1:9" ht="21.75" customHeight="1" x14ac:dyDescent="0.2">
      <c r="A6" s="278" t="s">
        <v>21</v>
      </c>
      <c r="B6" s="82" t="s">
        <v>22</v>
      </c>
      <c r="C6" s="83">
        <v>17264</v>
      </c>
      <c r="D6" s="93">
        <v>4203.9380433271544</v>
      </c>
      <c r="E6" s="84"/>
    </row>
    <row r="7" spans="1:9" ht="47.25" customHeight="1" x14ac:dyDescent="0.2">
      <c r="A7" s="279"/>
      <c r="B7" s="79" t="s">
        <v>23</v>
      </c>
      <c r="C7" s="120">
        <v>7021</v>
      </c>
      <c r="D7" s="121">
        <v>723.34</v>
      </c>
      <c r="E7" s="99" t="s">
        <v>461</v>
      </c>
      <c r="F7" s="77">
        <v>32</v>
      </c>
    </row>
    <row r="8" spans="1:9" ht="46.5" customHeight="1" x14ac:dyDescent="0.2">
      <c r="A8" s="279"/>
      <c r="B8" s="80" t="s">
        <v>24</v>
      </c>
      <c r="C8" s="120">
        <v>9495</v>
      </c>
      <c r="D8" s="121">
        <v>683.12</v>
      </c>
      <c r="E8" s="99" t="s">
        <v>462</v>
      </c>
      <c r="F8" s="77">
        <v>34</v>
      </c>
    </row>
    <row r="9" spans="1:9" ht="12" customHeight="1" x14ac:dyDescent="0.2">
      <c r="A9" s="279"/>
      <c r="B9" s="81" t="s">
        <v>25</v>
      </c>
      <c r="C9" s="122">
        <v>667</v>
      </c>
      <c r="D9" s="123">
        <v>650.29999999999995</v>
      </c>
      <c r="E9" s="98" t="s">
        <v>463</v>
      </c>
      <c r="F9" s="77">
        <v>31</v>
      </c>
    </row>
    <row r="10" spans="1:9" ht="21" customHeight="1" x14ac:dyDescent="0.2">
      <c r="A10" s="134" t="s">
        <v>26</v>
      </c>
      <c r="B10" s="81" t="s">
        <v>75</v>
      </c>
      <c r="C10" s="122">
        <v>352</v>
      </c>
      <c r="D10" s="123">
        <v>779.83</v>
      </c>
      <c r="E10" s="98" t="s">
        <v>73</v>
      </c>
      <c r="F10" s="77"/>
    </row>
    <row r="11" spans="1:9" ht="12" customHeight="1" x14ac:dyDescent="0.2">
      <c r="A11" s="85" t="s">
        <v>27</v>
      </c>
      <c r="B11" s="86" t="s">
        <v>64</v>
      </c>
      <c r="C11" s="124">
        <v>16018</v>
      </c>
      <c r="D11" s="125">
        <v>623.91</v>
      </c>
      <c r="E11" s="97" t="s">
        <v>464</v>
      </c>
      <c r="F11" s="77">
        <v>30</v>
      </c>
    </row>
    <row r="12" spans="1:9" ht="12" customHeight="1" x14ac:dyDescent="0.2">
      <c r="A12" s="134" t="s">
        <v>29</v>
      </c>
      <c r="B12" s="86" t="s">
        <v>28</v>
      </c>
      <c r="C12" s="126">
        <v>1895</v>
      </c>
      <c r="D12" s="127">
        <v>431.6</v>
      </c>
      <c r="E12" s="97" t="s">
        <v>465</v>
      </c>
      <c r="F12" s="77">
        <v>33</v>
      </c>
    </row>
    <row r="13" spans="1:9" ht="12.75" customHeight="1" x14ac:dyDescent="0.2">
      <c r="A13" s="134" t="s">
        <v>31</v>
      </c>
      <c r="B13" s="86" t="s">
        <v>30</v>
      </c>
      <c r="C13" s="126">
        <v>2071</v>
      </c>
      <c r="D13" s="127">
        <v>652.98</v>
      </c>
      <c r="E13" s="97" t="s">
        <v>466</v>
      </c>
      <c r="F13" s="77">
        <v>33</v>
      </c>
    </row>
    <row r="14" spans="1:9" ht="12.75" customHeight="1" x14ac:dyDescent="0.2">
      <c r="A14" s="134" t="s">
        <v>33</v>
      </c>
      <c r="B14" s="86" t="s">
        <v>32</v>
      </c>
      <c r="C14" s="128">
        <v>71286</v>
      </c>
      <c r="D14" s="125">
        <v>931.55</v>
      </c>
      <c r="E14" s="97" t="s">
        <v>467</v>
      </c>
      <c r="F14" s="77">
        <v>19</v>
      </c>
    </row>
    <row r="15" spans="1:9" ht="22.5" customHeight="1" x14ac:dyDescent="0.2">
      <c r="A15" s="134" t="s">
        <v>35</v>
      </c>
      <c r="B15" s="86" t="s">
        <v>34</v>
      </c>
      <c r="C15" s="129">
        <v>57409</v>
      </c>
      <c r="D15" s="125">
        <v>463.43</v>
      </c>
      <c r="E15" s="97" t="s">
        <v>468</v>
      </c>
      <c r="F15" s="77">
        <v>28</v>
      </c>
    </row>
    <row r="16" spans="1:9" ht="12.75" customHeight="1" x14ac:dyDescent="0.2">
      <c r="A16" s="134" t="s">
        <v>37</v>
      </c>
      <c r="B16" s="86" t="s">
        <v>36</v>
      </c>
      <c r="C16" s="126">
        <v>3653</v>
      </c>
      <c r="D16" s="127">
        <v>538.9</v>
      </c>
      <c r="E16" s="98" t="s">
        <v>73</v>
      </c>
      <c r="F16" s="77">
        <v>28</v>
      </c>
    </row>
    <row r="17" spans="1:8" ht="12" customHeight="1" x14ac:dyDescent="0.2">
      <c r="A17" s="134" t="s">
        <v>39</v>
      </c>
      <c r="B17" s="86" t="s">
        <v>38</v>
      </c>
      <c r="C17" s="130">
        <v>158</v>
      </c>
      <c r="D17" s="131">
        <v>528.52</v>
      </c>
      <c r="E17" s="97" t="s">
        <v>125</v>
      </c>
      <c r="F17" s="77">
        <v>38</v>
      </c>
      <c r="G17" s="78"/>
    </row>
    <row r="18" spans="1:8" ht="15" customHeight="1" x14ac:dyDescent="0.2">
      <c r="A18" s="134" t="s">
        <v>41</v>
      </c>
      <c r="B18" s="87" t="s">
        <v>40</v>
      </c>
      <c r="C18" s="132">
        <v>4950</v>
      </c>
      <c r="D18" s="131">
        <v>496.19</v>
      </c>
      <c r="E18" s="102" t="s">
        <v>469</v>
      </c>
      <c r="F18" s="77">
        <v>29</v>
      </c>
    </row>
    <row r="19" spans="1:8" ht="22.5" customHeight="1" x14ac:dyDescent="0.2">
      <c r="A19" s="134" t="s">
        <v>43</v>
      </c>
      <c r="B19" s="86" t="s">
        <v>42</v>
      </c>
      <c r="C19" s="126">
        <v>680</v>
      </c>
      <c r="D19" s="127">
        <v>1643.19</v>
      </c>
      <c r="E19" s="97" t="s">
        <v>470</v>
      </c>
      <c r="F19" s="77">
        <v>33</v>
      </c>
    </row>
    <row r="20" spans="1:8" ht="22.5" customHeight="1" x14ac:dyDescent="0.2">
      <c r="A20" s="134" t="s">
        <v>45</v>
      </c>
      <c r="B20" s="86" t="s">
        <v>44</v>
      </c>
      <c r="C20" s="126">
        <v>65</v>
      </c>
      <c r="D20" s="127">
        <v>576.44000000000005</v>
      </c>
      <c r="E20" s="97" t="s">
        <v>471</v>
      </c>
      <c r="F20" s="77">
        <v>29</v>
      </c>
    </row>
    <row r="21" spans="1:8" ht="12" customHeight="1" x14ac:dyDescent="0.2">
      <c r="A21" s="134" t="s">
        <v>47</v>
      </c>
      <c r="B21" s="86" t="s">
        <v>46</v>
      </c>
      <c r="C21" s="126">
        <v>17</v>
      </c>
      <c r="D21" s="127">
        <v>606.1</v>
      </c>
      <c r="E21" s="98" t="s">
        <v>73</v>
      </c>
      <c r="F21" s="77" t="str">
        <f t="shared" ref="F21" si="0">LEFT(E21,3)</f>
        <v>−</v>
      </c>
    </row>
    <row r="22" spans="1:8" ht="11.25" customHeight="1" x14ac:dyDescent="0.2">
      <c r="A22" s="134" t="s">
        <v>49</v>
      </c>
      <c r="B22" s="86" t="s">
        <v>48</v>
      </c>
      <c r="C22" s="126">
        <v>124</v>
      </c>
      <c r="D22" s="127">
        <v>1463.28</v>
      </c>
      <c r="E22" s="97" t="s">
        <v>472</v>
      </c>
      <c r="F22" s="77">
        <v>42</v>
      </c>
    </row>
    <row r="23" spans="1:8" s="78" customFormat="1" ht="10.5" customHeight="1" x14ac:dyDescent="0.2">
      <c r="A23" s="134" t="s">
        <v>51</v>
      </c>
      <c r="B23" s="86" t="s">
        <v>50</v>
      </c>
      <c r="C23" s="126">
        <v>244</v>
      </c>
      <c r="D23" s="127">
        <v>620.11</v>
      </c>
      <c r="E23" s="97" t="s">
        <v>473</v>
      </c>
      <c r="F23" s="77">
        <v>30</v>
      </c>
      <c r="H23" s="66"/>
    </row>
    <row r="24" spans="1:8" s="78" customFormat="1" ht="12" customHeight="1" x14ac:dyDescent="0.2">
      <c r="A24" s="134" t="s">
        <v>53</v>
      </c>
      <c r="B24" s="86" t="s">
        <v>52</v>
      </c>
      <c r="C24" s="126">
        <v>818</v>
      </c>
      <c r="D24" s="127">
        <v>516.22</v>
      </c>
      <c r="E24" s="97" t="s">
        <v>474</v>
      </c>
      <c r="F24" s="77">
        <v>28</v>
      </c>
      <c r="H24" s="66"/>
    </row>
    <row r="25" spans="1:8" ht="24" customHeight="1" x14ac:dyDescent="0.2">
      <c r="A25" s="134" t="s">
        <v>54</v>
      </c>
      <c r="B25" s="86" t="s">
        <v>71</v>
      </c>
      <c r="C25" s="128">
        <v>203</v>
      </c>
      <c r="D25" s="125">
        <v>336.22</v>
      </c>
      <c r="E25" s="97" t="s">
        <v>475</v>
      </c>
      <c r="F25" s="77">
        <v>30</v>
      </c>
    </row>
    <row r="26" spans="1:8" ht="12" customHeight="1" x14ac:dyDescent="0.2">
      <c r="A26" s="134" t="s">
        <v>74</v>
      </c>
      <c r="B26" s="86" t="s">
        <v>55</v>
      </c>
      <c r="C26" s="128">
        <v>6729</v>
      </c>
      <c r="D26" s="125">
        <v>535.82000000000005</v>
      </c>
      <c r="E26" s="98" t="s">
        <v>476</v>
      </c>
      <c r="F26" s="77">
        <v>7</v>
      </c>
    </row>
    <row r="27" spans="1:8" ht="13.5" customHeight="1" x14ac:dyDescent="0.2">
      <c r="A27" s="275" t="s">
        <v>1</v>
      </c>
      <c r="B27" s="276"/>
      <c r="C27" s="88">
        <v>183855</v>
      </c>
      <c r="D27" s="89" t="s">
        <v>3</v>
      </c>
      <c r="E27" s="89" t="s">
        <v>3</v>
      </c>
    </row>
    <row r="28" spans="1:8" s="51" customFormat="1" ht="11.25" customHeight="1" x14ac:dyDescent="0.25">
      <c r="A28" s="169" t="s">
        <v>106</v>
      </c>
      <c r="B28" s="169"/>
      <c r="C28" s="169"/>
      <c r="D28" s="169"/>
      <c r="E28" s="169"/>
      <c r="F28" s="170"/>
      <c r="G28" s="170"/>
      <c r="H28" s="170"/>
    </row>
    <row r="29" spans="1:8" s="51" customFormat="1" ht="11.25" customHeight="1" x14ac:dyDescent="0.25">
      <c r="A29" s="273" t="s">
        <v>121</v>
      </c>
      <c r="B29" s="273"/>
      <c r="C29" s="273"/>
      <c r="D29" s="273"/>
      <c r="E29" s="273"/>
    </row>
    <row r="30" spans="1:8" s="51" customFormat="1" ht="21.75" customHeight="1" x14ac:dyDescent="0.25">
      <c r="A30" s="273"/>
      <c r="B30" s="273"/>
      <c r="C30" s="273"/>
      <c r="D30" s="273"/>
      <c r="E30" s="273"/>
    </row>
  </sheetData>
  <mergeCells count="5">
    <mergeCell ref="A1:E1"/>
    <mergeCell ref="A27:B27"/>
    <mergeCell ref="C3:E3"/>
    <mergeCell ref="A6:A9"/>
    <mergeCell ref="A29:E30"/>
  </mergeCells>
  <conditionalFormatting sqref="C7:C26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{774E84F6-D923-405A-932C-D3E16E832890}</x14:id>
        </ext>
      </extLst>
    </cfRule>
  </conditionalFormatting>
  <conditionalFormatting sqref="D7:D2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{A9B4A748-7B95-4435-AE41-11C04796126A}</x14:id>
        </ext>
      </extLst>
    </cfRule>
  </conditionalFormatting>
  <pageMargins left="0.11811023622047245" right="0.11811023622047245" top="0" bottom="0" header="0.31496062992125984" footer="0.31496062992125984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4E84F6-D923-405A-932C-D3E16E83289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C7:C26</xm:sqref>
        </x14:conditionalFormatting>
        <x14:conditionalFormatting xmlns:xm="http://schemas.microsoft.com/office/excel/2006/main">
          <x14:cfRule type="dataBar" id="{A9B4A748-7B95-4435-AE41-11C04796126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D7:D26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zoomScale="90" zoomScaleNormal="90" workbookViewId="0">
      <selection activeCell="J26" sqref="J26"/>
    </sheetView>
  </sheetViews>
  <sheetFormatPr defaultColWidth="9.140625" defaultRowHeight="15" x14ac:dyDescent="0.25"/>
  <cols>
    <col min="1" max="1" width="46" style="2" customWidth="1"/>
    <col min="2" max="2" width="9.28515625" style="2" customWidth="1"/>
    <col min="3" max="4" width="9.140625" style="2" customWidth="1"/>
    <col min="5" max="5" width="8.42578125" style="2" customWidth="1"/>
    <col min="6" max="6" width="8.85546875" style="2" customWidth="1"/>
    <col min="7" max="7" width="9.42578125" style="2" customWidth="1"/>
    <col min="8" max="8" width="11.28515625" style="2" customWidth="1"/>
    <col min="9" max="9" width="7.140625" style="2" customWidth="1"/>
    <col min="10" max="10" width="9.5703125" style="2" customWidth="1"/>
    <col min="11" max="11" width="11.140625" style="2" customWidth="1"/>
    <col min="12" max="12" width="9.140625" style="117" customWidth="1"/>
    <col min="13" max="15" width="9.140625" style="113" customWidth="1"/>
    <col min="16" max="16" width="9.140625" style="117" customWidth="1"/>
    <col min="17" max="19" width="9.140625" style="113" customWidth="1"/>
    <col min="20" max="22" width="9.140625" style="113"/>
    <col min="23" max="16384" width="9.140625" style="2"/>
  </cols>
  <sheetData>
    <row r="1" spans="1:22" ht="38.25" customHeight="1" x14ac:dyDescent="0.25">
      <c r="A1" s="280" t="s">
        <v>83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41"/>
      <c r="M1" s="141"/>
      <c r="N1" s="141"/>
    </row>
    <row r="2" spans="1:22" ht="12.75" customHeight="1" x14ac:dyDescent="0.25">
      <c r="A2" s="143"/>
      <c r="B2" s="143"/>
      <c r="C2" s="143"/>
      <c r="D2" s="143"/>
      <c r="E2" s="143"/>
      <c r="F2" s="143"/>
      <c r="G2" s="144"/>
      <c r="H2" s="144"/>
      <c r="I2" s="277" t="str">
        <f>'stranica 3'!I2:M2</f>
        <v>za svibanj 2023. (isplata u lipnju 2023.)</v>
      </c>
      <c r="J2" s="277"/>
      <c r="K2" s="277"/>
      <c r="L2" s="141"/>
      <c r="M2" s="141"/>
      <c r="N2" s="141"/>
    </row>
    <row r="3" spans="1:22" s="1" customFormat="1" ht="14.45" customHeight="1" x14ac:dyDescent="0.2">
      <c r="A3" s="252" t="s">
        <v>4</v>
      </c>
      <c r="B3" s="249" t="s">
        <v>5</v>
      </c>
      <c r="C3" s="253" t="s">
        <v>119</v>
      </c>
      <c r="D3" s="249" t="s">
        <v>67</v>
      </c>
      <c r="E3" s="250" t="s">
        <v>68</v>
      </c>
      <c r="F3" s="246" t="s">
        <v>0</v>
      </c>
      <c r="G3" s="246"/>
      <c r="H3" s="246"/>
      <c r="I3" s="246"/>
      <c r="J3" s="246"/>
      <c r="K3" s="246"/>
      <c r="L3" s="90"/>
      <c r="M3" s="114"/>
      <c r="N3" s="114"/>
      <c r="O3" s="114"/>
      <c r="P3" s="90"/>
      <c r="Q3" s="114"/>
      <c r="R3" s="114"/>
      <c r="S3" s="114"/>
      <c r="T3" s="114"/>
      <c r="U3" s="114"/>
      <c r="V3" s="114"/>
    </row>
    <row r="4" spans="1:22" s="1" customFormat="1" ht="58.5" customHeight="1" x14ac:dyDescent="0.2">
      <c r="A4" s="252"/>
      <c r="B4" s="249"/>
      <c r="C4" s="253"/>
      <c r="D4" s="249"/>
      <c r="E4" s="251"/>
      <c r="F4" s="65" t="s">
        <v>6</v>
      </c>
      <c r="G4" s="100" t="s">
        <v>120</v>
      </c>
      <c r="H4" s="65" t="s">
        <v>67</v>
      </c>
      <c r="I4" s="100" t="s">
        <v>68</v>
      </c>
      <c r="J4" s="101" t="s">
        <v>72</v>
      </c>
      <c r="K4" s="94" t="s">
        <v>69</v>
      </c>
      <c r="L4" s="90"/>
      <c r="M4" s="114"/>
      <c r="N4" s="114"/>
      <c r="O4" s="114"/>
      <c r="P4" s="90"/>
      <c r="Q4" s="114"/>
      <c r="R4" s="114"/>
      <c r="S4" s="114"/>
      <c r="T4" s="114"/>
      <c r="U4" s="114"/>
      <c r="V4" s="114"/>
    </row>
    <row r="5" spans="1:22" s="1" customFormat="1" ht="13.5" customHeight="1" x14ac:dyDescent="0.2">
      <c r="A5" s="26" t="s">
        <v>456</v>
      </c>
      <c r="B5" s="103">
        <v>5602</v>
      </c>
      <c r="C5" s="27">
        <v>773.37</v>
      </c>
      <c r="D5" s="28" t="s">
        <v>151</v>
      </c>
      <c r="E5" s="28" t="s">
        <v>153</v>
      </c>
      <c r="F5" s="110">
        <v>5555</v>
      </c>
      <c r="G5" s="29">
        <v>775.71</v>
      </c>
      <c r="H5" s="30" t="s">
        <v>156</v>
      </c>
      <c r="I5" s="31" t="s">
        <v>153</v>
      </c>
      <c r="J5" s="32">
        <f>G5/'stranica 1 i 2'!$C$52*100</f>
        <v>69.13636363636364</v>
      </c>
      <c r="K5" s="32">
        <f>F5/$F$14*100</f>
        <v>38.800027938813997</v>
      </c>
      <c r="L5" s="90"/>
      <c r="M5" s="114"/>
      <c r="N5" s="114"/>
      <c r="O5" s="114"/>
      <c r="P5" s="90"/>
      <c r="Q5" s="114"/>
      <c r="R5" s="114"/>
      <c r="S5" s="114"/>
      <c r="T5" s="114"/>
      <c r="U5" s="114"/>
      <c r="V5" s="114"/>
    </row>
    <row r="6" spans="1:22" s="1" customFormat="1" ht="13.5" customHeight="1" x14ac:dyDescent="0.2">
      <c r="A6" s="33" t="s">
        <v>7</v>
      </c>
      <c r="B6" s="104">
        <v>2029</v>
      </c>
      <c r="C6" s="34">
        <v>652.77</v>
      </c>
      <c r="D6" s="35" t="s">
        <v>396</v>
      </c>
      <c r="E6" s="35" t="s">
        <v>154</v>
      </c>
      <c r="F6" s="111">
        <v>1946</v>
      </c>
      <c r="G6" s="36">
        <v>655.69</v>
      </c>
      <c r="H6" s="37" t="s">
        <v>408</v>
      </c>
      <c r="I6" s="38" t="s">
        <v>154</v>
      </c>
      <c r="J6" s="39">
        <f>G6/'stranica 1 i 2'!$C$52*100</f>
        <v>58.439393939393945</v>
      </c>
      <c r="K6" s="39">
        <f>F6/$F$14*100</f>
        <v>13.592233009708737</v>
      </c>
      <c r="L6" s="90"/>
      <c r="M6" s="114"/>
      <c r="N6" s="114"/>
      <c r="O6" s="114"/>
      <c r="P6" s="90"/>
      <c r="Q6" s="114"/>
      <c r="R6" s="114"/>
      <c r="S6" s="114"/>
      <c r="T6" s="114"/>
      <c r="U6" s="114"/>
      <c r="V6" s="114"/>
    </row>
    <row r="7" spans="1:22" s="1" customFormat="1" ht="13.5" customHeight="1" x14ac:dyDescent="0.2">
      <c r="A7" s="33" t="s">
        <v>77</v>
      </c>
      <c r="B7" s="104">
        <v>28</v>
      </c>
      <c r="C7" s="34">
        <v>422.97</v>
      </c>
      <c r="D7" s="35" t="s">
        <v>397</v>
      </c>
      <c r="E7" s="35" t="s">
        <v>155</v>
      </c>
      <c r="F7" s="111">
        <v>27</v>
      </c>
      <c r="G7" s="36">
        <v>435.38</v>
      </c>
      <c r="H7" s="37" t="s">
        <v>409</v>
      </c>
      <c r="I7" s="38" t="s">
        <v>414</v>
      </c>
      <c r="J7" s="39">
        <f>G7/'stranica 1 i 2'!$C$52*100</f>
        <v>38.803921568627452</v>
      </c>
      <c r="K7" s="39">
        <f t="shared" ref="K7:K13" si="0">F7/$F$14*100</f>
        <v>0.18858699448208424</v>
      </c>
      <c r="L7" s="90"/>
      <c r="M7" s="114"/>
      <c r="N7" s="114"/>
      <c r="O7" s="114"/>
      <c r="P7" s="90"/>
      <c r="Q7" s="114"/>
      <c r="R7" s="114"/>
      <c r="S7" s="114"/>
      <c r="T7" s="114"/>
      <c r="U7" s="114"/>
      <c r="V7" s="114"/>
    </row>
    <row r="8" spans="1:22" s="1" customFormat="1" ht="14.25" customHeight="1" x14ac:dyDescent="0.2">
      <c r="A8" s="204" t="s">
        <v>453</v>
      </c>
      <c r="B8" s="195">
        <v>7659</v>
      </c>
      <c r="C8" s="196">
        <v>740.14</v>
      </c>
      <c r="D8" s="194" t="s">
        <v>126</v>
      </c>
      <c r="E8" s="194" t="s">
        <v>157</v>
      </c>
      <c r="F8" s="197">
        <v>7528</v>
      </c>
      <c r="G8" s="198">
        <v>743.47</v>
      </c>
      <c r="H8" s="199" t="s">
        <v>128</v>
      </c>
      <c r="I8" s="200" t="s">
        <v>157</v>
      </c>
      <c r="J8" s="205">
        <f>G8/'stranica 1 i 2'!$C$52*100</f>
        <v>66.262923351158648</v>
      </c>
      <c r="K8" s="201">
        <f t="shared" si="0"/>
        <v>52.580847943004812</v>
      </c>
      <c r="L8" s="90"/>
      <c r="M8" s="114"/>
      <c r="N8" s="114"/>
      <c r="O8" s="114"/>
      <c r="P8" s="90"/>
      <c r="Q8" s="114"/>
      <c r="R8" s="114"/>
      <c r="S8" s="114"/>
      <c r="T8" s="114"/>
      <c r="U8" s="114"/>
      <c r="V8" s="114"/>
    </row>
    <row r="9" spans="1:22" s="1" customFormat="1" ht="13.5" customHeight="1" x14ac:dyDescent="0.2">
      <c r="A9" s="40" t="s">
        <v>8</v>
      </c>
      <c r="B9" s="104">
        <v>4459</v>
      </c>
      <c r="C9" s="34">
        <v>588.13</v>
      </c>
      <c r="D9" s="35" t="s">
        <v>138</v>
      </c>
      <c r="E9" s="35" t="s">
        <v>402</v>
      </c>
      <c r="F9" s="111">
        <v>4319</v>
      </c>
      <c r="G9" s="36">
        <v>591.49</v>
      </c>
      <c r="H9" s="37" t="s">
        <v>410</v>
      </c>
      <c r="I9" s="38" t="s">
        <v>402</v>
      </c>
      <c r="J9" s="39">
        <f>G9/'stranica 1 i 2'!$C$52*100</f>
        <v>52.717468805704101</v>
      </c>
      <c r="K9" s="39">
        <f t="shared" si="0"/>
        <v>30.166934413634138</v>
      </c>
      <c r="L9" s="90"/>
      <c r="M9" s="114"/>
      <c r="N9" s="114"/>
      <c r="O9" s="114"/>
      <c r="P9" s="90"/>
      <c r="Q9" s="114"/>
      <c r="R9" s="114"/>
      <c r="S9" s="114"/>
      <c r="T9" s="114"/>
      <c r="U9" s="114"/>
      <c r="V9" s="114"/>
    </row>
    <row r="10" spans="1:22" s="1" customFormat="1" ht="16.5" customHeight="1" x14ac:dyDescent="0.2">
      <c r="A10" s="176" t="s">
        <v>9</v>
      </c>
      <c r="B10" s="104">
        <v>9</v>
      </c>
      <c r="C10" s="34">
        <v>557.98</v>
      </c>
      <c r="D10" s="35" t="s">
        <v>88</v>
      </c>
      <c r="E10" s="35" t="s">
        <v>403</v>
      </c>
      <c r="F10" s="111">
        <v>9</v>
      </c>
      <c r="G10" s="36">
        <v>557.98</v>
      </c>
      <c r="H10" s="37" t="s">
        <v>88</v>
      </c>
      <c r="I10" s="38" t="s">
        <v>403</v>
      </c>
      <c r="J10" s="39">
        <f>G10/'stranica 1 i 2'!$C$52*100</f>
        <v>49.730837789661322</v>
      </c>
      <c r="K10" s="39">
        <f t="shared" si="0"/>
        <v>6.2862331494028076E-2</v>
      </c>
      <c r="L10" s="90"/>
      <c r="M10" s="114"/>
      <c r="N10" s="114"/>
      <c r="O10" s="114"/>
      <c r="P10" s="90"/>
      <c r="Q10" s="114"/>
      <c r="R10" s="114"/>
      <c r="S10" s="114"/>
      <c r="T10" s="114"/>
      <c r="U10" s="114"/>
      <c r="V10" s="114"/>
    </row>
    <row r="11" spans="1:22" s="1" customFormat="1" ht="14.25" customHeight="1" x14ac:dyDescent="0.2">
      <c r="A11" s="204" t="s">
        <v>454</v>
      </c>
      <c r="B11" s="195">
        <v>12127</v>
      </c>
      <c r="C11" s="196">
        <v>684.11</v>
      </c>
      <c r="D11" s="194" t="s">
        <v>398</v>
      </c>
      <c r="E11" s="194" t="s">
        <v>404</v>
      </c>
      <c r="F11" s="197">
        <v>11856</v>
      </c>
      <c r="G11" s="198">
        <v>687.96</v>
      </c>
      <c r="H11" s="199" t="s">
        <v>411</v>
      </c>
      <c r="I11" s="200" t="s">
        <v>404</v>
      </c>
      <c r="J11" s="205">
        <f>G11/'stranica 1 i 2'!$C$52*100</f>
        <v>61.315508021390372</v>
      </c>
      <c r="K11" s="201">
        <f t="shared" si="0"/>
        <v>82.810644688132982</v>
      </c>
      <c r="L11" s="90"/>
      <c r="M11" s="114"/>
      <c r="N11" s="114"/>
      <c r="O11" s="114"/>
      <c r="P11" s="90"/>
      <c r="Q11" s="114"/>
      <c r="R11" s="114"/>
      <c r="S11" s="114"/>
      <c r="T11" s="114"/>
      <c r="U11" s="114"/>
      <c r="V11" s="114"/>
    </row>
    <row r="12" spans="1:22" s="1" customFormat="1" ht="12" customHeight="1" x14ac:dyDescent="0.2">
      <c r="A12" s="40" t="s">
        <v>455</v>
      </c>
      <c r="B12" s="104">
        <v>63</v>
      </c>
      <c r="C12" s="34">
        <v>492.51</v>
      </c>
      <c r="D12" s="35" t="s">
        <v>399</v>
      </c>
      <c r="E12" s="35" t="s">
        <v>405</v>
      </c>
      <c r="F12" s="111">
        <v>62</v>
      </c>
      <c r="G12" s="36">
        <v>499.09</v>
      </c>
      <c r="H12" s="37" t="s">
        <v>412</v>
      </c>
      <c r="I12" s="38" t="s">
        <v>405</v>
      </c>
      <c r="J12" s="39">
        <f>G12/'stranica 1 i 2'!$C$52*100</f>
        <v>44.482174688057043</v>
      </c>
      <c r="K12" s="39">
        <f t="shared" si="0"/>
        <v>0.43305161695886013</v>
      </c>
      <c r="L12" s="90"/>
      <c r="M12" s="114"/>
      <c r="N12" s="114"/>
      <c r="O12" s="114"/>
      <c r="P12" s="90"/>
      <c r="Q12" s="114"/>
      <c r="R12" s="114"/>
      <c r="S12" s="114"/>
      <c r="T12" s="114"/>
      <c r="U12" s="114"/>
      <c r="V12" s="114"/>
    </row>
    <row r="13" spans="1:22" s="1" customFormat="1" ht="12" customHeight="1" x14ac:dyDescent="0.2">
      <c r="A13" s="40" t="s">
        <v>457</v>
      </c>
      <c r="B13" s="104">
        <v>2409</v>
      </c>
      <c r="C13" s="34">
        <v>335.13</v>
      </c>
      <c r="D13" s="35" t="s">
        <v>400</v>
      </c>
      <c r="E13" s="35" t="s">
        <v>406</v>
      </c>
      <c r="F13" s="111">
        <v>2399</v>
      </c>
      <c r="G13" s="36">
        <v>335.65</v>
      </c>
      <c r="H13" s="37" t="s">
        <v>152</v>
      </c>
      <c r="I13" s="38" t="s">
        <v>406</v>
      </c>
      <c r="J13" s="142">
        <f>G13/'stranica 1 i 2'!$C$52*100</f>
        <v>29.915329768270944</v>
      </c>
      <c r="K13" s="39">
        <f t="shared" si="0"/>
        <v>16.756303694908151</v>
      </c>
      <c r="L13" s="90"/>
      <c r="M13" s="114"/>
      <c r="N13" s="114"/>
      <c r="O13" s="114"/>
      <c r="P13" s="90"/>
      <c r="Q13" s="114"/>
      <c r="R13" s="114"/>
      <c r="S13" s="114"/>
      <c r="T13" s="114"/>
      <c r="U13" s="114"/>
      <c r="V13" s="114"/>
    </row>
    <row r="14" spans="1:22" s="1" customFormat="1" ht="12.75" x14ac:dyDescent="0.2">
      <c r="A14" s="41" t="s">
        <v>10</v>
      </c>
      <c r="B14" s="105">
        <v>14599</v>
      </c>
      <c r="C14" s="42">
        <v>625.70000000000005</v>
      </c>
      <c r="D14" s="43" t="s">
        <v>401</v>
      </c>
      <c r="E14" s="43" t="s">
        <v>407</v>
      </c>
      <c r="F14" s="105">
        <v>14317</v>
      </c>
      <c r="G14" s="42">
        <v>628.11</v>
      </c>
      <c r="H14" s="43" t="s">
        <v>413</v>
      </c>
      <c r="I14" s="43" t="s">
        <v>84</v>
      </c>
      <c r="J14" s="44">
        <f>G14/'stranica 1 i 2'!$C$52*100</f>
        <v>55.981283422459896</v>
      </c>
      <c r="K14" s="44"/>
      <c r="L14" s="90">
        <v>31</v>
      </c>
      <c r="M14" s="114"/>
      <c r="N14" s="114"/>
      <c r="O14" s="114"/>
      <c r="P14" s="90"/>
      <c r="Q14" s="114"/>
      <c r="R14" s="114"/>
      <c r="S14" s="114"/>
      <c r="T14" s="114"/>
      <c r="U14" s="114"/>
      <c r="V14" s="114"/>
    </row>
    <row r="15" spans="1:22" s="174" customFormat="1" ht="12" customHeight="1" x14ac:dyDescent="0.25">
      <c r="A15" s="281" t="s">
        <v>108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171"/>
      <c r="M15" s="172"/>
      <c r="N15" s="172"/>
      <c r="O15" s="172"/>
      <c r="P15" s="173"/>
      <c r="Q15" s="172"/>
      <c r="R15" s="172"/>
      <c r="S15" s="172"/>
      <c r="T15" s="172"/>
      <c r="U15" s="172"/>
      <c r="V15" s="172"/>
    </row>
    <row r="16" spans="1:22" s="180" customFormat="1" ht="12" customHeight="1" x14ac:dyDescent="0.25">
      <c r="A16" s="272" t="s">
        <v>121</v>
      </c>
      <c r="B16" s="272"/>
      <c r="C16" s="272"/>
      <c r="D16" s="272"/>
      <c r="E16" s="272"/>
      <c r="F16" s="272"/>
      <c r="G16" s="272"/>
      <c r="H16" s="165"/>
      <c r="I16" s="165"/>
      <c r="J16" s="165"/>
      <c r="K16" s="165"/>
      <c r="L16" s="133"/>
      <c r="M16" s="178"/>
      <c r="N16" s="178"/>
      <c r="O16" s="178"/>
      <c r="P16" s="179"/>
      <c r="Q16" s="178"/>
      <c r="R16" s="178"/>
      <c r="S16" s="178"/>
      <c r="T16" s="178"/>
      <c r="U16" s="178"/>
      <c r="V16" s="178"/>
    </row>
    <row r="17" spans="1:26" s="180" customFormat="1" ht="12" customHeight="1" x14ac:dyDescent="0.25">
      <c r="A17" s="272"/>
      <c r="B17" s="272"/>
      <c r="C17" s="272"/>
      <c r="D17" s="272"/>
      <c r="E17" s="272"/>
      <c r="F17" s="272"/>
      <c r="G17" s="272"/>
      <c r="H17" s="165"/>
      <c r="I17" s="283"/>
      <c r="J17" s="283"/>
      <c r="K17" s="283"/>
      <c r="L17" s="133"/>
      <c r="M17" s="178"/>
      <c r="N17" s="178"/>
      <c r="O17" s="178"/>
      <c r="P17" s="179"/>
      <c r="Q17" s="178"/>
      <c r="R17" s="178"/>
      <c r="S17" s="178"/>
      <c r="T17" s="178"/>
      <c r="U17" s="178"/>
      <c r="V17" s="178"/>
    </row>
    <row r="18" spans="1:26" s="174" customFormat="1" ht="13.5" customHeight="1" x14ac:dyDescent="0.25">
      <c r="A18" s="285"/>
      <c r="B18" s="285"/>
      <c r="C18" s="285"/>
      <c r="D18" s="285"/>
      <c r="E18" s="285"/>
      <c r="F18" s="285"/>
      <c r="G18" s="285"/>
      <c r="H18" s="175"/>
      <c r="I18" s="284" t="str">
        <f>I2</f>
        <v>za svibanj 2023. (isplata u lipnju 2023.)</v>
      </c>
      <c r="J18" s="284"/>
      <c r="K18" s="284"/>
      <c r="L18" s="171"/>
      <c r="M18" s="172"/>
      <c r="N18" s="172"/>
      <c r="O18" s="172"/>
      <c r="P18" s="173"/>
      <c r="Q18" s="172"/>
      <c r="R18" s="172"/>
      <c r="S18" s="172"/>
      <c r="T18" s="172"/>
      <c r="U18" s="172"/>
      <c r="V18" s="172"/>
    </row>
    <row r="19" spans="1:26" s="1" customFormat="1" ht="15.75" customHeight="1" x14ac:dyDescent="0.2">
      <c r="A19" s="254" t="s">
        <v>4</v>
      </c>
      <c r="B19" s="250" t="str">
        <f>B3</f>
        <v>Broj 
korisnika</v>
      </c>
      <c r="C19" s="253" t="s">
        <v>119</v>
      </c>
      <c r="D19" s="250" t="str">
        <f>D3</f>
        <v>Prosječan mirovinski staž
(gg mm dd)</v>
      </c>
      <c r="E19" s="250" t="str">
        <f>E3</f>
        <v>Prosječna dob
(gg mm)</v>
      </c>
      <c r="F19" s="246" t="s">
        <v>0</v>
      </c>
      <c r="G19" s="246"/>
      <c r="H19" s="246"/>
      <c r="I19" s="246"/>
      <c r="J19" s="246"/>
      <c r="K19" s="246"/>
      <c r="L19" s="90"/>
      <c r="M19" s="114"/>
      <c r="N19" s="114"/>
      <c r="O19" s="114"/>
      <c r="P19" s="90"/>
      <c r="Q19" s="114"/>
      <c r="R19" s="114"/>
      <c r="S19" s="114"/>
      <c r="T19" s="114"/>
      <c r="U19" s="114"/>
      <c r="V19" s="114"/>
    </row>
    <row r="20" spans="1:26" s="1" customFormat="1" ht="79.5" customHeight="1" x14ac:dyDescent="0.2">
      <c r="A20" s="255"/>
      <c r="B20" s="251"/>
      <c r="C20" s="253"/>
      <c r="D20" s="251"/>
      <c r="E20" s="251"/>
      <c r="F20" s="65" t="str">
        <f>F4</f>
        <v>Broj 
 korisnika</v>
      </c>
      <c r="G20" s="100" t="s">
        <v>120</v>
      </c>
      <c r="H20" s="65" t="str">
        <f>H4</f>
        <v>Prosječan mirovinski staž
(gg mm dd)</v>
      </c>
      <c r="I20" s="100" t="str">
        <f>I4</f>
        <v>Prosječna dob
(gg mm)</v>
      </c>
      <c r="J20" s="101" t="str">
        <f>J4</f>
        <v>Udio netomirovine u netoplaći RH</v>
      </c>
      <c r="K20" s="94" t="s">
        <v>70</v>
      </c>
      <c r="L20" s="90"/>
      <c r="M20" s="114"/>
      <c r="N20" s="114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s="1" customFormat="1" ht="32.25" customHeight="1" x14ac:dyDescent="0.2">
      <c r="A21" s="261" t="s">
        <v>107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  <c r="L21" s="90"/>
      <c r="M21" s="114"/>
      <c r="N21" s="114"/>
      <c r="O21" s="114"/>
      <c r="P21" s="90"/>
      <c r="Q21" s="114"/>
      <c r="R21" s="114"/>
      <c r="S21" s="114"/>
      <c r="T21" s="114"/>
      <c r="U21" s="114"/>
      <c r="V21" s="114"/>
    </row>
    <row r="22" spans="1:26" s="1" customFormat="1" ht="12" customHeight="1" x14ac:dyDescent="0.2">
      <c r="A22" s="26" t="s">
        <v>456</v>
      </c>
      <c r="B22" s="103">
        <v>257</v>
      </c>
      <c r="C22" s="27">
        <v>817.29</v>
      </c>
      <c r="D22" s="28" t="s">
        <v>415</v>
      </c>
      <c r="E22" s="28" t="s">
        <v>404</v>
      </c>
      <c r="F22" s="110">
        <v>254</v>
      </c>
      <c r="G22" s="29">
        <v>823.75</v>
      </c>
      <c r="H22" s="30" t="s">
        <v>425</v>
      </c>
      <c r="I22" s="31" t="s">
        <v>404</v>
      </c>
      <c r="J22" s="32">
        <f>G22/'stranica 1 i 2'!$C$52*100</f>
        <v>73.418003565062378</v>
      </c>
      <c r="K22" s="32">
        <f>F22/$F$30*100</f>
        <v>34.842249657064471</v>
      </c>
      <c r="L22" s="90"/>
      <c r="M22" s="114"/>
      <c r="N22" s="114"/>
      <c r="O22" s="114"/>
      <c r="P22" s="90"/>
      <c r="Q22" s="114"/>
      <c r="R22" s="114"/>
      <c r="S22" s="114"/>
      <c r="T22" s="114"/>
      <c r="U22" s="114"/>
      <c r="V22" s="114"/>
    </row>
    <row r="23" spans="1:26" s="1" customFormat="1" ht="12" customHeight="1" x14ac:dyDescent="0.2">
      <c r="A23" s="33" t="s">
        <v>7</v>
      </c>
      <c r="B23" s="104">
        <v>86</v>
      </c>
      <c r="C23" s="34">
        <v>611.86</v>
      </c>
      <c r="D23" s="35" t="s">
        <v>134</v>
      </c>
      <c r="E23" s="35" t="s">
        <v>421</v>
      </c>
      <c r="F23" s="111">
        <v>83</v>
      </c>
      <c r="G23" s="36">
        <v>616.02</v>
      </c>
      <c r="H23" s="37" t="s">
        <v>426</v>
      </c>
      <c r="I23" s="38" t="s">
        <v>421</v>
      </c>
      <c r="J23" s="39">
        <f>G23/'stranica 1 i 2'!$C$52*100</f>
        <v>54.903743315508024</v>
      </c>
      <c r="K23" s="39">
        <f>F23/$F$30*100</f>
        <v>11.385459533607682</v>
      </c>
      <c r="L23" s="90"/>
      <c r="M23" s="114"/>
      <c r="N23" s="114"/>
      <c r="O23" s="114"/>
      <c r="P23" s="90"/>
      <c r="Q23" s="114"/>
      <c r="R23" s="114"/>
      <c r="S23" s="114"/>
      <c r="T23" s="114"/>
      <c r="U23" s="114"/>
      <c r="V23" s="114"/>
    </row>
    <row r="24" spans="1:26" s="1" customFormat="1" ht="12" customHeight="1" x14ac:dyDescent="0.2">
      <c r="A24" s="204" t="s">
        <v>453</v>
      </c>
      <c r="B24" s="195">
        <v>343</v>
      </c>
      <c r="C24" s="196">
        <v>765.78</v>
      </c>
      <c r="D24" s="194" t="s">
        <v>416</v>
      </c>
      <c r="E24" s="194" t="s">
        <v>154</v>
      </c>
      <c r="F24" s="197">
        <v>337</v>
      </c>
      <c r="G24" s="198">
        <v>772.59</v>
      </c>
      <c r="H24" s="199" t="s">
        <v>427</v>
      </c>
      <c r="I24" s="200" t="s">
        <v>154</v>
      </c>
      <c r="J24" s="201">
        <f>G24/'stranica 1 i 2'!$C$52*100</f>
        <v>68.858288770053477</v>
      </c>
      <c r="K24" s="201">
        <f t="shared" ref="K24:K29" si="1">F24/$F$30*100</f>
        <v>46.227709190672158</v>
      </c>
      <c r="L24" s="90"/>
      <c r="M24" s="114"/>
      <c r="N24" s="114"/>
      <c r="O24" s="114"/>
      <c r="P24" s="90"/>
      <c r="Q24" s="114"/>
      <c r="R24" s="114"/>
      <c r="S24" s="114"/>
      <c r="T24" s="114"/>
      <c r="U24" s="114"/>
      <c r="V24" s="114"/>
    </row>
    <row r="25" spans="1:26" s="1" customFormat="1" ht="12" customHeight="1" x14ac:dyDescent="0.2">
      <c r="A25" s="40" t="s">
        <v>8</v>
      </c>
      <c r="B25" s="104">
        <v>166</v>
      </c>
      <c r="C25" s="34">
        <v>600.1</v>
      </c>
      <c r="D25" s="35" t="s">
        <v>417</v>
      </c>
      <c r="E25" s="35" t="s">
        <v>222</v>
      </c>
      <c r="F25" s="111">
        <v>161</v>
      </c>
      <c r="G25" s="36">
        <v>603.91</v>
      </c>
      <c r="H25" s="37" t="s">
        <v>428</v>
      </c>
      <c r="I25" s="38" t="s">
        <v>222</v>
      </c>
      <c r="J25" s="39">
        <f>G25/'stranica 1 i 2'!$C$52*100</f>
        <v>53.82442067736185</v>
      </c>
      <c r="K25" s="39">
        <f t="shared" si="1"/>
        <v>22.085048010973939</v>
      </c>
      <c r="L25" s="90"/>
      <c r="M25" s="114"/>
      <c r="N25" s="114"/>
      <c r="O25" s="114" t="s">
        <v>3</v>
      </c>
      <c r="P25" s="90"/>
      <c r="Q25" s="114"/>
      <c r="R25" s="114"/>
      <c r="S25" s="114"/>
      <c r="T25" s="114"/>
      <c r="U25" s="114"/>
      <c r="V25" s="114"/>
    </row>
    <row r="26" spans="1:26" s="1" customFormat="1" ht="15.75" customHeight="1" x14ac:dyDescent="0.2">
      <c r="A26" s="176" t="s">
        <v>9</v>
      </c>
      <c r="B26" s="104"/>
      <c r="C26" s="34"/>
      <c r="D26" s="35"/>
      <c r="E26" s="35"/>
      <c r="F26" s="111"/>
      <c r="G26" s="36"/>
      <c r="H26" s="37"/>
      <c r="I26" s="38"/>
      <c r="J26" s="177">
        <f>G26/'stranica 1 i 2'!$C$52*100</f>
        <v>0</v>
      </c>
      <c r="K26" s="177">
        <f t="shared" si="1"/>
        <v>0</v>
      </c>
      <c r="L26" s="90"/>
      <c r="M26" s="114"/>
      <c r="N26" s="114"/>
      <c r="O26" s="114"/>
      <c r="P26" s="90"/>
      <c r="Q26" s="114"/>
      <c r="R26" s="114"/>
      <c r="S26" s="114"/>
      <c r="T26" s="114"/>
      <c r="U26" s="114"/>
      <c r="V26" s="114"/>
    </row>
    <row r="27" spans="1:26" s="1" customFormat="1" ht="12" customHeight="1" x14ac:dyDescent="0.2">
      <c r="A27" s="204" t="s">
        <v>454</v>
      </c>
      <c r="B27" s="195">
        <v>509</v>
      </c>
      <c r="C27" s="196">
        <v>711.75</v>
      </c>
      <c r="D27" s="194" t="s">
        <v>418</v>
      </c>
      <c r="E27" s="194" t="s">
        <v>422</v>
      </c>
      <c r="F27" s="197">
        <v>498</v>
      </c>
      <c r="G27" s="198">
        <v>718.06</v>
      </c>
      <c r="H27" s="199" t="s">
        <v>429</v>
      </c>
      <c r="I27" s="200" t="s">
        <v>422</v>
      </c>
      <c r="J27" s="201">
        <f>G27/'stranica 1 i 2'!$C$52*100</f>
        <v>63.998217468805699</v>
      </c>
      <c r="K27" s="201">
        <f t="shared" si="1"/>
        <v>68.312757201646093</v>
      </c>
      <c r="L27" s="90"/>
      <c r="M27" s="114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</row>
    <row r="28" spans="1:26" s="1" customFormat="1" ht="12" customHeight="1" x14ac:dyDescent="0.2">
      <c r="A28" s="40" t="s">
        <v>455</v>
      </c>
      <c r="B28" s="104"/>
      <c r="C28" s="34"/>
      <c r="D28" s="35"/>
      <c r="E28" s="35"/>
      <c r="F28" s="111"/>
      <c r="G28" s="36"/>
      <c r="H28" s="37"/>
      <c r="I28" s="38"/>
      <c r="J28" s="177">
        <f>G28/'stranica 1 i 2'!$C$52*100</f>
        <v>0</v>
      </c>
      <c r="K28" s="177">
        <f t="shared" si="1"/>
        <v>0</v>
      </c>
      <c r="L28" s="90"/>
      <c r="M28" s="114"/>
      <c r="N28" s="114"/>
      <c r="O28" s="114"/>
      <c r="P28" s="90"/>
      <c r="Q28" s="114"/>
      <c r="R28" s="114"/>
      <c r="S28" s="114"/>
      <c r="T28" s="114"/>
      <c r="U28" s="114"/>
      <c r="V28" s="114"/>
    </row>
    <row r="29" spans="1:26" s="1" customFormat="1" ht="12" customHeight="1" x14ac:dyDescent="0.2">
      <c r="A29" s="40" t="s">
        <v>457</v>
      </c>
      <c r="B29" s="104">
        <v>232</v>
      </c>
      <c r="C29" s="34">
        <v>305.85000000000002</v>
      </c>
      <c r="D29" s="35" t="s">
        <v>419</v>
      </c>
      <c r="E29" s="35" t="s">
        <v>423</v>
      </c>
      <c r="F29" s="111">
        <v>231</v>
      </c>
      <c r="G29" s="36">
        <v>307.08999999999997</v>
      </c>
      <c r="H29" s="37" t="s">
        <v>430</v>
      </c>
      <c r="I29" s="38" t="s">
        <v>432</v>
      </c>
      <c r="J29" s="39">
        <f>G29/'stranica 1 i 2'!$C$52*100</f>
        <v>27.369875222816397</v>
      </c>
      <c r="K29" s="39">
        <f t="shared" si="1"/>
        <v>31.68724279835391</v>
      </c>
      <c r="L29" s="90"/>
      <c r="M29" s="114"/>
      <c r="N29" s="114"/>
      <c r="O29" s="114"/>
      <c r="P29" s="90"/>
      <c r="Q29" s="114"/>
      <c r="R29" s="114"/>
      <c r="S29" s="114"/>
      <c r="T29" s="114"/>
      <c r="U29" s="114"/>
      <c r="V29" s="114"/>
    </row>
    <row r="30" spans="1:26" s="1" customFormat="1" ht="14.25" customHeight="1" x14ac:dyDescent="0.2">
      <c r="A30" s="41" t="s">
        <v>10</v>
      </c>
      <c r="B30" s="105">
        <v>741</v>
      </c>
      <c r="C30" s="42">
        <v>584.66659919028336</v>
      </c>
      <c r="D30" s="43" t="s">
        <v>420</v>
      </c>
      <c r="E30" s="43" t="s">
        <v>424</v>
      </c>
      <c r="F30" s="105">
        <v>729</v>
      </c>
      <c r="G30" s="42">
        <v>587.83493827160487</v>
      </c>
      <c r="H30" s="43" t="s">
        <v>431</v>
      </c>
      <c r="I30" s="43" t="s">
        <v>433</v>
      </c>
      <c r="J30" s="44">
        <f>G30/'stranica 1 i 2'!$C$52*100</f>
        <v>52.391705728307024</v>
      </c>
      <c r="K30" s="44"/>
      <c r="L30" s="90">
        <v>32</v>
      </c>
      <c r="M30" s="114"/>
      <c r="N30" s="114"/>
      <c r="O30" s="114"/>
      <c r="P30" s="90"/>
      <c r="Q30" s="114"/>
      <c r="R30" s="114"/>
      <c r="S30" s="114"/>
      <c r="T30" s="114"/>
      <c r="U30" s="114"/>
      <c r="V30" s="114"/>
    </row>
    <row r="31" spans="1:26" s="3" customFormat="1" ht="34.5" customHeight="1" x14ac:dyDescent="0.2">
      <c r="A31" s="259" t="s">
        <v>85</v>
      </c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118"/>
      <c r="M31" s="115"/>
      <c r="N31" s="115"/>
      <c r="O31" s="115"/>
      <c r="P31" s="118"/>
      <c r="Q31" s="115"/>
      <c r="R31" s="115"/>
      <c r="S31" s="115"/>
      <c r="T31" s="115"/>
      <c r="U31" s="115"/>
      <c r="V31" s="115"/>
    </row>
    <row r="32" spans="1:26" x14ac:dyDescent="0.25">
      <c r="A32" s="162"/>
    </row>
    <row r="33" spans="1:1" x14ac:dyDescent="0.25">
      <c r="A33" s="163"/>
    </row>
  </sheetData>
  <mergeCells count="22">
    <mergeCell ref="O20:Z20"/>
    <mergeCell ref="I2:K2"/>
    <mergeCell ref="I17:K17"/>
    <mergeCell ref="A21:K21"/>
    <mergeCell ref="N27:X27"/>
    <mergeCell ref="I18:K18"/>
    <mergeCell ref="A16:G18"/>
    <mergeCell ref="A31:K31"/>
    <mergeCell ref="A15:K15"/>
    <mergeCell ref="A19:A20"/>
    <mergeCell ref="B19:B20"/>
    <mergeCell ref="C19:C20"/>
    <mergeCell ref="D19:D20"/>
    <mergeCell ref="E19:E20"/>
    <mergeCell ref="F19:K19"/>
    <mergeCell ref="A1:K1"/>
    <mergeCell ref="A3:A4"/>
    <mergeCell ref="B3:B4"/>
    <mergeCell ref="C3:C4"/>
    <mergeCell ref="D3:D4"/>
    <mergeCell ref="E3:E4"/>
    <mergeCell ref="F3:K3"/>
  </mergeCells>
  <conditionalFormatting sqref="G5:G7 G9:G10 G12:G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{AD0B7F05-4661-4DCB-A103-19FCF9CAEF4C}</x14:id>
        </ext>
      </extLst>
    </cfRule>
  </conditionalFormatting>
  <conditionalFormatting sqref="G22:G23 G25:G26 G28:G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{596CF0F9-5D05-4B63-8402-D89ABD3F67FC}</x14:id>
        </ext>
      </extLst>
    </cfRule>
  </conditionalFormatting>
  <pageMargins left="3.937007874015748E-2" right="3.937007874015748E-2" top="0" bottom="0" header="0.31496062992125984" footer="0.31496062992125984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D0B7F05-4661-4DCB-A103-19FCF9CAEF4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G5:G7 G9:G10 G12:G13</xm:sqref>
        </x14:conditionalFormatting>
        <x14:conditionalFormatting xmlns:xm="http://schemas.microsoft.com/office/excel/2006/main">
          <x14:cfRule type="dataBar" id="{596CF0F9-5D05-4B63-8402-D89ABD3F67FC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G22:G23 G25:G26 G28:G29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2:I38"/>
  <sheetViews>
    <sheetView workbookViewId="0"/>
  </sheetViews>
  <sheetFormatPr defaultRowHeight="15" x14ac:dyDescent="0.25"/>
  <cols>
    <col min="1" max="1" width="33.28515625" customWidth="1"/>
    <col min="2" max="2" width="11.7109375" customWidth="1"/>
    <col min="3" max="4" width="11" customWidth="1"/>
    <col min="5" max="5" width="11.28515625" customWidth="1"/>
    <col min="6" max="6" width="11.7109375" customWidth="1"/>
    <col min="9" max="11" width="9.140625" customWidth="1"/>
  </cols>
  <sheetData>
    <row r="2" spans="1:9" ht="15" customHeight="1" x14ac:dyDescent="0.25">
      <c r="A2" s="286" t="s">
        <v>450</v>
      </c>
      <c r="B2" s="286"/>
      <c r="C2" s="286"/>
      <c r="D2" s="286"/>
      <c r="E2" s="286"/>
      <c r="F2" s="286"/>
      <c r="G2" s="286"/>
    </row>
    <row r="3" spans="1:9" x14ac:dyDescent="0.25">
      <c r="A3" s="286"/>
      <c r="B3" s="286"/>
      <c r="C3" s="286"/>
      <c r="D3" s="286"/>
      <c r="E3" s="286"/>
      <c r="F3" s="286"/>
      <c r="G3" s="286"/>
    </row>
    <row r="4" spans="1:9" x14ac:dyDescent="0.25">
      <c r="A4" s="185"/>
      <c r="B4" s="185"/>
      <c r="C4" s="185"/>
      <c r="D4" s="185"/>
      <c r="E4" s="185"/>
    </row>
    <row r="5" spans="1:9" x14ac:dyDescent="0.25">
      <c r="A5" s="185"/>
      <c r="B5" s="185"/>
      <c r="C5" s="287" t="s">
        <v>235</v>
      </c>
      <c r="D5" s="287"/>
      <c r="E5" s="287"/>
      <c r="F5" s="287"/>
      <c r="G5" s="287"/>
    </row>
    <row r="6" spans="1:9" x14ac:dyDescent="0.25">
      <c r="C6" s="277" t="s">
        <v>449</v>
      </c>
      <c r="D6" s="277"/>
      <c r="E6" s="277"/>
      <c r="F6" s="277"/>
      <c r="G6" s="277"/>
    </row>
    <row r="7" spans="1:9" ht="15" customHeight="1" x14ac:dyDescent="0.25">
      <c r="A7" s="252" t="s">
        <v>4</v>
      </c>
      <c r="B7" s="249" t="s">
        <v>5</v>
      </c>
      <c r="C7" s="253" t="s">
        <v>435</v>
      </c>
      <c r="D7" s="253" t="s">
        <v>436</v>
      </c>
      <c r="E7" s="291" t="s">
        <v>437</v>
      </c>
      <c r="F7" s="249" t="s">
        <v>67</v>
      </c>
      <c r="G7" s="250" t="s">
        <v>68</v>
      </c>
    </row>
    <row r="8" spans="1:9" ht="54.75" customHeight="1" x14ac:dyDescent="0.25">
      <c r="A8" s="252"/>
      <c r="B8" s="249"/>
      <c r="C8" s="253"/>
      <c r="D8" s="253"/>
      <c r="E8" s="292"/>
      <c r="F8" s="249"/>
      <c r="G8" s="251"/>
    </row>
    <row r="9" spans="1:9" x14ac:dyDescent="0.25">
      <c r="A9" s="290" t="s">
        <v>434</v>
      </c>
      <c r="B9" s="289"/>
      <c r="C9" s="289"/>
      <c r="D9" s="289"/>
      <c r="E9" s="289"/>
      <c r="F9" s="289"/>
      <c r="G9" s="289"/>
    </row>
    <row r="10" spans="1:9" x14ac:dyDescent="0.25">
      <c r="A10" s="147" t="s">
        <v>452</v>
      </c>
      <c r="B10" s="186">
        <v>37679</v>
      </c>
      <c r="C10" s="187">
        <v>443.92845882322945</v>
      </c>
      <c r="D10" s="28">
        <v>95.081346904111101</v>
      </c>
      <c r="E10" s="187">
        <v>525.05464316993721</v>
      </c>
      <c r="F10" s="207" t="s">
        <v>458</v>
      </c>
      <c r="G10" s="208" t="s">
        <v>477</v>
      </c>
      <c r="H10" s="35"/>
      <c r="I10" s="206"/>
    </row>
    <row r="11" spans="1:9" ht="22.5" x14ac:dyDescent="0.25">
      <c r="A11" s="150" t="s">
        <v>7</v>
      </c>
      <c r="B11" s="188">
        <v>720</v>
      </c>
      <c r="C11" s="189">
        <v>564.93087500000024</v>
      </c>
      <c r="D11" s="35">
        <v>91.365236111111088</v>
      </c>
      <c r="E11" s="189">
        <v>631.8068611111114</v>
      </c>
      <c r="F11" s="209" t="s">
        <v>440</v>
      </c>
      <c r="G11" s="210" t="s">
        <v>478</v>
      </c>
    </row>
    <row r="12" spans="1:9" x14ac:dyDescent="0.25">
      <c r="A12" s="150" t="s">
        <v>86</v>
      </c>
      <c r="B12" s="188">
        <v>4678</v>
      </c>
      <c r="C12" s="189">
        <v>409.39709491235385</v>
      </c>
      <c r="D12" s="35">
        <v>91.947618640444716</v>
      </c>
      <c r="E12" s="189">
        <v>499.59450192389841</v>
      </c>
      <c r="F12" s="209" t="s">
        <v>441</v>
      </c>
      <c r="G12" s="210" t="s">
        <v>479</v>
      </c>
    </row>
    <row r="13" spans="1:9" x14ac:dyDescent="0.25">
      <c r="A13" s="191" t="s">
        <v>453</v>
      </c>
      <c r="B13" s="192">
        <v>43077</v>
      </c>
      <c r="C13" s="193">
        <v>442.20094806973731</v>
      </c>
      <c r="D13" s="194">
        <v>94.67892378763635</v>
      </c>
      <c r="E13" s="193">
        <v>524.07405158205506</v>
      </c>
      <c r="F13" s="211" t="s">
        <v>442</v>
      </c>
      <c r="G13" s="212" t="s">
        <v>480</v>
      </c>
    </row>
    <row r="14" spans="1:9" x14ac:dyDescent="0.25">
      <c r="A14" s="184" t="s">
        <v>8</v>
      </c>
      <c r="B14" s="188">
        <v>9162</v>
      </c>
      <c r="C14" s="189">
        <v>415.63136433093513</v>
      </c>
      <c r="D14" s="35">
        <v>94.026684130102538</v>
      </c>
      <c r="E14" s="189">
        <v>496.39006548788353</v>
      </c>
      <c r="F14" s="213" t="s">
        <v>443</v>
      </c>
      <c r="G14" s="214" t="s">
        <v>481</v>
      </c>
    </row>
    <row r="15" spans="1:9" ht="28.5" customHeight="1" x14ac:dyDescent="0.25">
      <c r="A15" s="150" t="s">
        <v>9</v>
      </c>
      <c r="B15" s="188">
        <v>1</v>
      </c>
      <c r="C15" s="189">
        <v>413.81</v>
      </c>
      <c r="D15" s="35">
        <v>95.62</v>
      </c>
      <c r="E15" s="189">
        <v>500.14</v>
      </c>
      <c r="F15" s="215" t="s">
        <v>444</v>
      </c>
      <c r="G15" s="216" t="s">
        <v>482</v>
      </c>
    </row>
    <row r="16" spans="1:9" x14ac:dyDescent="0.25">
      <c r="A16" s="191" t="s">
        <v>454</v>
      </c>
      <c r="B16" s="192">
        <v>52240</v>
      </c>
      <c r="C16" s="193">
        <v>437.54055532160015</v>
      </c>
      <c r="D16" s="194">
        <v>94.564550153140289</v>
      </c>
      <c r="E16" s="193">
        <v>519.21829709036001</v>
      </c>
      <c r="F16" s="217" t="s">
        <v>445</v>
      </c>
      <c r="G16" s="212" t="s">
        <v>483</v>
      </c>
    </row>
    <row r="17" spans="1:7" x14ac:dyDescent="0.25">
      <c r="A17" s="184" t="s">
        <v>455</v>
      </c>
      <c r="B17" s="188">
        <v>1831</v>
      </c>
      <c r="C17" s="189">
        <v>349.75064991807574</v>
      </c>
      <c r="D17" s="35">
        <v>84.925253959584964</v>
      </c>
      <c r="E17" s="189">
        <v>430.00120152921824</v>
      </c>
      <c r="F17" s="218" t="s">
        <v>484</v>
      </c>
      <c r="G17" s="219" t="s">
        <v>485</v>
      </c>
    </row>
    <row r="18" spans="1:7" x14ac:dyDescent="0.25">
      <c r="A18" s="41" t="s">
        <v>10</v>
      </c>
      <c r="B18" s="190">
        <v>54071</v>
      </c>
      <c r="C18" s="43">
        <v>434.56773593979625</v>
      </c>
      <c r="D18" s="43">
        <v>94.238135784433183</v>
      </c>
      <c r="E18" s="43">
        <v>516.19714893381797</v>
      </c>
      <c r="F18" s="220" t="s">
        <v>459</v>
      </c>
      <c r="G18" s="221" t="s">
        <v>439</v>
      </c>
    </row>
    <row r="21" spans="1:7" x14ac:dyDescent="0.25">
      <c r="C21" s="287" t="str">
        <f>C5</f>
        <v>za svibanj 2023. (isplata u lipnju 2023.)</v>
      </c>
      <c r="D21" s="287"/>
      <c r="E21" s="287"/>
      <c r="F21" s="287"/>
      <c r="G21" s="287"/>
    </row>
    <row r="22" spans="1:7" x14ac:dyDescent="0.25">
      <c r="C22" s="277" t="s">
        <v>449</v>
      </c>
      <c r="D22" s="277"/>
      <c r="E22" s="277"/>
      <c r="F22" s="277"/>
      <c r="G22" s="277"/>
    </row>
    <row r="23" spans="1:7" x14ac:dyDescent="0.25">
      <c r="A23" s="252" t="s">
        <v>4</v>
      </c>
      <c r="B23" s="249" t="s">
        <v>5</v>
      </c>
      <c r="C23" s="253" t="s">
        <v>435</v>
      </c>
      <c r="D23" s="253" t="s">
        <v>436</v>
      </c>
      <c r="E23" s="291" t="s">
        <v>437</v>
      </c>
      <c r="F23" s="249" t="s">
        <v>67</v>
      </c>
      <c r="G23" s="250" t="s">
        <v>68</v>
      </c>
    </row>
    <row r="24" spans="1:7" ht="54.75" customHeight="1" x14ac:dyDescent="0.25">
      <c r="A24" s="252"/>
      <c r="B24" s="249"/>
      <c r="C24" s="253"/>
      <c r="D24" s="253"/>
      <c r="E24" s="292"/>
      <c r="F24" s="249"/>
      <c r="G24" s="251"/>
    </row>
    <row r="25" spans="1:7" ht="34.5" customHeight="1" x14ac:dyDescent="0.25">
      <c r="A25" s="288" t="s">
        <v>451</v>
      </c>
      <c r="B25" s="289"/>
      <c r="C25" s="289"/>
      <c r="D25" s="289"/>
      <c r="E25" s="289"/>
      <c r="F25" s="289"/>
      <c r="G25" s="289"/>
    </row>
    <row r="26" spans="1:7" x14ac:dyDescent="0.25">
      <c r="A26" s="147" t="s">
        <v>456</v>
      </c>
      <c r="B26" s="186">
        <v>36658</v>
      </c>
      <c r="C26" s="187">
        <v>447.56189044684498</v>
      </c>
      <c r="D26" s="28">
        <v>95.839312019204016</v>
      </c>
      <c r="E26" s="187">
        <v>529.2709146707432</v>
      </c>
      <c r="F26" s="222" t="s">
        <v>446</v>
      </c>
      <c r="G26" s="223" t="s">
        <v>477</v>
      </c>
    </row>
    <row r="27" spans="1:7" ht="22.5" x14ac:dyDescent="0.25">
      <c r="A27" s="150" t="s">
        <v>7</v>
      </c>
      <c r="B27" s="188">
        <v>675</v>
      </c>
      <c r="C27" s="189">
        <v>572.1149333333334</v>
      </c>
      <c r="D27" s="35">
        <v>92.103407407407403</v>
      </c>
      <c r="E27" s="189">
        <v>638.78557037037035</v>
      </c>
      <c r="F27" s="209" t="s">
        <v>486</v>
      </c>
      <c r="G27" s="210" t="s">
        <v>478</v>
      </c>
    </row>
    <row r="28" spans="1:7" x14ac:dyDescent="0.25">
      <c r="A28" s="150" t="s">
        <v>86</v>
      </c>
      <c r="B28" s="188">
        <v>4635</v>
      </c>
      <c r="C28" s="189">
        <v>411.563387270764</v>
      </c>
      <c r="D28" s="35">
        <v>92.404660194174838</v>
      </c>
      <c r="E28" s="189">
        <v>502.17631715210285</v>
      </c>
      <c r="F28" s="215" t="s">
        <v>447</v>
      </c>
      <c r="G28" s="216" t="s">
        <v>487</v>
      </c>
    </row>
    <row r="29" spans="1:7" x14ac:dyDescent="0.25">
      <c r="A29" s="191" t="s">
        <v>453</v>
      </c>
      <c r="B29" s="192">
        <v>41968</v>
      </c>
      <c r="C29" s="193">
        <v>445.58944100267547</v>
      </c>
      <c r="D29" s="194">
        <v>95.399897540983602</v>
      </c>
      <c r="E29" s="193">
        <v>528.03995139153983</v>
      </c>
      <c r="F29" s="224" t="s">
        <v>488</v>
      </c>
      <c r="G29" s="225" t="s">
        <v>489</v>
      </c>
    </row>
    <row r="30" spans="1:7" x14ac:dyDescent="0.25">
      <c r="A30" s="184" t="s">
        <v>8</v>
      </c>
      <c r="B30" s="188">
        <v>8487</v>
      </c>
      <c r="C30" s="189">
        <v>423.96897843761309</v>
      </c>
      <c r="D30" s="35">
        <v>96.061939436785863</v>
      </c>
      <c r="E30" s="189">
        <v>506.23254624720141</v>
      </c>
      <c r="F30" s="213" t="s">
        <v>490</v>
      </c>
      <c r="G30" s="214" t="s">
        <v>491</v>
      </c>
    </row>
    <row r="31" spans="1:7" ht="22.5" x14ac:dyDescent="0.25">
      <c r="A31" s="150" t="s">
        <v>9</v>
      </c>
      <c r="B31" s="188">
        <v>1</v>
      </c>
      <c r="C31" s="189">
        <v>413.81</v>
      </c>
      <c r="D31" s="35">
        <v>95.62</v>
      </c>
      <c r="E31" s="189">
        <v>500.14</v>
      </c>
      <c r="F31" s="213" t="s">
        <v>444</v>
      </c>
      <c r="G31" s="214" t="s">
        <v>482</v>
      </c>
    </row>
    <row r="32" spans="1:7" x14ac:dyDescent="0.25">
      <c r="A32" s="191" t="s">
        <v>454</v>
      </c>
      <c r="B32" s="192">
        <v>50456</v>
      </c>
      <c r="C32" s="193">
        <v>441.9521204613996</v>
      </c>
      <c r="D32" s="194">
        <v>95.511261296972307</v>
      </c>
      <c r="E32" s="193">
        <v>524.37126288251909</v>
      </c>
      <c r="F32" s="226" t="s">
        <v>448</v>
      </c>
      <c r="G32" s="227" t="s">
        <v>492</v>
      </c>
    </row>
    <row r="33" spans="1:7" x14ac:dyDescent="0.25">
      <c r="A33" s="184" t="s">
        <v>455</v>
      </c>
      <c r="B33" s="188">
        <v>1823</v>
      </c>
      <c r="C33" s="189">
        <v>350.37499177180297</v>
      </c>
      <c r="D33" s="35">
        <v>85.15462424574882</v>
      </c>
      <c r="E33" s="189">
        <v>430.84516182117312</v>
      </c>
      <c r="F33" s="213" t="s">
        <v>493</v>
      </c>
      <c r="G33" s="214" t="s">
        <v>485</v>
      </c>
    </row>
    <row r="34" spans="1:7" x14ac:dyDescent="0.25">
      <c r="A34" s="41" t="s">
        <v>10</v>
      </c>
      <c r="B34" s="190">
        <v>52279</v>
      </c>
      <c r="C34" s="43">
        <v>438.75877120833582</v>
      </c>
      <c r="D34" s="43">
        <v>95.150119168309658</v>
      </c>
      <c r="E34" s="43">
        <v>521.10995179709732</v>
      </c>
      <c r="F34" s="220" t="s">
        <v>448</v>
      </c>
      <c r="G34" s="221" t="s">
        <v>492</v>
      </c>
    </row>
    <row r="35" spans="1:7" x14ac:dyDescent="0.25">
      <c r="A35" s="293" t="s">
        <v>438</v>
      </c>
      <c r="B35" s="293"/>
      <c r="C35" s="293"/>
      <c r="D35" s="293"/>
      <c r="E35" s="293"/>
      <c r="F35" s="293"/>
      <c r="G35" s="293"/>
    </row>
    <row r="36" spans="1:7" ht="15" customHeight="1" x14ac:dyDescent="0.25">
      <c r="A36" s="272" t="s">
        <v>121</v>
      </c>
      <c r="B36" s="272"/>
      <c r="C36" s="272"/>
      <c r="D36" s="272"/>
      <c r="E36" s="272"/>
      <c r="F36" s="272"/>
      <c r="G36" s="272"/>
    </row>
    <row r="37" spans="1:7" x14ac:dyDescent="0.25">
      <c r="A37" s="272"/>
      <c r="B37" s="272"/>
      <c r="C37" s="272"/>
      <c r="D37" s="272"/>
      <c r="E37" s="272"/>
      <c r="F37" s="272"/>
      <c r="G37" s="272"/>
    </row>
    <row r="38" spans="1:7" ht="3.75" customHeight="1" x14ac:dyDescent="0.25">
      <c r="A38" s="272"/>
      <c r="B38" s="272"/>
      <c r="C38" s="272"/>
      <c r="D38" s="272"/>
      <c r="E38" s="272"/>
      <c r="F38" s="272"/>
      <c r="G38" s="272"/>
    </row>
  </sheetData>
  <mergeCells count="23">
    <mergeCell ref="A35:G35"/>
    <mergeCell ref="A36:G38"/>
    <mergeCell ref="C21:G21"/>
    <mergeCell ref="C22:G22"/>
    <mergeCell ref="A23:A24"/>
    <mergeCell ref="B23:B24"/>
    <mergeCell ref="C23:C24"/>
    <mergeCell ref="D23:D24"/>
    <mergeCell ref="E23:E24"/>
    <mergeCell ref="F23:F24"/>
    <mergeCell ref="G23:G24"/>
    <mergeCell ref="A2:G3"/>
    <mergeCell ref="C5:G5"/>
    <mergeCell ref="F7:F8"/>
    <mergeCell ref="G7:G8"/>
    <mergeCell ref="A25:G25"/>
    <mergeCell ref="A9:G9"/>
    <mergeCell ref="C6:G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6</vt:i4>
      </vt:variant>
    </vt:vector>
  </HeadingPairs>
  <TitlesOfParts>
    <vt:vector size="13" baseType="lpstr">
      <vt:lpstr>stranica 1 i 2</vt:lpstr>
      <vt:lpstr>stranica 3</vt:lpstr>
      <vt:lpstr>stranica 4</vt:lpstr>
      <vt:lpstr>stranica 5</vt:lpstr>
      <vt:lpstr>stranica 6</vt:lpstr>
      <vt:lpstr>stranica 7</vt:lpstr>
      <vt:lpstr>stranica 8</vt:lpstr>
      <vt:lpstr>'stranica 1 i 2'!Podrucje_ispisa</vt:lpstr>
      <vt:lpstr>'stranica 3'!Podrucje_ispisa</vt:lpstr>
      <vt:lpstr>'stranica 4'!Podrucje_ispisa</vt:lpstr>
      <vt:lpstr>'stranica 5'!Podrucje_ispisa</vt:lpstr>
      <vt:lpstr>'stranica 6'!Podrucje_ispisa</vt:lpstr>
      <vt:lpstr>'stranica 7'!Podrucje_ispisa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Živec Šašić</dc:creator>
  <cp:lastModifiedBy>Tomislav Oštarić</cp:lastModifiedBy>
  <cp:lastPrinted>2023-06-20T10:24:07Z</cp:lastPrinted>
  <dcterms:created xsi:type="dcterms:W3CDTF">2018-09-19T07:11:38Z</dcterms:created>
  <dcterms:modified xsi:type="dcterms:W3CDTF">2023-06-20T10:24:27Z</dcterms:modified>
</cp:coreProperties>
</file>