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osipa\Desktop\"/>
    </mc:Choice>
  </mc:AlternateContent>
  <bookViews>
    <workbookView xWindow="0" yWindow="0" windowWidth="28800" windowHeight="11700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  <sheet name="stranica 7" sheetId="6" r:id="rId6"/>
    <sheet name="stranica 8" sheetId="7" r:id="rId7"/>
  </sheets>
  <definedNames>
    <definedName name="_xlnm.Print_Area" localSheetId="0">'stranica 1 i 2'!$A$1:$K$67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6'!$A$1:$E$58</definedName>
    <definedName name="_xlnm.Print_Area" localSheetId="5">'stranica 7'!$A$1:$K$31</definedName>
    <definedName name="_xlnm.Print_Area" localSheetId="6">'stranica 8'!$A$1:$G$51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6" l="1"/>
  <c r="K28" i="6"/>
  <c r="C34" i="7" l="1"/>
  <c r="I2" i="5" l="1"/>
  <c r="B22" i="1" l="1"/>
  <c r="D22" i="1"/>
  <c r="E22" i="1"/>
  <c r="F23" i="1"/>
  <c r="H23" i="1"/>
  <c r="I23" i="1"/>
  <c r="J23" i="1"/>
  <c r="I2" i="6" l="1"/>
  <c r="I18" i="6" s="1"/>
  <c r="J30" i="6"/>
  <c r="J29" i="6"/>
  <c r="J27" i="6"/>
  <c r="J26" i="6"/>
  <c r="J25" i="6"/>
  <c r="J24" i="6"/>
  <c r="J23" i="6"/>
  <c r="J22" i="6"/>
  <c r="J14" i="6"/>
  <c r="J6" i="6"/>
  <c r="J7" i="6"/>
  <c r="J8" i="6"/>
  <c r="J9" i="6"/>
  <c r="J10" i="6"/>
  <c r="J11" i="6"/>
  <c r="J12" i="6"/>
  <c r="J13" i="6"/>
  <c r="J5" i="6"/>
  <c r="K29" i="6"/>
  <c r="K27" i="6"/>
  <c r="K26" i="6"/>
  <c r="K25" i="6"/>
  <c r="K24" i="6"/>
  <c r="K23" i="6"/>
  <c r="K22" i="6"/>
  <c r="J20" i="6"/>
  <c r="I20" i="6"/>
  <c r="H20" i="6"/>
  <c r="F20" i="6"/>
  <c r="E19" i="6"/>
  <c r="D19" i="6"/>
  <c r="B19" i="6"/>
  <c r="K13" i="6"/>
  <c r="K12" i="6"/>
  <c r="K11" i="6"/>
  <c r="K10" i="6"/>
  <c r="K9" i="6"/>
  <c r="K8" i="6"/>
  <c r="K7" i="6"/>
  <c r="K6" i="6"/>
  <c r="K5" i="6"/>
  <c r="Q53" i="1" l="1"/>
  <c r="P15" i="2" l="1"/>
  <c r="I2" i="4" l="1"/>
  <c r="F21" i="3" l="1"/>
  <c r="K27" i="1" l="1"/>
  <c r="K28" i="1"/>
  <c r="K29" i="1"/>
  <c r="K30" i="1"/>
  <c r="K31" i="1"/>
  <c r="K32" i="1"/>
  <c r="K26" i="1"/>
  <c r="K25" i="1"/>
  <c r="J32" i="1" l="1"/>
  <c r="J31" i="1"/>
  <c r="J29" i="1"/>
  <c r="J28" i="1"/>
  <c r="J26" i="1"/>
  <c r="J25" i="1"/>
  <c r="J27" i="1" l="1"/>
  <c r="J30" i="1" l="1"/>
  <c r="J33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<sst xmlns="http://schemas.openxmlformats.org/spreadsheetml/2006/main" count="710" uniqueCount="492">
  <si>
    <t>Bez međunarodnih ugovora</t>
  </si>
  <si>
    <t>UKUPNO</t>
  </si>
  <si>
    <t>Broj korisnika</t>
  </si>
  <si>
    <t>-</t>
  </si>
  <si>
    <t>Vrste
mirovina</t>
  </si>
  <si>
    <t>Broj 
korisnika</t>
  </si>
  <si>
    <t>Broj 
 korisnika</t>
  </si>
  <si>
    <t>Starosna mirovina za dugogodišnjeg osiguranika - čl. 35.</t>
  </si>
  <si>
    <t>Prijevremena starosna mirovina</t>
  </si>
  <si>
    <t>Prijevremena starosna mirovina zbog stečaja poslodavca - čl. 36.</t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</si>
  <si>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</si>
  <si>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</si>
  <si>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</si>
  <si>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Ukupno</t>
  </si>
  <si>
    <t>Obiteljska 
mirovina</t>
  </si>
  <si>
    <t>Prosječan 
staž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</si>
  <si>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</si>
  <si>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</si>
  <si>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</si>
  <si>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</si>
  <si>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</si>
  <si>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</si>
  <si>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</si>
  <si>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</si>
  <si>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</si>
  <si>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</si>
  <si>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</si>
  <si>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</si>
  <si>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</si>
  <si>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</si>
  <si>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</si>
  <si>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</si>
  <si>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</si>
  <si>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</si>
  <si>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</si>
  <si>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</si>
  <si>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</si>
  <si>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</si>
  <si>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</si>
  <si>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</si>
  <si>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</si>
  <si>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</si>
  <si>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</si>
  <si>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</si>
  <si>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</si>
  <si>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</si>
  <si>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</si>
  <si>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</si>
  <si>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</si>
  <si>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</si>
  <si>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</si>
  <si>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</si>
  <si>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</si>
  <si>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</si>
  <si>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</si>
  <si>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</si>
  <si>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</si>
  <si>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</si>
  <si>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</si>
  <si>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</si>
  <si>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</si>
  <si>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</si>
  <si>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</si>
  <si>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</si>
  <si>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</si>
  <si>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</si>
  <si>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</si>
  <si>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</si>
  <si>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</si>
  <si>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</si>
  <si>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</si>
  <si>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</si>
  <si>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Udio netomirovine u netoplaći RH</t>
  </si>
  <si>
    <t>−</t>
  </si>
  <si>
    <t>18.</t>
  </si>
  <si>
    <t>Korisnici koji pravo na mirovinu ostvaruju prema Zakonu o vatrogastvu (NN 125/19)*</t>
  </si>
  <si>
    <t>Odnos broja korisnika mirovina i osiguranika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</si>
  <si>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</si>
  <si>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</si>
  <si>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</si>
  <si>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</si>
  <si>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DVO, ZOHBDR i HVO. </t>
    </r>
  </si>
  <si>
    <t>02 09 12</t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</si>
  <si>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0"/>
        <color theme="1"/>
        <rFont val="Calibri"/>
        <family val="2"/>
        <charset val="238"/>
        <scheme val="minor"/>
      </rPr>
      <t xml:space="preserve"> MIROVINA PREMA VRSTAMA MIROVINA, SPOLU, PROSJEČNOJ MIROVINI I PROSJEČNOM STAŽU KOJI SU PRAVO NA MIROVINU OSTVARILI PREMA ZAKONU O MIROVINSKOM OSIGURANJU </t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</si>
  <si>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(akontacija).</t>
    </r>
    <r>
      <rPr>
        <sz val="8"/>
        <color theme="1"/>
        <rFont val="Calibri"/>
        <family val="2"/>
        <charset val="238"/>
        <scheme val="minor"/>
      </rPr>
      <t xml:space="preserve"> 
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</si>
  <si>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>Starosna mirovina prevedena iz invalidske</t>
    </r>
    <r>
      <rPr>
        <vertAlign val="superscript"/>
        <sz val="8.5"/>
        <rFont val="Calibri"/>
        <family val="2"/>
        <charset val="238"/>
        <scheme val="minor"/>
      </rPr>
      <t xml:space="preserve"> </t>
    </r>
    <r>
      <rPr>
        <sz val="8.5"/>
        <rFont val="Calibri"/>
        <family val="2"/>
        <charset val="238"/>
        <scheme val="minor"/>
      </rPr>
      <t xml:space="preserve">  </t>
    </r>
  </si>
  <si>
    <t xml:space="preserve"> 72 09 </t>
  </si>
  <si>
    <t>36 01 07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</si>
  <si>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</si>
  <si>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</si>
  <si>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</si>
  <si>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</si>
  <si>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</si>
  <si>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</si>
  <si>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</si>
  <si>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</si>
  <si>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</si>
  <si>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</si>
  <si>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</si>
  <si>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</si>
  <si>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</si>
  <si>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veće od  1070,00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</si>
  <si>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2023.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</si>
  <si>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2023.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</si>
  <si>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</si>
  <si>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KORISNICI </t>
    </r>
    <r>
      <rPr>
        <b/>
        <i/>
        <sz val="12"/>
        <color rgb="FFFF0000"/>
        <rFont val="Calibri"/>
        <family val="2"/>
        <charset val="238"/>
        <scheme val="minor"/>
      </rPr>
      <t>OSNOVNIH</t>
    </r>
    <r>
      <rPr>
        <b/>
        <sz val="12"/>
        <color theme="1"/>
        <rFont val="Calibri"/>
        <family val="2"/>
        <charset val="238"/>
        <scheme val="minor"/>
      </rPr>
      <t xml:space="preserve"> MIROVINA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2023. GODINI 
PREMA ZAKONU O MIROVINSKOM OSIGURANJU - </t>
    </r>
    <r>
      <rPr>
        <b/>
        <i/>
        <sz val="12"/>
        <color rgb="FFFF0000"/>
        <rFont val="Calibri"/>
        <family val="2"/>
        <charset val="238"/>
        <scheme val="minor"/>
      </rPr>
      <t>NOVI KORISNICI</t>
    </r>
  </si>
  <si>
    <r>
      <t xml:space="preserve">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</si>
  <si>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>Razredi svota 
netomirovina u eurima (EUR)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</si>
  <si>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2023. - u milijardama eura (plan)</t>
    </r>
  </si>
  <si>
    <t xml:space="preserve"> 74 07 </t>
  </si>
  <si>
    <t xml:space="preserve"> 72 07 </t>
  </si>
  <si>
    <t xml:space="preserve"> 63 03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</si>
  <si>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01.01.2023.</t>
    </r>
  </si>
  <si>
    <t>10,86 euro 
(81,82 kuna)</t>
  </si>
  <si>
    <t>Vrijednost najniže mirovine za 1 godinu mirovinskog staža (VNM) 01.01.2023.</t>
  </si>
  <si>
    <t>11,19 euro 
(84,31 kuna)</t>
  </si>
  <si>
    <t>Prosječna 
netomirovina u eurima (EUR)</t>
  </si>
  <si>
    <t>Prosječna netomirovina u eurima (EUR)</t>
  </si>
  <si>
    <t xml:space="preserve">Od prosinca 2022. u primjeni je Zakon o uvođenju eura kao službene valute u Republici Hrvatskoj (NN 57/22 i 88/22).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siječnja 2023. u primjeni su članci 7.,9.,10. i 12. Zakona o izmjenama i dopunama Zakona o mirovinskom osiguranju (NN 119/22).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ožujka 2023. u primjeni je članak 3. Zakona o izmjenama i dopunama Zakona o mirovinskom osiguranju (NN 119/22). </t>
  </si>
  <si>
    <t xml:space="preserve"> 75 01 </t>
  </si>
  <si>
    <t xml:space="preserve"> 66 04 </t>
  </si>
  <si>
    <t xml:space="preserve"> 74 05 </t>
  </si>
  <si>
    <t xml:space="preserve"> 74 03 </t>
  </si>
  <si>
    <t>21 00 22</t>
  </si>
  <si>
    <t>37 07 19</t>
  </si>
  <si>
    <t>28 07 27</t>
  </si>
  <si>
    <t>36 00 03</t>
  </si>
  <si>
    <t xml:space="preserve"> 64 00 </t>
  </si>
  <si>
    <t xml:space="preserve"> 65 09 </t>
  </si>
  <si>
    <t xml:space="preserve"> 66 00 </t>
  </si>
  <si>
    <t>35 08 23</t>
  </si>
  <si>
    <t>21 10 14</t>
  </si>
  <si>
    <t>28 03 24</t>
  </si>
  <si>
    <t xml:space="preserve"> 66 06 </t>
  </si>
  <si>
    <t xml:space="preserve"> 74 08 </t>
  </si>
  <si>
    <t xml:space="preserve"> 69 04 </t>
  </si>
  <si>
    <t xml:space="preserve"> 64 04 </t>
  </si>
  <si>
    <t xml:space="preserve"> 73 01 </t>
  </si>
  <si>
    <t>42 05 16</t>
  </si>
  <si>
    <t>35 08 27</t>
  </si>
  <si>
    <t>21 11 09</t>
  </si>
  <si>
    <t>28 01 25</t>
  </si>
  <si>
    <t xml:space="preserve"> 72 11 </t>
  </si>
  <si>
    <t xml:space="preserve"> 63 02 </t>
  </si>
  <si>
    <t xml:space="preserve"> 71 11 </t>
  </si>
  <si>
    <t xml:space="preserve"> 73 11 </t>
  </si>
  <si>
    <t xml:space="preserve"> 72 01 </t>
  </si>
  <si>
    <t xml:space="preserve"> 37 00 10 </t>
  </si>
  <si>
    <t xml:space="preserve"> 59 05 </t>
  </si>
  <si>
    <t xml:space="preserve"> 54 09 </t>
  </si>
  <si>
    <t xml:space="preserve"> 63 04 </t>
  </si>
  <si>
    <t xml:space="preserve"> 42 03 01 </t>
  </si>
  <si>
    <t xml:space="preserve"> 64 11 </t>
  </si>
  <si>
    <t xml:space="preserve"> 61 11 </t>
  </si>
  <si>
    <t xml:space="preserve"> 63 06 </t>
  </si>
  <si>
    <t xml:space="preserve"> 62 11 </t>
  </si>
  <si>
    <t xml:space="preserve">   18 08   </t>
  </si>
  <si>
    <t>20 09 28</t>
  </si>
  <si>
    <t>27 09 28</t>
  </si>
  <si>
    <t>35 08 11</t>
  </si>
  <si>
    <t>36 11 00</t>
  </si>
  <si>
    <t>10 00 23</t>
  </si>
  <si>
    <t>31 09 00</t>
  </si>
  <si>
    <t>32 00 02</t>
  </si>
  <si>
    <t>34 03 10</t>
  </si>
  <si>
    <t>36 06 17</t>
  </si>
  <si>
    <t>25 01 07</t>
  </si>
  <si>
    <t>37 00 29</t>
  </si>
  <si>
    <t>40 00 04</t>
  </si>
  <si>
    <t>40 05 06</t>
  </si>
  <si>
    <t>29 10 13</t>
  </si>
  <si>
    <t>42 02 08</t>
  </si>
  <si>
    <t>32 00 17</t>
  </si>
  <si>
    <t xml:space="preserve"> 62 09 </t>
  </si>
  <si>
    <t xml:space="preserve"> 64 10 </t>
  </si>
  <si>
    <t xml:space="preserve"> 62 03 </t>
  </si>
  <si>
    <t xml:space="preserve"> 36 03 </t>
  </si>
  <si>
    <t xml:space="preserve"> 60 01 </t>
  </si>
  <si>
    <t>42 02 03</t>
  </si>
  <si>
    <t>32 07 04</t>
  </si>
  <si>
    <t xml:space="preserve"> 62 10 </t>
  </si>
  <si>
    <t>Korisnici mirovina ostvarenih prema Zakonu o mirovinskom osiguranju - ZOMO</t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</si>
  <si>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brutomirovine</t>
    </r>
    <r>
      <rPr>
        <sz val="8"/>
        <rFont val="Calibri"/>
        <family val="2"/>
        <charset val="238"/>
        <scheme val="minor"/>
      </rPr>
      <t xml:space="preserve"> iz obveznog mirovinskog osiguranja u RH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</si>
  <si>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brutoiznosa</t>
    </r>
    <r>
      <rPr>
        <sz val="8"/>
        <rFont val="Calibri"/>
        <family val="2"/>
        <charset val="238"/>
        <scheme val="minor"/>
      </rPr>
      <t xml:space="preserve"> dijela obiteljske mirovine (DOM)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</si>
  <si>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ukupno</t>
    </r>
    <r>
      <rPr>
        <sz val="8"/>
        <rFont val="Calibri"/>
        <family val="2"/>
        <charset val="238"/>
        <scheme val="minor"/>
      </rPr>
      <t xml:space="preserve"> isplaćenog </t>
    </r>
    <r>
      <rPr>
        <sz val="8"/>
        <color rgb="FFFF0000"/>
        <rFont val="Calibri"/>
        <family val="2"/>
        <charset val="238"/>
        <scheme val="minor"/>
      </rPr>
      <t>netoiznosa</t>
    </r>
  </si>
  <si>
    <t>U broj korisnika mirovina nisu uključeni korisnici mirovina DVO, ZOHBDR i HVO.</t>
  </si>
  <si>
    <t>42 04 28</t>
  </si>
  <si>
    <t>37 08 28</t>
  </si>
  <si>
    <t>31 03 19</t>
  </si>
  <si>
    <t>u eurima (EUR)</t>
  </si>
  <si>
    <t>KORISNICI MIROVINA KOJIMA JE ISPLAĆENA OSOBNA (starosna, prijevremena starosna ili invalidska) MIROVINA I DIO OBITELJSKE MIROVINE (DOM)</t>
  </si>
  <si>
    <r>
      <t xml:space="preserve">Korisnici mirovina ostvarenih prema Zakonu o mirovinskom osiguranju - ZOMO
</t>
    </r>
    <r>
      <rPr>
        <b/>
        <i/>
        <sz val="10"/>
        <color rgb="FFFF0000"/>
        <rFont val="Calibri"/>
        <family val="2"/>
        <charset val="238"/>
        <scheme val="minor"/>
      </rPr>
      <t>bez međunarodnih ugovora</t>
    </r>
  </si>
  <si>
    <t>Ukupno starosna mirovina</t>
  </si>
  <si>
    <t>Sveukupno starosna mirovina</t>
  </si>
  <si>
    <t>Invalidska mirovina</t>
  </si>
  <si>
    <t>Starosna mirovina</t>
  </si>
  <si>
    <t>Obiteljska mirovina</t>
  </si>
  <si>
    <t>69 02</t>
  </si>
  <si>
    <t>78 01</t>
  </si>
  <si>
    <t>73 04</t>
  </si>
  <si>
    <t>78 08</t>
  </si>
  <si>
    <t>72 06</t>
  </si>
  <si>
    <t>PREGLED OSNOVNIH PODATAKA O STANJU U SUSTAVU MIROVINSKOG OSIGURANJA za lipanj 2023. (isplata u srpnju 2023.)</t>
  </si>
  <si>
    <t>Broj korisnika mirovine za lipanj 2023. (isplata u srpnju 2023.)</t>
  </si>
  <si>
    <t>Broj korisnika doplatka za djecu za lipanj 2023. (isplata u srpnju 2023.)</t>
  </si>
  <si>
    <t>Broj djece za koju je isplaćen doplatak za djecu za lipanj 2023. (isplata u srpnju 2023.)</t>
  </si>
  <si>
    <t>Broj korisnika nacionalne naknade za lipanj 2023. (isplata u srpnju 2023.)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</si>
  <si>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30.06.2023.</t>
    </r>
  </si>
  <si>
    <t>1 : 1,37</t>
  </si>
  <si>
    <t>Podatak za prosječnu mjesečnu isplaćenu netoplaću Republike Hrvatske za svibanj 2023. u eurima (EUR) (izvor:DSZ)</t>
  </si>
  <si>
    <t>42 05 20</t>
  </si>
  <si>
    <t>24 08 10</t>
  </si>
  <si>
    <t>31 08 24</t>
  </si>
  <si>
    <t>36 00 14</t>
  </si>
  <si>
    <t>32 09 26</t>
  </si>
  <si>
    <t>31 01 06</t>
  </si>
  <si>
    <t xml:space="preserve"> 64 05 </t>
  </si>
  <si>
    <t xml:space="preserve"> 72 03 </t>
  </si>
  <si>
    <t xml:space="preserve"> 42 11 12 </t>
  </si>
  <si>
    <t xml:space="preserve"> 42 05 03 </t>
  </si>
  <si>
    <t>28 00 04</t>
  </si>
  <si>
    <t>37 04 18</t>
  </si>
  <si>
    <t>31 09 13</t>
  </si>
  <si>
    <t>24 05 10</t>
  </si>
  <si>
    <t>31 08 27</t>
  </si>
  <si>
    <t>35 10 12</t>
  </si>
  <si>
    <t>32 09 13</t>
  </si>
  <si>
    <t>30 11 11</t>
  </si>
  <si>
    <t xml:space="preserve"> 43 00 03 </t>
  </si>
  <si>
    <t xml:space="preserve"> 42 05 19 </t>
  </si>
  <si>
    <t>27 09 10</t>
  </si>
  <si>
    <t>37 06 05</t>
  </si>
  <si>
    <t xml:space="preserve"> 74 06 </t>
  </si>
  <si>
    <t xml:space="preserve"> 68 11 </t>
  </si>
  <si>
    <t xml:space="preserve"> 72 05 </t>
  </si>
  <si>
    <t xml:space="preserve"> 31 08 18 </t>
  </si>
  <si>
    <t xml:space="preserve"> 42 03 12 </t>
  </si>
  <si>
    <t xml:space="preserve"> 33 07 18 </t>
  </si>
  <si>
    <t xml:space="preserve"> 37 03 19 </t>
  </si>
  <si>
    <t xml:space="preserve"> 34 02 26 </t>
  </si>
  <si>
    <t xml:space="preserve"> 24 01 11 </t>
  </si>
  <si>
    <t xml:space="preserve"> 29 00 13 </t>
  </si>
  <si>
    <t xml:space="preserve"> 32 08 03 </t>
  </si>
  <si>
    <t xml:space="preserve"> 60 06 </t>
  </si>
  <si>
    <t xml:space="preserve"> 63 08 </t>
  </si>
  <si>
    <t xml:space="preserve"> 32 06 21 </t>
  </si>
  <si>
    <t xml:space="preserve"> 34 07 09 </t>
  </si>
  <si>
    <t xml:space="preserve"> 37 02 07 </t>
  </si>
  <si>
    <t xml:space="preserve"> 35 00 24 </t>
  </si>
  <si>
    <t xml:space="preserve"> 24 00 08 </t>
  </si>
  <si>
    <t xml:space="preserve"> 29 01 10 </t>
  </si>
  <si>
    <t xml:space="preserve"> 33 02 26 </t>
  </si>
  <si>
    <t xml:space="preserve"> 64 01 </t>
  </si>
  <si>
    <t xml:space="preserve"> 60 04 </t>
  </si>
  <si>
    <t xml:space="preserve"> 63 05 </t>
  </si>
  <si>
    <t xml:space="preserve"> 54 02 </t>
  </si>
  <si>
    <t xml:space="preserve">   21 10   </t>
  </si>
  <si>
    <t xml:space="preserve">   20 01   </t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</si>
  <si>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lipnja 2023. </t>
    </r>
    <r>
      <rPr>
        <sz val="10"/>
        <color theme="1"/>
        <rFont val="Calibri"/>
        <family val="2"/>
        <charset val="238"/>
        <scheme val="minor"/>
      </rPr>
      <t>(izvor: HZZ)</t>
    </r>
  </si>
  <si>
    <t>14 10 05</t>
  </si>
  <si>
    <t>16 02 21</t>
  </si>
  <si>
    <t>12 08 13</t>
  </si>
  <si>
    <t>18 06 14</t>
  </si>
  <si>
    <t>14 07 24</t>
  </si>
  <si>
    <t>16 00 23</t>
  </si>
  <si>
    <t>13 01 06</t>
  </si>
  <si>
    <t>13 11 24</t>
  </si>
  <si>
    <t>15 06 18</t>
  </si>
  <si>
    <t>16 04 21</t>
  </si>
  <si>
    <t>13 05 07</t>
  </si>
  <si>
    <t>15 01 03</t>
  </si>
  <si>
    <t>19 09 18</t>
  </si>
  <si>
    <t>20 04 01</t>
  </si>
  <si>
    <t>16 06 25</t>
  </si>
  <si>
    <t>26 11 06</t>
  </si>
  <si>
    <t>27 08 18</t>
  </si>
  <si>
    <t>23 03 24</t>
  </si>
  <si>
    <t>29 02 08</t>
  </si>
  <si>
    <t>30 08 18</t>
  </si>
  <si>
    <t>22 09 13</t>
  </si>
  <si>
    <t>28 02 18</t>
  </si>
  <si>
    <t>33 01 10</t>
  </si>
  <si>
    <t>34 01 04</t>
  </si>
  <si>
    <t>25 10 11</t>
  </si>
  <si>
    <t>32 05 20</t>
  </si>
  <si>
    <t>35 00 27</t>
  </si>
  <si>
    <t>26 10 05</t>
  </si>
  <si>
    <t>35 02 22</t>
  </si>
  <si>
    <t>36 06 16</t>
  </si>
  <si>
    <t>28 06 26</t>
  </si>
  <si>
    <t>36 03 00</t>
  </si>
  <si>
    <t>37 07 04</t>
  </si>
  <si>
    <t>37 11 11</t>
  </si>
  <si>
    <t>29 03 17</t>
  </si>
  <si>
    <t>36 05 08</t>
  </si>
  <si>
    <t>38 07 20</t>
  </si>
  <si>
    <t>38 11 20</t>
  </si>
  <si>
    <t>29 03 04</t>
  </si>
  <si>
    <t>36 10 10</t>
  </si>
  <si>
    <t>38 10 19</t>
  </si>
  <si>
    <t>39 01 29</t>
  </si>
  <si>
    <t>29 00 15</t>
  </si>
  <si>
    <t>37 04 14</t>
  </si>
  <si>
    <t>38 09 10</t>
  </si>
  <si>
    <t>39 00 01</t>
  </si>
  <si>
    <t>28 06 04</t>
  </si>
  <si>
    <t>38 01 11</t>
  </si>
  <si>
    <t>39 11 21</t>
  </si>
  <si>
    <t>40 00 03</t>
  </si>
  <si>
    <t>29 03 03</t>
  </si>
  <si>
    <t>40 08 25</t>
  </si>
  <si>
    <t>17 09 14</t>
  </si>
  <si>
    <t>14 07 05</t>
  </si>
  <si>
    <t>14 07 21</t>
  </si>
  <si>
    <t>16 01 11</t>
  </si>
  <si>
    <t>11 02 01</t>
  </si>
  <si>
    <t>15 08 25</t>
  </si>
  <si>
    <t>17 05 20</t>
  </si>
  <si>
    <t>09 11 16</t>
  </si>
  <si>
    <t>13 05 15</t>
  </si>
  <si>
    <t>18 03 24</t>
  </si>
  <si>
    <t>19 02 23</t>
  </si>
  <si>
    <t>11 05 14</t>
  </si>
  <si>
    <t>17 11 01</t>
  </si>
  <si>
    <t>22 03 26</t>
  </si>
  <si>
    <t>23 00 07</t>
  </si>
  <si>
    <t>14 04 15</t>
  </si>
  <si>
    <t>22 01 03</t>
  </si>
  <si>
    <t>23 09 09</t>
  </si>
  <si>
    <t>24 07 15</t>
  </si>
  <si>
    <t>13 00 02</t>
  </si>
  <si>
    <t>23 11 09</t>
  </si>
  <si>
    <t>29 09 11</t>
  </si>
  <si>
    <t>30 05 00</t>
  </si>
  <si>
    <t>20 02 22</t>
  </si>
  <si>
    <t>29 01 14</t>
  </si>
  <si>
    <t>31 08 07</t>
  </si>
  <si>
    <t>22 10 04</t>
  </si>
  <si>
    <t>33 00 26</t>
  </si>
  <si>
    <t>33 03 26</t>
  </si>
  <si>
    <t>24 04 02</t>
  </si>
  <si>
    <t>32 11 08</t>
  </si>
  <si>
    <t>33 08 22</t>
  </si>
  <si>
    <t>33 11 10</t>
  </si>
  <si>
    <t>25 06 10</t>
  </si>
  <si>
    <t>33 04 16</t>
  </si>
  <si>
    <t>34 02 28</t>
  </si>
  <si>
    <t>34 05 00</t>
  </si>
  <si>
    <t>25 11 05</t>
  </si>
  <si>
    <t>34 04 00</t>
  </si>
  <si>
    <t>34 04 25</t>
  </si>
  <si>
    <t>25 11 16</t>
  </si>
  <si>
    <t>35 04 20</t>
  </si>
  <si>
    <t>34 05 28</t>
  </si>
  <si>
    <t>34 05 24</t>
  </si>
  <si>
    <t>27 02 10</t>
  </si>
  <si>
    <t>35 01 14</t>
  </si>
  <si>
    <t>35 02 24</t>
  </si>
  <si>
    <t>28 04 05</t>
  </si>
  <si>
    <t>29 11 12</t>
  </si>
  <si>
    <t>18 01 04</t>
  </si>
  <si>
    <t>za lipanj 2023. (isplata u srpnju 2023.)</t>
  </si>
  <si>
    <t>14 09 15</t>
  </si>
  <si>
    <t>16 00 28</t>
  </si>
  <si>
    <t>12 08 16</t>
  </si>
  <si>
    <t>18 08 28</t>
  </si>
  <si>
    <t>14 07 27</t>
  </si>
  <si>
    <t>15 11 01</t>
  </si>
  <si>
    <t>13 02 25</t>
  </si>
  <si>
    <t>15 03 00</t>
  </si>
  <si>
    <t>15 06 12</t>
  </si>
  <si>
    <t>16 03 05</t>
  </si>
  <si>
    <t>13 06 03</t>
  </si>
  <si>
    <t>15 03 06</t>
  </si>
  <si>
    <t>19 11 02</t>
  </si>
  <si>
    <t>20 05 00</t>
  </si>
  <si>
    <t>16 08 03</t>
  </si>
  <si>
    <t>21 02 27</t>
  </si>
  <si>
    <t>27 04 28</t>
  </si>
  <si>
    <t>28 02 15</t>
  </si>
  <si>
    <t>23 06 17</t>
  </si>
  <si>
    <t>28 11 09</t>
  </si>
  <si>
    <t>31 01 19</t>
  </si>
  <si>
    <t>32 10 18</t>
  </si>
  <si>
    <t>24 01 19</t>
  </si>
  <si>
    <t>30 05 25</t>
  </si>
  <si>
    <t>34 01 08</t>
  </si>
  <si>
    <t>35 03 09</t>
  </si>
  <si>
    <t>26 06 25</t>
  </si>
  <si>
    <t>33 05 20</t>
  </si>
  <si>
    <t>36 09 12</t>
  </si>
  <si>
    <t>27 04 18</t>
  </si>
  <si>
    <t>36 00 06</t>
  </si>
  <si>
    <t>37 09 06</t>
  </si>
  <si>
    <t>38 03 10</t>
  </si>
  <si>
    <t>29 05 29</t>
  </si>
  <si>
    <t>36 11 04</t>
  </si>
  <si>
    <t>38 11 16</t>
  </si>
  <si>
    <t>39 05 04</t>
  </si>
  <si>
    <t>30 06 08</t>
  </si>
  <si>
    <t>30 11 01</t>
  </si>
  <si>
    <t>37 05 07</t>
  </si>
  <si>
    <t>40 02 16</t>
  </si>
  <si>
    <t>40 07 16</t>
  </si>
  <si>
    <t>30 05 02</t>
  </si>
  <si>
    <t>37 08 22</t>
  </si>
  <si>
    <t>39 11 02</t>
  </si>
  <si>
    <t>40 03 09</t>
  </si>
  <si>
    <t>29 03 19</t>
  </si>
  <si>
    <t>38 04 10</t>
  </si>
  <si>
    <t>40 09 22</t>
  </si>
  <si>
    <t>40 10 14</t>
  </si>
  <si>
    <t>31 06 02</t>
  </si>
  <si>
    <t>33 06 20</t>
  </si>
  <si>
    <t>22 02 27</t>
  </si>
  <si>
    <t>28 11 08</t>
  </si>
  <si>
    <t xml:space="preserve"> 31 10 07  </t>
  </si>
  <si>
    <t xml:space="preserve"> 35 11 07  </t>
  </si>
  <si>
    <t xml:space="preserve"> 31 05 00  </t>
  </si>
  <si>
    <t>31 01 21</t>
  </si>
  <si>
    <t xml:space="preserve"> 33 05 21  </t>
  </si>
  <si>
    <t xml:space="preserve"> 33 02 06  </t>
  </si>
  <si>
    <t>18 08 11</t>
  </si>
  <si>
    <t>30 01 16</t>
  </si>
  <si>
    <t xml:space="preserve"> 38 02 26  </t>
  </si>
  <si>
    <t xml:space="preserve"> 29 08 05  </t>
  </si>
  <si>
    <t xml:space="preserve"> 32 09 10  </t>
  </si>
  <si>
    <t xml:space="preserve"> 29 03 04  </t>
  </si>
  <si>
    <t xml:space="preserve"> 41 11 07  </t>
  </si>
  <si>
    <t xml:space="preserve"> 29 07 16  </t>
  </si>
  <si>
    <t xml:space="preserve"> 27 09 22  </t>
  </si>
  <si>
    <t xml:space="preserve"> 28 10 07  </t>
  </si>
  <si>
    <t>06 06 14</t>
  </si>
  <si>
    <t>39 08 01</t>
  </si>
  <si>
    <t>40 03 21</t>
  </si>
  <si>
    <t>36 10 13</t>
  </si>
  <si>
    <t>39 00 16</t>
  </si>
  <si>
    <t>32 11 07</t>
  </si>
  <si>
    <t>27 03 23</t>
  </si>
  <si>
    <t>37 01 02</t>
  </si>
  <si>
    <t xml:space="preserve"> 66 09 </t>
  </si>
  <si>
    <t xml:space="preserve"> 65 10 </t>
  </si>
  <si>
    <t xml:space="preserve"> 61 00 </t>
  </si>
  <si>
    <t xml:space="preserve"> 36 04 </t>
  </si>
  <si>
    <t xml:space="preserve"> 60 02 </t>
  </si>
  <si>
    <t>39 08 07</t>
  </si>
  <si>
    <t>40 03 19</t>
  </si>
  <si>
    <t>36 10 23</t>
  </si>
  <si>
    <t>39 00 23</t>
  </si>
  <si>
    <t>33 02 06</t>
  </si>
  <si>
    <t>27 04 01</t>
  </si>
  <si>
    <t>37 00 28</t>
  </si>
  <si>
    <t xml:space="preserve"> 66 01 </t>
  </si>
  <si>
    <t xml:space="preserve"> 39 09 00 </t>
  </si>
  <si>
    <t xml:space="preserve"> 42 02 00 </t>
  </si>
  <si>
    <t xml:space="preserve"> 40 04 22 </t>
  </si>
  <si>
    <t xml:space="preserve"> 37 01 01 </t>
  </si>
  <si>
    <t xml:space="preserve"> 39 04 09 </t>
  </si>
  <si>
    <t xml:space="preserve"> 28 04 16 </t>
  </si>
  <si>
    <t xml:space="preserve"> 36 04 12 </t>
  </si>
  <si>
    <t xml:space="preserve"> 61 07 </t>
  </si>
  <si>
    <t xml:space="preserve"> 63 11 </t>
  </si>
  <si>
    <t xml:space="preserve"> 36 02 </t>
  </si>
  <si>
    <t xml:space="preserve"> 55 08 </t>
  </si>
  <si>
    <t xml:space="preserve"> 39 11 00 </t>
  </si>
  <si>
    <t xml:space="preserve"> 42 01 24 </t>
  </si>
  <si>
    <t xml:space="preserve"> 40 05 28 </t>
  </si>
  <si>
    <t xml:space="preserve"> 37 01 02 </t>
  </si>
  <si>
    <t xml:space="preserve"> 39 05 07 </t>
  </si>
  <si>
    <t xml:space="preserve"> 28 05 03 </t>
  </si>
  <si>
    <t xml:space="preserve"> 36 04 18 </t>
  </si>
  <si>
    <t xml:space="preserve"> 55 07 </t>
  </si>
  <si>
    <t>31 03 28</t>
  </si>
  <si>
    <t>79 08</t>
  </si>
  <si>
    <t>24 04 00</t>
  </si>
  <si>
    <t>30 09 00</t>
  </si>
  <si>
    <t>79 05</t>
  </si>
  <si>
    <t>33 11 11</t>
  </si>
  <si>
    <t>72 08</t>
  </si>
  <si>
    <t>67 01</t>
  </si>
  <si>
    <t>78 03</t>
  </si>
  <si>
    <t>25 07 09</t>
  </si>
  <si>
    <t>31 01 11</t>
  </si>
  <si>
    <t>31 03 29</t>
  </si>
  <si>
    <t xml:space="preserve">34 00 01 </t>
  </si>
  <si>
    <t>42 05 09</t>
  </si>
  <si>
    <t xml:space="preserve">25 07 01 </t>
  </si>
  <si>
    <t xml:space="preserve">24 04 03 </t>
  </si>
  <si>
    <t>79 09</t>
  </si>
  <si>
    <t>30 08 26</t>
  </si>
  <si>
    <t>31 03 10</t>
  </si>
  <si>
    <t>31 01 00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</si>
</sst>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5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6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3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4" fillId="0" borderId="0" xfId="0" applyFont="1"/>
    <xf numFmtId="0" fontId="20" fillId="2" borderId="0" xfId="0" applyFont="1" applyFill="1"/>
    <xf numFmtId="0" fontId="35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5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1" fontId="29" fillId="0" borderId="0" xfId="0" applyNumberFormat="1" applyFont="1" applyAlignment="1">
      <alignment vertical="center"/>
    </xf>
    <xf numFmtId="0" fontId="40" fillId="0" borderId="6" xfId="0" applyFont="1" applyFill="1" applyBorder="1" applyAlignment="1">
      <alignment vertical="center"/>
    </xf>
    <xf numFmtId="0" fontId="40" fillId="0" borderId="7" xfId="0" applyFont="1" applyFill="1" applyBorder="1" applyAlignment="1">
      <alignment horizontal="left" vertical="center"/>
    </xf>
    <xf numFmtId="0" fontId="40" fillId="0" borderId="7" xfId="0" applyFont="1" applyFill="1" applyBorder="1" applyAlignment="1">
      <alignment vertical="center"/>
    </xf>
    <xf numFmtId="0" fontId="40" fillId="0" borderId="7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center" wrapText="1"/>
    </xf>
    <xf numFmtId="0" fontId="0" fillId="0" borderId="0" xfId="0" applyAlignment="1"/>
    <xf numFmtId="0" fontId="33" fillId="0" borderId="0" xfId="0" applyFont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2" fontId="45" fillId="3" borderId="8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4" fillId="8" borderId="5" xfId="0" applyFont="1" applyFill="1" applyBorder="1" applyAlignment="1">
      <alignment horizontal="center" vertical="center" wrapText="1"/>
    </xf>
    <xf numFmtId="2" fontId="29" fillId="0" borderId="0" xfId="0" applyNumberFormat="1" applyFont="1" applyAlignment="1">
      <alignment vertical="center"/>
    </xf>
    <xf numFmtId="10" fontId="29" fillId="0" borderId="0" xfId="1" applyNumberFormat="1" applyFont="1"/>
    <xf numFmtId="0" fontId="40" fillId="0" borderId="7" xfId="0" applyFont="1" applyFill="1" applyBorder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1" fontId="9" fillId="3" borderId="13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164" fontId="9" fillId="3" borderId="13" xfId="0" applyNumberFormat="1" applyFont="1" applyFill="1" applyBorder="1" applyAlignment="1">
      <alignment horizontal="center" vertical="center"/>
    </xf>
    <xf numFmtId="165" fontId="9" fillId="3" borderId="1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/>
    </xf>
    <xf numFmtId="0" fontId="50" fillId="0" borderId="8" xfId="0" applyFont="1" applyBorder="1" applyAlignment="1">
      <alignment horizontal="center"/>
    </xf>
    <xf numFmtId="0" fontId="50" fillId="0" borderId="7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1" fillId="4" borderId="13" xfId="0" applyFont="1" applyFill="1" applyBorder="1" applyAlignment="1">
      <alignment horizontal="center"/>
    </xf>
    <xf numFmtId="0" fontId="51" fillId="4" borderId="5" xfId="0" applyFont="1" applyFill="1" applyBorder="1" applyAlignment="1">
      <alignment horizontal="center"/>
    </xf>
    <xf numFmtId="0" fontId="50" fillId="0" borderId="6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1" fontId="0" fillId="0" borderId="0" xfId="0" applyNumberFormat="1"/>
    <xf numFmtId="10" fontId="29" fillId="0" borderId="0" xfId="0" applyNumberFormat="1" applyFont="1"/>
    <xf numFmtId="0" fontId="1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11" fillId="0" borderId="9" xfId="0" applyFont="1" applyBorder="1" applyAlignment="1">
      <alignment horizontal="left" vertical="top"/>
    </xf>
    <xf numFmtId="0" fontId="11" fillId="0" borderId="0" xfId="0" applyFont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DEBDFF"/>
      <color rgb="FFFF9F89"/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790985937818624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2'!$A$24:$K$24,'stranica 1 i 2'!$A$38:$D$38)</c:f>
              <c:strCache>
                <c:ptCount val="2"/>
                <c:pt idx="0">
                  <c:v>Korisnici koji su pravo na mirovinu PRVI PUT ostvarili u 2023. godini prema Zakonu o mirovinskom osiguranju - NOVI KORISNICI</c:v>
                </c:pt>
                <c:pt idx="1">
                  <c:v>Korisnici mirovina kojima je u 2023.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2'!$B$33,'stranica 1 i 2'!$B$42)</c:f>
              <c:numCache>
                <c:formatCode>0</c:formatCode>
                <c:ptCount val="2"/>
                <c:pt idx="0">
                  <c:v>18417</c:v>
                </c:pt>
                <c:pt idx="1">
                  <c:v>21255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2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  </a:t>
            </a:r>
            <a:r>
              <a:rPr lang="hr-HR" sz="1200">
                <a:solidFill>
                  <a:srgbClr val="FF0000"/>
                </a:solidFill>
              </a:rPr>
              <a:t>1 : 1,37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55823381643725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30.06.2023.</c:v>
                </c:pt>
                <c:pt idx="1">
                  <c:v>Broj korisnika mirovine za lipanj 2023. (isplata u srpnju 2023.)</c:v>
                </c:pt>
                <c:pt idx="2">
                  <c:v>Registrirana nezaposlenost krajem lipnja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2'!$C$45:$C$51</c15:sqref>
                  </c15:fullRef>
                </c:ext>
              </c:extLst>
              <c:f>('stranica 1 i 2'!$C$45:$C$46,'stranica 1 i 2'!$C$51)</c:f>
              <c:numCache>
                <c:formatCode>0</c:formatCode>
                <c:ptCount val="3"/>
                <c:pt idx="0" formatCode="General">
                  <c:v>1680814</c:v>
                </c:pt>
                <c:pt idx="1">
                  <c:v>1225280</c:v>
                </c:pt>
                <c:pt idx="2">
                  <c:v>98709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30.06.2023.</c:v>
                </c:pt>
                <c:pt idx="1">
                  <c:v>Broj korisnika mirovine za lipanj 2023. (isplata u srpnju 2023.)</c:v>
                </c:pt>
                <c:pt idx="2">
                  <c:v>Registrirana nezaposlenost krajem lipnja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2'!$D$45:$D$51</c15:sqref>
                  </c15:fullRef>
                </c:ext>
              </c:extLst>
              <c:f>('stranica 1 i 2'!$D$45:$D$46,'stranica 1 i 2'!$D$51)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7359942368376015E-2"/>
          <c:y val="7.923170765598353E-2"/>
          <c:w val="0.97203795837593321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467.53</c:v>
                </c:pt>
                <c:pt idx="1">
                  <c:v>480.28005871108684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2'!$L$14,'stranica 1 i 2'!$L$33)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91618183694856"/>
          <c:y val="0.24377413655693853"/>
          <c:w val="0.17624601731330267"/>
          <c:h val="0.41428531366555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9532373553511477E-2"/>
          <c:y val="7.923170765598353E-2"/>
          <c:w val="0.9698655589767938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467.53</c:v>
                </c:pt>
                <c:pt idx="1">
                  <c:v>480.28005871108684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2'!$J$23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2'!$J$14,'stranica 1 i 2'!$J$33)</c:f>
              <c:numCache>
                <c:formatCode>0.00</c:formatCode>
                <c:ptCount val="2"/>
                <c:pt idx="0">
                  <c:v>41.264783759929394</c:v>
                </c:pt>
                <c:pt idx="1">
                  <c:v>42.390119921543409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tickLblSkip val="1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47926177529343"/>
          <c:y val="0.22559235095613048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3498312710911136E-2"/>
          <c:y val="0.19796980193761779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2489</c:v>
                </c:pt>
                <c:pt idx="1">
                  <c:v>10899</c:v>
                </c:pt>
                <c:pt idx="2">
                  <c:v>46835</c:v>
                </c:pt>
                <c:pt idx="3">
                  <c:v>90081</c:v>
                </c:pt>
                <c:pt idx="4">
                  <c:v>126500</c:v>
                </c:pt>
                <c:pt idx="5">
                  <c:v>142926</c:v>
                </c:pt>
                <c:pt idx="6">
                  <c:v>139818</c:v>
                </c:pt>
                <c:pt idx="7">
                  <c:v>108919</c:v>
                </c:pt>
                <c:pt idx="8">
                  <c:v>74051</c:v>
                </c:pt>
                <c:pt idx="9">
                  <c:v>63170</c:v>
                </c:pt>
                <c:pt idx="10">
                  <c:v>71802</c:v>
                </c:pt>
                <c:pt idx="11">
                  <c:v>34189</c:v>
                </c:pt>
                <c:pt idx="12">
                  <c:v>16020</c:v>
                </c:pt>
                <c:pt idx="13">
                  <c:v>18916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14574732530630979"/>
          <c:y val="3.7383177570093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45</c:v>
                </c:pt>
                <c:pt idx="1">
                  <c:v>4664</c:v>
                </c:pt>
                <c:pt idx="2">
                  <c:v>4173</c:v>
                </c:pt>
                <c:pt idx="3">
                  <c:v>6650</c:v>
                </c:pt>
                <c:pt idx="4">
                  <c:v>11909</c:v>
                </c:pt>
                <c:pt idx="5">
                  <c:v>37517</c:v>
                </c:pt>
                <c:pt idx="6">
                  <c:v>32008</c:v>
                </c:pt>
                <c:pt idx="7">
                  <c:v>23531</c:v>
                </c:pt>
                <c:pt idx="8">
                  <c:v>19469</c:v>
                </c:pt>
                <c:pt idx="9">
                  <c:v>16554</c:v>
                </c:pt>
                <c:pt idx="10">
                  <c:v>17250</c:v>
                </c:pt>
                <c:pt idx="11">
                  <c:v>7720</c:v>
                </c:pt>
                <c:pt idx="12">
                  <c:v>3345</c:v>
                </c:pt>
                <c:pt idx="13">
                  <c:v>2772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2444</c:v>
                </c:pt>
                <c:pt idx="1">
                  <c:v>6235</c:v>
                </c:pt>
                <c:pt idx="2">
                  <c:v>42662</c:v>
                </c:pt>
                <c:pt idx="3">
                  <c:v>83431</c:v>
                </c:pt>
                <c:pt idx="4">
                  <c:v>114591</c:v>
                </c:pt>
                <c:pt idx="5">
                  <c:v>105409</c:v>
                </c:pt>
                <c:pt idx="6">
                  <c:v>107810</c:v>
                </c:pt>
                <c:pt idx="7">
                  <c:v>85388</c:v>
                </c:pt>
                <c:pt idx="8">
                  <c:v>54582</c:v>
                </c:pt>
                <c:pt idx="9">
                  <c:v>46616</c:v>
                </c:pt>
                <c:pt idx="10">
                  <c:v>54552</c:v>
                </c:pt>
                <c:pt idx="11">
                  <c:v>26469</c:v>
                </c:pt>
                <c:pt idx="12">
                  <c:v>12675</c:v>
                </c:pt>
                <c:pt idx="13">
                  <c:v>16144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6989</c:v>
                </c:pt>
                <c:pt idx="1">
                  <c:v>9523</c:v>
                </c:pt>
                <c:pt idx="2">
                  <c:v>671</c:v>
                </c:pt>
                <c:pt idx="3">
                  <c:v>357</c:v>
                </c:pt>
                <c:pt idx="4" formatCode="0">
                  <c:v>16043</c:v>
                </c:pt>
                <c:pt idx="5">
                  <c:v>1862</c:v>
                </c:pt>
                <c:pt idx="6">
                  <c:v>2057</c:v>
                </c:pt>
                <c:pt idx="7">
                  <c:v>71271</c:v>
                </c:pt>
                <c:pt idx="8">
                  <c:v>57742</c:v>
                </c:pt>
                <c:pt idx="9">
                  <c:v>3610</c:v>
                </c:pt>
                <c:pt idx="10">
                  <c:v>156</c:v>
                </c:pt>
                <c:pt idx="11">
                  <c:v>4850</c:v>
                </c:pt>
                <c:pt idx="12">
                  <c:v>679</c:v>
                </c:pt>
                <c:pt idx="13">
                  <c:v>64</c:v>
                </c:pt>
                <c:pt idx="14">
                  <c:v>17</c:v>
                </c:pt>
                <c:pt idx="15">
                  <c:v>124</c:v>
                </c:pt>
                <c:pt idx="16">
                  <c:v>245</c:v>
                </c:pt>
                <c:pt idx="17">
                  <c:v>816</c:v>
                </c:pt>
                <c:pt idx="18">
                  <c:v>204</c:v>
                </c:pt>
                <c:pt idx="19">
                  <c:v>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v>prosječna netomirovina u eurima (EUR)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724.54</c:v>
                </c:pt>
                <c:pt idx="1">
                  <c:v>683.2</c:v>
                </c:pt>
                <c:pt idx="2">
                  <c:v>648.70000000000005</c:v>
                </c:pt>
                <c:pt idx="3">
                  <c:v>779.73</c:v>
                </c:pt>
                <c:pt idx="4">
                  <c:v>624.05999999999995</c:v>
                </c:pt>
                <c:pt idx="5">
                  <c:v>431.63</c:v>
                </c:pt>
                <c:pt idx="6">
                  <c:v>653.35</c:v>
                </c:pt>
                <c:pt idx="7">
                  <c:v>931.1</c:v>
                </c:pt>
                <c:pt idx="8">
                  <c:v>464.16</c:v>
                </c:pt>
                <c:pt idx="9">
                  <c:v>539.27</c:v>
                </c:pt>
                <c:pt idx="10">
                  <c:v>528.69000000000005</c:v>
                </c:pt>
                <c:pt idx="11">
                  <c:v>496.42</c:v>
                </c:pt>
                <c:pt idx="12">
                  <c:v>1643.01</c:v>
                </c:pt>
                <c:pt idx="13">
                  <c:v>578.61</c:v>
                </c:pt>
                <c:pt idx="14">
                  <c:v>606.1</c:v>
                </c:pt>
                <c:pt idx="15">
                  <c:v>1473.32</c:v>
                </c:pt>
                <c:pt idx="16">
                  <c:v>620</c:v>
                </c:pt>
                <c:pt idx="17">
                  <c:v>517.9</c:v>
                </c:pt>
                <c:pt idx="18">
                  <c:v>335.88</c:v>
                </c:pt>
                <c:pt idx="19">
                  <c:v>536.16999999999996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286364313631102E-2"/>
          <c:y val="8.4983852478543453E-2"/>
          <c:w val="0.24655335113678475"/>
          <c:h val="0.14030634739605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88889909169524E-2"/>
          <c:y val="0.16306954436450841"/>
          <c:w val="0.87175256154205216"/>
          <c:h val="0.59159047565097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8'!$B$7:$B$8</c:f>
              <c:strCache>
                <c:ptCount val="2"/>
                <c:pt idx="0">
                  <c:v>Broj 
korisnika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rgbClr val="DEBD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8'!$A$10:$A$12,'stranica 8'!$A$14:$A$15,'stranica 8'!$A$17,'stranica 8'!$A$18)</c:f>
              <c:strCache>
                <c:ptCount val="7"/>
                <c:pt idx="0">
                  <c:v>Starosna mirovina</c:v>
                </c:pt>
                <c:pt idx="1">
                  <c:v>Starosna mirovina za dugogodišnjeg osiguranika - čl. 35.</c:v>
                </c:pt>
                <c:pt idx="2">
                  <c:v>Starosna mirovina prevedena iz invalidske   </c:v>
                </c:pt>
                <c:pt idx="3">
                  <c:v>Prijevremena starosna mirovina</c:v>
                </c:pt>
                <c:pt idx="4">
                  <c:v>Prijevremena starosna mirovina zbog stečaja poslodavca - čl. 36.</c:v>
                </c:pt>
                <c:pt idx="5">
                  <c:v>Invalidska mirovina</c:v>
                </c:pt>
                <c:pt idx="6">
                  <c:v> UKUPNO  </c:v>
                </c:pt>
              </c:strCache>
            </c:strRef>
          </c:cat>
          <c:val>
            <c:numRef>
              <c:f>('stranica 8'!$B$10:$B$12,'stranica 8'!$B$14:$B$15,'stranica 8'!$B$17,'stranica 8'!$B$18)</c:f>
              <c:numCache>
                <c:formatCode>0</c:formatCode>
                <c:ptCount val="7"/>
                <c:pt idx="0">
                  <c:v>43549</c:v>
                </c:pt>
                <c:pt idx="1">
                  <c:v>877</c:v>
                </c:pt>
                <c:pt idx="2">
                  <c:v>5494</c:v>
                </c:pt>
                <c:pt idx="3">
                  <c:v>10414</c:v>
                </c:pt>
                <c:pt idx="4">
                  <c:v>1</c:v>
                </c:pt>
                <c:pt idx="5">
                  <c:v>2068</c:v>
                </c:pt>
                <c:pt idx="6">
                  <c:v>62403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74B-B0FF-44ACC654D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56163936"/>
        <c:axId val="1656164768"/>
      </c:barChart>
      <c:lineChart>
        <c:grouping val="standard"/>
        <c:varyColors val="0"/>
        <c:ser>
          <c:idx val="1"/>
          <c:order val="1"/>
          <c:tx>
            <c:strRef>
              <c:f>'stranica 8'!$D$7:$D$8</c:f>
              <c:strCache>
                <c:ptCount val="2"/>
                <c:pt idx="0">
                  <c:v>Prosjek brutoiznosa dijela obiteljske mirovine (DOM)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rgbClr val="FF9F8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8'!$A$10:$A$12,'stranica 8'!$A$14:$A$15,'stranica 8'!$A$17,'stranica 8'!$A$18)</c:f>
              <c:strCache>
                <c:ptCount val="7"/>
                <c:pt idx="0">
                  <c:v>Starosna mirovina</c:v>
                </c:pt>
                <c:pt idx="1">
                  <c:v>Starosna mirovina za dugogodišnjeg osiguranika - čl. 35.</c:v>
                </c:pt>
                <c:pt idx="2">
                  <c:v>Starosna mirovina prevedena iz invalidske   </c:v>
                </c:pt>
                <c:pt idx="3">
                  <c:v>Prijevremena starosna mirovina</c:v>
                </c:pt>
                <c:pt idx="4">
                  <c:v>Prijevremena starosna mirovina zbog stečaja poslodavca - čl. 36.</c:v>
                </c:pt>
                <c:pt idx="5">
                  <c:v>Invalidska mirovina</c:v>
                </c:pt>
                <c:pt idx="6">
                  <c:v> UKUPNO  </c:v>
                </c:pt>
              </c:strCache>
            </c:strRef>
          </c:cat>
          <c:val>
            <c:numRef>
              <c:f>('stranica 8'!$D$10:$D$12,'stranica 8'!$D$14:$D$15,'stranica 8'!$D$17,'stranica 8'!$D$18)</c:f>
              <c:numCache>
                <c:formatCode>#,##0.00</c:formatCode>
                <c:ptCount val="7"/>
                <c:pt idx="0">
                  <c:v>94.550867528531242</c:v>
                </c:pt>
                <c:pt idx="1">
                  <c:v>90.868472063854085</c:v>
                </c:pt>
                <c:pt idx="2">
                  <c:v>91.881963960684416</c:v>
                </c:pt>
                <c:pt idx="3">
                  <c:v>93.603933166890727</c:v>
                </c:pt>
                <c:pt idx="4">
                  <c:v>95.62</c:v>
                </c:pt>
                <c:pt idx="5">
                  <c:v>84.124850096711754</c:v>
                </c:pt>
                <c:pt idx="6">
                  <c:v>93.760621444483235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E-474B-B0FF-44ACC654D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83728"/>
        <c:axId val="1452199536"/>
      </c:lineChart>
      <c:catAx>
        <c:axId val="16561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6164768"/>
        <c:crosses val="autoZero"/>
        <c:auto val="1"/>
        <c:lblAlgn val="ctr"/>
        <c:lblOffset val="100"/>
        <c:noMultiLvlLbl val="0"/>
      </c:catAx>
      <c:valAx>
        <c:axId val="165616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6163936"/>
        <c:crosses val="autoZero"/>
        <c:crossBetween val="between"/>
      </c:valAx>
      <c:valAx>
        <c:axId val="1452199536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52183728"/>
        <c:crosses val="max"/>
        <c:crossBetween val="between"/>
      </c:valAx>
      <c:catAx>
        <c:axId val="1452183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5219953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7277534185777804E-2"/>
          <c:y val="2.396948582865991E-3"/>
          <c:w val="0.96077883121752639"/>
          <c:h val="0.17985838101172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67733</xdr:colOff>
      <xdr:row>34</xdr:row>
      <xdr:rowOff>25399</xdr:rowOff>
    </xdr:from>
    <xdr:to>
      <xdr:col>10</xdr:col>
      <xdr:colOff>713316</xdr:colOff>
      <xdr:row>45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</xdr:colOff>
      <xdr:row>45</xdr:row>
      <xdr:rowOff>133349</xdr:rowOff>
    </xdr:from>
    <xdr:to>
      <xdr:col>10</xdr:col>
      <xdr:colOff>682625</xdr:colOff>
      <xdr:row>55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63499</xdr:colOff>
      <xdr:row>55</xdr:row>
      <xdr:rowOff>65617</xdr:rowOff>
    </xdr:from>
    <xdr:to>
      <xdr:col>3</xdr:col>
      <xdr:colOff>219075</xdr:colOff>
      <xdr:row>66</xdr:row>
      <xdr:rowOff>180975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276224</xdr:colOff>
      <xdr:row>55</xdr:row>
      <xdr:rowOff>73025</xdr:rowOff>
    </xdr:from>
    <xdr:to>
      <xdr:col>10</xdr:col>
      <xdr:colOff>752475</xdr:colOff>
      <xdr:row>67</xdr:row>
      <xdr:rowOff>9525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9525</xdr:rowOff>
    </xdr:from>
    <xdr:to>
      <xdr:col>12</xdr:col>
      <xdr:colOff>590550</xdr:colOff>
      <xdr:row>38</xdr:row>
      <xdr:rowOff>161925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</xdr:rowOff>
    </xdr:from>
    <xdr:to>
      <xdr:col>12</xdr:col>
      <xdr:colOff>581025</xdr:colOff>
      <xdr:row>38</xdr:row>
      <xdr:rowOff>28575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28576</xdr:rowOff>
    </xdr:from>
    <xdr:to>
      <xdr:col>13</xdr:col>
      <xdr:colOff>9525</xdr:colOff>
      <xdr:row>38</xdr:row>
      <xdr:rowOff>9525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266701</xdr:rowOff>
    </xdr:from>
    <xdr:to>
      <xdr:col>4</xdr:col>
      <xdr:colOff>666750</xdr:colOff>
      <xdr:row>56</xdr:row>
      <xdr:rowOff>95250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190499</xdr:rowOff>
    </xdr:from>
    <xdr:to>
      <xdr:col>7</xdr:col>
      <xdr:colOff>0</xdr:colOff>
      <xdr:row>33</xdr:row>
      <xdr:rowOff>9524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topLeftCell="A40" zoomScaleNormal="100" workbookViewId="0">
      <selection activeCell="M21" sqref="M21"/>
    </sheetView>
  </sheetViews>
  <sheetFormatPr defaultColWidth="9.140625" defaultRowHeight="15" x14ac:dyDescent="0.25"/>
  <cols>
    <col min="1" max="1" width="47.42578125" style="2" customWidth="1"/>
    <col min="2" max="2" width="11" style="2" customWidth="1"/>
    <col min="3" max="3" width="9.85546875" style="2" customWidth="1"/>
    <col min="4" max="4" width="9" style="2" customWidth="1"/>
    <col min="5" max="5" width="8.140625" style="2" customWidth="1"/>
    <col min="6" max="6" width="8.7109375" style="2" customWidth="1"/>
    <col min="7" max="7" width="10" style="2" customWidth="1"/>
    <col min="8" max="8" width="9.28515625" style="2" customWidth="1"/>
    <col min="9" max="9" width="7.5703125" style="2" customWidth="1"/>
    <col min="10" max="10" width="10.140625" style="2" customWidth="1"/>
    <col min="11" max="11" width="12.28515625" style="2" customWidth="1"/>
    <col min="12" max="12" width="9.140625" style="117" customWidth="1"/>
    <col min="13" max="14" width="9.140625" style="113" customWidth="1"/>
    <col min="15" max="15" width="12.140625" style="113" customWidth="1"/>
    <col min="16" max="16" width="9.140625" style="113" customWidth="1"/>
    <col min="17" max="17" width="9.140625" style="117" customWidth="1"/>
    <col min="18" max="20" width="9.140625" style="113" customWidth="1"/>
    <col min="21" max="23" width="9.140625" style="113"/>
    <col min="24" max="16384" width="9.140625" style="2"/>
  </cols>
  <sheetData>
    <row r="1" spans="1:23" ht="18" customHeight="1" x14ac:dyDescent="0.25">
      <c r="A1" s="243" t="s">
        <v>202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23" s="1" customFormat="1" ht="12.75" customHeight="1" x14ac:dyDescent="0.2">
      <c r="A2" s="244" t="s">
        <v>4</v>
      </c>
      <c r="B2" s="239" t="s">
        <v>5</v>
      </c>
      <c r="C2" s="231" t="s">
        <v>116</v>
      </c>
      <c r="D2" s="239" t="s">
        <v>67</v>
      </c>
      <c r="E2" s="232" t="s">
        <v>68</v>
      </c>
      <c r="F2" s="241" t="s">
        <v>0</v>
      </c>
      <c r="G2" s="241"/>
      <c r="H2" s="241"/>
      <c r="I2" s="241"/>
      <c r="J2" s="241"/>
      <c r="K2" s="241"/>
      <c r="L2" s="90"/>
      <c r="M2" s="114"/>
      <c r="N2" s="114"/>
      <c r="O2" s="114"/>
      <c r="P2" s="114"/>
      <c r="Q2" s="90"/>
      <c r="R2" s="114"/>
      <c r="S2" s="114"/>
      <c r="T2" s="114"/>
      <c r="U2" s="114"/>
      <c r="V2" s="114"/>
      <c r="W2" s="114"/>
    </row>
    <row r="3" spans="1:23" s="1" customFormat="1" ht="53.25" customHeight="1" x14ac:dyDescent="0.2">
      <c r="A3" s="244"/>
      <c r="B3" s="239"/>
      <c r="C3" s="231"/>
      <c r="D3" s="239"/>
      <c r="E3" s="233"/>
      <c r="F3" s="65" t="s">
        <v>6</v>
      </c>
      <c r="G3" s="100" t="s">
        <v>117</v>
      </c>
      <c r="H3" s="65" t="s">
        <v>67</v>
      </c>
      <c r="I3" s="100" t="s">
        <v>68</v>
      </c>
      <c r="J3" s="101" t="s">
        <v>72</v>
      </c>
      <c r="K3" s="94" t="s">
        <v>69</v>
      </c>
      <c r="L3" s="90"/>
      <c r="M3" s="114"/>
      <c r="N3" s="114"/>
      <c r="O3" s="114"/>
      <c r="P3" s="114"/>
      <c r="Q3" s="90"/>
      <c r="R3" s="114"/>
      <c r="S3" s="114"/>
      <c r="T3" s="114"/>
      <c r="U3" s="114"/>
      <c r="V3" s="114"/>
      <c r="W3" s="114"/>
    </row>
    <row r="4" spans="1:23" s="1" customFormat="1" ht="10.5" customHeight="1" x14ac:dyDescent="0.2">
      <c r="A4" s="240" t="s">
        <v>66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90"/>
      <c r="M4" s="114"/>
      <c r="N4" s="114"/>
      <c r="O4" s="114"/>
      <c r="P4" s="114"/>
      <c r="Q4" s="90"/>
      <c r="R4" s="114"/>
      <c r="S4" s="114"/>
      <c r="T4" s="114"/>
      <c r="U4" s="114"/>
      <c r="V4" s="114"/>
      <c r="W4" s="114"/>
    </row>
    <row r="5" spans="1:23" s="1" customFormat="1" ht="13.5" customHeight="1" x14ac:dyDescent="0.2">
      <c r="A5" s="147" t="s">
        <v>195</v>
      </c>
      <c r="B5" s="103">
        <v>499453</v>
      </c>
      <c r="C5" s="27">
        <v>440.19</v>
      </c>
      <c r="D5" s="28" t="s">
        <v>162</v>
      </c>
      <c r="E5" s="28" t="s">
        <v>119</v>
      </c>
      <c r="F5" s="110">
        <v>405012</v>
      </c>
      <c r="G5" s="29">
        <v>513.55999999999995</v>
      </c>
      <c r="H5" s="30" t="s">
        <v>222</v>
      </c>
      <c r="I5" s="31" t="s">
        <v>119</v>
      </c>
      <c r="J5" s="32">
        <f t="shared" ref="J5:J14" si="0">G5/$C$52*100</f>
        <v>45.327449249779342</v>
      </c>
      <c r="K5" s="32">
        <f>F5/$F$14*100</f>
        <v>42.785292859293378</v>
      </c>
      <c r="L5" s="90"/>
      <c r="M5" s="114"/>
      <c r="N5" s="114"/>
      <c r="O5" s="114"/>
      <c r="P5" s="114"/>
      <c r="Q5" s="90"/>
      <c r="R5" s="114"/>
      <c r="S5" s="114"/>
      <c r="T5" s="114"/>
      <c r="U5" s="114"/>
      <c r="V5" s="114"/>
      <c r="W5" s="114"/>
    </row>
    <row r="6" spans="1:23" s="1" customFormat="1" ht="13.5" customHeight="1" x14ac:dyDescent="0.2">
      <c r="A6" s="148" t="s">
        <v>7</v>
      </c>
      <c r="B6" s="104">
        <v>50157</v>
      </c>
      <c r="C6" s="34">
        <v>567.29999999999995</v>
      </c>
      <c r="D6" s="35" t="s">
        <v>210</v>
      </c>
      <c r="E6" s="35" t="s">
        <v>133</v>
      </c>
      <c r="F6" s="111">
        <v>44248</v>
      </c>
      <c r="G6" s="36">
        <v>595.88</v>
      </c>
      <c r="H6" s="37" t="s">
        <v>138</v>
      </c>
      <c r="I6" s="38" t="s">
        <v>120</v>
      </c>
      <c r="J6" s="39">
        <f t="shared" si="0"/>
        <v>52.593115622241839</v>
      </c>
      <c r="K6" s="39">
        <f>F6/$F$14*100</f>
        <v>4.6743396206483103</v>
      </c>
      <c r="L6" s="90"/>
      <c r="M6" s="114"/>
      <c r="N6" s="114"/>
      <c r="O6" s="114"/>
      <c r="P6" s="114"/>
      <c r="Q6" s="90"/>
      <c r="R6" s="114"/>
      <c r="S6" s="114"/>
      <c r="T6" s="114"/>
      <c r="U6" s="114"/>
      <c r="V6" s="114"/>
      <c r="W6" s="114"/>
    </row>
    <row r="7" spans="1:23" s="1" customFormat="1" ht="13.5" customHeight="1" x14ac:dyDescent="0.2">
      <c r="A7" s="148" t="s">
        <v>85</v>
      </c>
      <c r="B7" s="104">
        <v>76927</v>
      </c>
      <c r="C7" s="34">
        <v>387.78</v>
      </c>
      <c r="D7" s="35" t="s">
        <v>211</v>
      </c>
      <c r="E7" s="35" t="s">
        <v>134</v>
      </c>
      <c r="F7" s="111">
        <v>66717</v>
      </c>
      <c r="G7" s="36">
        <v>435.65</v>
      </c>
      <c r="H7" s="37" t="s">
        <v>223</v>
      </c>
      <c r="I7" s="38" t="s">
        <v>232</v>
      </c>
      <c r="J7" s="39">
        <f t="shared" si="0"/>
        <v>38.451015004413058</v>
      </c>
      <c r="K7" s="39">
        <f t="shared" ref="K7:K13" si="1">F7/$F$14*100</f>
        <v>7.0479550820555348</v>
      </c>
      <c r="L7" s="90"/>
      <c r="M7" s="114"/>
      <c r="N7" s="114"/>
      <c r="O7" s="114"/>
      <c r="P7" s="114"/>
      <c r="Q7" s="90"/>
      <c r="R7" s="114"/>
      <c r="S7" s="114"/>
      <c r="T7" s="114"/>
      <c r="U7" s="114"/>
      <c r="V7" s="114"/>
      <c r="W7" s="114"/>
    </row>
    <row r="8" spans="1:23" s="1" customFormat="1" ht="14.25" customHeight="1" x14ac:dyDescent="0.2">
      <c r="A8" s="202" t="s">
        <v>192</v>
      </c>
      <c r="B8" s="195">
        <v>626537</v>
      </c>
      <c r="C8" s="196">
        <v>443.93</v>
      </c>
      <c r="D8" s="194" t="s">
        <v>212</v>
      </c>
      <c r="E8" s="194" t="s">
        <v>121</v>
      </c>
      <c r="F8" s="197">
        <v>515977</v>
      </c>
      <c r="G8" s="198">
        <v>510.54</v>
      </c>
      <c r="H8" s="199" t="s">
        <v>224</v>
      </c>
      <c r="I8" s="200" t="s">
        <v>122</v>
      </c>
      <c r="J8" s="201">
        <f t="shared" si="0"/>
        <v>45.060900264783761</v>
      </c>
      <c r="K8" s="201">
        <f t="shared" si="1"/>
        <v>54.507587561997219</v>
      </c>
      <c r="L8" s="90"/>
      <c r="M8" s="114"/>
      <c r="N8" s="114"/>
      <c r="O8" s="114"/>
      <c r="P8" s="114"/>
      <c r="Q8" s="90"/>
      <c r="R8" s="114"/>
      <c r="S8" s="114"/>
      <c r="T8" s="114"/>
      <c r="U8" s="114"/>
      <c r="V8" s="114"/>
      <c r="W8" s="114"/>
    </row>
    <row r="9" spans="1:23" s="1" customFormat="1" ht="13.5" customHeight="1" x14ac:dyDescent="0.2">
      <c r="A9" s="149" t="s">
        <v>8</v>
      </c>
      <c r="B9" s="104">
        <v>210622</v>
      </c>
      <c r="C9" s="34">
        <v>424.58</v>
      </c>
      <c r="D9" s="35" t="s">
        <v>213</v>
      </c>
      <c r="E9" s="35" t="s">
        <v>135</v>
      </c>
      <c r="F9" s="111">
        <v>174602</v>
      </c>
      <c r="G9" s="36">
        <v>470.57</v>
      </c>
      <c r="H9" s="37" t="s">
        <v>225</v>
      </c>
      <c r="I9" s="38" t="s">
        <v>233</v>
      </c>
      <c r="J9" s="39">
        <f t="shared" si="0"/>
        <v>41.533097969991175</v>
      </c>
      <c r="K9" s="39">
        <f t="shared" si="1"/>
        <v>18.444879914220671</v>
      </c>
      <c r="L9" s="90"/>
      <c r="M9" s="114"/>
      <c r="N9" s="114"/>
      <c r="O9" s="114"/>
      <c r="P9" s="114"/>
      <c r="Q9" s="90"/>
      <c r="R9" s="114"/>
      <c r="S9" s="114"/>
      <c r="T9" s="114"/>
      <c r="U9" s="114"/>
      <c r="V9" s="114"/>
      <c r="W9" s="114"/>
    </row>
    <row r="10" spans="1:23" s="1" customFormat="1" ht="13.5" customHeight="1" x14ac:dyDescent="0.2">
      <c r="A10" s="150" t="s">
        <v>9</v>
      </c>
      <c r="B10" s="104">
        <v>382</v>
      </c>
      <c r="C10" s="34">
        <v>466.6</v>
      </c>
      <c r="D10" s="35" t="s">
        <v>130</v>
      </c>
      <c r="E10" s="35" t="s">
        <v>216</v>
      </c>
      <c r="F10" s="111">
        <v>374</v>
      </c>
      <c r="G10" s="36">
        <v>466.98</v>
      </c>
      <c r="H10" s="37" t="s">
        <v>139</v>
      </c>
      <c r="I10" s="38" t="s">
        <v>136</v>
      </c>
      <c r="J10" s="39">
        <f t="shared" si="0"/>
        <v>41.216240070609004</v>
      </c>
      <c r="K10" s="39">
        <f t="shared" si="1"/>
        <v>3.9509198565414662E-2</v>
      </c>
      <c r="L10" s="90"/>
      <c r="M10" s="114"/>
      <c r="N10" s="114"/>
      <c r="O10" s="114"/>
      <c r="P10" s="114"/>
      <c r="Q10" s="90"/>
      <c r="R10" s="114"/>
      <c r="S10" s="114"/>
      <c r="T10" s="114"/>
      <c r="U10" s="114"/>
      <c r="V10" s="114"/>
      <c r="W10" s="114"/>
    </row>
    <row r="11" spans="1:23" s="1" customFormat="1" ht="14.25" customHeight="1" x14ac:dyDescent="0.2">
      <c r="A11" s="202" t="s">
        <v>193</v>
      </c>
      <c r="B11" s="195">
        <v>837541</v>
      </c>
      <c r="C11" s="196">
        <v>439.07</v>
      </c>
      <c r="D11" s="194" t="s">
        <v>214</v>
      </c>
      <c r="E11" s="194" t="s">
        <v>137</v>
      </c>
      <c r="F11" s="197">
        <v>690953</v>
      </c>
      <c r="G11" s="198">
        <v>500.42</v>
      </c>
      <c r="H11" s="199" t="s">
        <v>226</v>
      </c>
      <c r="I11" s="200" t="s">
        <v>142</v>
      </c>
      <c r="J11" s="201">
        <f t="shared" si="0"/>
        <v>44.167696381288621</v>
      </c>
      <c r="K11" s="201">
        <f t="shared" si="1"/>
        <v>72.991976674783317</v>
      </c>
      <c r="L11" s="90"/>
      <c r="M11" s="114"/>
      <c r="N11" s="114"/>
      <c r="O11" s="114"/>
      <c r="P11" s="114"/>
      <c r="Q11" s="90"/>
      <c r="R11" s="114"/>
      <c r="S11" s="114"/>
      <c r="T11" s="114"/>
      <c r="U11" s="114"/>
      <c r="V11" s="114"/>
      <c r="W11" s="114"/>
    </row>
    <row r="12" spans="1:23" s="1" customFormat="1" ht="12" customHeight="1" x14ac:dyDescent="0.2">
      <c r="A12" s="149" t="s">
        <v>194</v>
      </c>
      <c r="B12" s="104">
        <v>95396</v>
      </c>
      <c r="C12" s="34">
        <v>329.88</v>
      </c>
      <c r="D12" s="35" t="s">
        <v>131</v>
      </c>
      <c r="E12" s="35" t="s">
        <v>150</v>
      </c>
      <c r="F12" s="111">
        <v>90167</v>
      </c>
      <c r="G12" s="36">
        <v>344.44</v>
      </c>
      <c r="H12" s="37" t="s">
        <v>140</v>
      </c>
      <c r="I12" s="38" t="s">
        <v>111</v>
      </c>
      <c r="J12" s="39">
        <f t="shared" si="0"/>
        <v>30.400706090026482</v>
      </c>
      <c r="K12" s="39">
        <f t="shared" si="1"/>
        <v>9.5252029600207049</v>
      </c>
      <c r="L12" s="90"/>
      <c r="M12" s="114"/>
      <c r="N12" s="114"/>
      <c r="O12" s="114"/>
      <c r="P12" s="114"/>
      <c r="Q12" s="90"/>
      <c r="R12" s="114"/>
      <c r="S12" s="114"/>
      <c r="T12" s="114"/>
      <c r="U12" s="114"/>
      <c r="V12" s="114"/>
      <c r="W12" s="114"/>
    </row>
    <row r="13" spans="1:23" s="1" customFormat="1" ht="12" customHeight="1" x14ac:dyDescent="0.2">
      <c r="A13" s="149" t="s">
        <v>196</v>
      </c>
      <c r="B13" s="104">
        <v>198300</v>
      </c>
      <c r="C13" s="34">
        <v>348.53</v>
      </c>
      <c r="D13" s="35" t="s">
        <v>132</v>
      </c>
      <c r="E13" s="35" t="s">
        <v>86</v>
      </c>
      <c r="F13" s="111">
        <v>165495</v>
      </c>
      <c r="G13" s="36">
        <v>397.31</v>
      </c>
      <c r="H13" s="37" t="s">
        <v>141</v>
      </c>
      <c r="I13" s="38" t="s">
        <v>234</v>
      </c>
      <c r="J13" s="39">
        <f t="shared" si="0"/>
        <v>35.067078552515447</v>
      </c>
      <c r="K13" s="39">
        <f t="shared" si="1"/>
        <v>17.482820365195987</v>
      </c>
      <c r="L13" s="90"/>
      <c r="M13" s="114"/>
      <c r="N13" s="114"/>
      <c r="O13" s="114"/>
      <c r="P13" s="114"/>
      <c r="Q13" s="90"/>
      <c r="R13" s="114"/>
      <c r="S13" s="114"/>
      <c r="T13" s="114"/>
      <c r="U13" s="114"/>
      <c r="V13" s="114"/>
      <c r="W13" s="114"/>
    </row>
    <row r="14" spans="1:23" s="1" customFormat="1" ht="11.25" customHeight="1" x14ac:dyDescent="0.2">
      <c r="A14" s="41" t="s">
        <v>10</v>
      </c>
      <c r="B14" s="105">
        <v>1131237</v>
      </c>
      <c r="C14" s="42">
        <v>413.99</v>
      </c>
      <c r="D14" s="43" t="s">
        <v>215</v>
      </c>
      <c r="E14" s="43" t="s">
        <v>217</v>
      </c>
      <c r="F14" s="105">
        <v>946615</v>
      </c>
      <c r="G14" s="42">
        <v>467.53</v>
      </c>
      <c r="H14" s="43" t="s">
        <v>227</v>
      </c>
      <c r="I14" s="43" t="s">
        <v>144</v>
      </c>
      <c r="J14" s="44">
        <f t="shared" si="0"/>
        <v>41.264783759929394</v>
      </c>
      <c r="K14" s="44"/>
      <c r="L14" s="90">
        <v>31</v>
      </c>
      <c r="M14" s="114"/>
      <c r="N14" s="114"/>
      <c r="O14" s="114"/>
      <c r="P14" s="114"/>
      <c r="Q14" s="90"/>
      <c r="R14" s="114"/>
      <c r="S14" s="114"/>
      <c r="T14" s="114"/>
      <c r="U14" s="114"/>
      <c r="V14" s="114"/>
      <c r="W14" s="114"/>
    </row>
    <row r="15" spans="1:23" s="1" customFormat="1" ht="20.25" customHeight="1" x14ac:dyDescent="0.2">
      <c r="A15" s="95" t="s">
        <v>62</v>
      </c>
      <c r="B15" s="106">
        <v>110299</v>
      </c>
      <c r="C15" s="18">
        <v>626.91999999999996</v>
      </c>
      <c r="D15" s="19" t="s">
        <v>218</v>
      </c>
      <c r="E15" s="20" t="s">
        <v>109</v>
      </c>
      <c r="F15" s="106">
        <v>87885</v>
      </c>
      <c r="G15" s="18">
        <v>748.19</v>
      </c>
      <c r="H15" s="19" t="s">
        <v>228</v>
      </c>
      <c r="I15" s="20" t="s">
        <v>145</v>
      </c>
      <c r="J15" s="21">
        <f>G15/C52*100</f>
        <v>66.036187113857025</v>
      </c>
      <c r="K15" s="21"/>
      <c r="L15" s="90"/>
      <c r="M15" s="229"/>
      <c r="N15" s="114"/>
      <c r="O15" s="183"/>
      <c r="P15" s="114"/>
      <c r="Q15" s="90"/>
      <c r="R15" s="114"/>
      <c r="S15" s="114"/>
      <c r="T15" s="114"/>
      <c r="U15" s="114"/>
      <c r="V15" s="114"/>
      <c r="W15" s="114"/>
    </row>
    <row r="16" spans="1:23" s="1" customFormat="1" ht="20.25" customHeight="1" x14ac:dyDescent="0.2">
      <c r="A16" s="96" t="s">
        <v>63</v>
      </c>
      <c r="B16" s="107">
        <v>219520</v>
      </c>
      <c r="C16" s="22">
        <v>572.54999999999995</v>
      </c>
      <c r="D16" s="23" t="s">
        <v>219</v>
      </c>
      <c r="E16" s="24" t="s">
        <v>110</v>
      </c>
      <c r="F16" s="107">
        <v>177783</v>
      </c>
      <c r="G16" s="22">
        <v>664.48</v>
      </c>
      <c r="H16" s="23" t="s">
        <v>229</v>
      </c>
      <c r="I16" s="24" t="s">
        <v>146</v>
      </c>
      <c r="J16" s="25">
        <f>G16/C52*100</f>
        <v>58.647837599293908</v>
      </c>
      <c r="K16" s="25">
        <f>F16/F14*100</f>
        <v>18.780919381163407</v>
      </c>
      <c r="L16" s="90"/>
      <c r="M16" s="114"/>
      <c r="N16" s="114"/>
      <c r="O16" s="114"/>
      <c r="P16" s="114"/>
      <c r="Q16" s="90"/>
      <c r="R16" s="114"/>
      <c r="S16" s="114"/>
      <c r="T16" s="114"/>
      <c r="U16" s="114"/>
      <c r="V16" s="114"/>
      <c r="W16" s="114"/>
    </row>
    <row r="17" spans="1:25" s="1" customFormat="1" ht="17.25" customHeight="1" x14ac:dyDescent="0.2">
      <c r="A17" s="45" t="s">
        <v>11</v>
      </c>
      <c r="B17" s="108">
        <v>305045</v>
      </c>
      <c r="C17" s="4">
        <v>290.94</v>
      </c>
      <c r="D17" s="5" t="s">
        <v>220</v>
      </c>
      <c r="E17" s="6" t="s">
        <v>73</v>
      </c>
      <c r="F17" s="108">
        <v>260628</v>
      </c>
      <c r="G17" s="4">
        <v>319.2160523044339</v>
      </c>
      <c r="H17" s="5" t="s">
        <v>230</v>
      </c>
      <c r="I17" s="6" t="s">
        <v>73</v>
      </c>
      <c r="J17" s="10">
        <f>G17/C52*100</f>
        <v>28.174408852995047</v>
      </c>
      <c r="K17" s="10">
        <f>F17/F14*100</f>
        <v>27.532629421676187</v>
      </c>
      <c r="L17" s="90"/>
      <c r="M17" s="114"/>
      <c r="N17" s="114"/>
      <c r="O17" s="114"/>
      <c r="P17" s="114"/>
      <c r="Q17" s="90"/>
      <c r="R17" s="114"/>
      <c r="S17" s="114"/>
      <c r="T17" s="114"/>
      <c r="U17" s="114"/>
      <c r="V17" s="114"/>
      <c r="W17" s="114"/>
    </row>
    <row r="18" spans="1:25" s="1" customFormat="1" ht="23.25" customHeight="1" x14ac:dyDescent="0.2">
      <c r="A18" s="46" t="s">
        <v>12</v>
      </c>
      <c r="B18" s="109">
        <v>1700</v>
      </c>
      <c r="C18" s="7">
        <v>1190.69</v>
      </c>
      <c r="D18" s="9" t="s">
        <v>221</v>
      </c>
      <c r="E18" s="8" t="s">
        <v>73</v>
      </c>
      <c r="F18" s="109">
        <v>1556</v>
      </c>
      <c r="G18" s="7">
        <v>1249.8599999999999</v>
      </c>
      <c r="H18" s="9" t="s">
        <v>231</v>
      </c>
      <c r="I18" s="8" t="s">
        <v>73</v>
      </c>
      <c r="J18" s="11">
        <f>G18/C52*100</f>
        <v>110.31421006178286</v>
      </c>
      <c r="K18" s="11">
        <f>F18/F14*100</f>
        <v>0.16437516836306207</v>
      </c>
      <c r="L18" s="90"/>
      <c r="M18" s="114"/>
      <c r="N18" s="114"/>
      <c r="O18" s="114"/>
      <c r="P18" s="114"/>
      <c r="Q18" s="90"/>
      <c r="R18" s="114"/>
      <c r="S18" s="114"/>
      <c r="T18" s="114"/>
      <c r="U18" s="114"/>
      <c r="V18" s="114"/>
      <c r="W18" s="114"/>
    </row>
    <row r="19" spans="1:25" ht="10.5" customHeight="1" x14ac:dyDescent="0.25">
      <c r="A19" s="242" t="s">
        <v>79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133"/>
    </row>
    <row r="20" spans="1:25" ht="13.5" customHeight="1" x14ac:dyDescent="0.25">
      <c r="A20" s="247" t="s">
        <v>118</v>
      </c>
      <c r="B20" s="247"/>
      <c r="C20" s="247"/>
      <c r="D20" s="247"/>
      <c r="E20" s="247"/>
      <c r="F20" s="247"/>
      <c r="G20" s="247"/>
      <c r="H20" s="247"/>
      <c r="I20" s="165"/>
      <c r="J20" s="165"/>
      <c r="K20" s="165"/>
      <c r="L20" s="133"/>
    </row>
    <row r="21" spans="1:25" ht="19.5" customHeight="1" x14ac:dyDescent="0.25">
      <c r="A21" s="248"/>
      <c r="B21" s="248"/>
      <c r="C21" s="248"/>
      <c r="D21" s="248"/>
      <c r="E21" s="248"/>
      <c r="F21" s="248"/>
      <c r="G21" s="248"/>
      <c r="H21" s="248"/>
      <c r="I21" s="145"/>
      <c r="J21" s="145"/>
      <c r="K21" s="145"/>
      <c r="L21" s="133"/>
    </row>
    <row r="22" spans="1:25" s="1" customFormat="1" ht="12.75" customHeight="1" x14ac:dyDescent="0.2">
      <c r="A22" s="245" t="s">
        <v>4</v>
      </c>
      <c r="B22" s="232" t="str">
        <f>B2</f>
        <v>Broj 
korisnika</v>
      </c>
      <c r="C22" s="231" t="s">
        <v>116</v>
      </c>
      <c r="D22" s="232" t="str">
        <f>D2</f>
        <v>Prosječan mirovinski staž
(gg mm dd)</v>
      </c>
      <c r="E22" s="232" t="str">
        <f>E2</f>
        <v>Prosječna dob
(gg mm)</v>
      </c>
      <c r="F22" s="241" t="s">
        <v>0</v>
      </c>
      <c r="G22" s="241"/>
      <c r="H22" s="241"/>
      <c r="I22" s="241"/>
      <c r="J22" s="241"/>
      <c r="K22" s="241"/>
      <c r="L22" s="90"/>
      <c r="M22" s="114"/>
      <c r="N22" s="114"/>
      <c r="O22" s="114"/>
      <c r="P22" s="114"/>
      <c r="Q22" s="90"/>
      <c r="R22" s="114"/>
      <c r="S22" s="114"/>
      <c r="T22" s="114"/>
      <c r="U22" s="114"/>
      <c r="V22" s="114"/>
      <c r="W22" s="114"/>
    </row>
    <row r="23" spans="1:25" s="1" customFormat="1" ht="61.5" customHeight="1" x14ac:dyDescent="0.2">
      <c r="A23" s="246"/>
      <c r="B23" s="233"/>
      <c r="C23" s="231"/>
      <c r="D23" s="233"/>
      <c r="E23" s="233"/>
      <c r="F23" s="65" t="str">
        <f>F3</f>
        <v>Broj 
 korisnika</v>
      </c>
      <c r="G23" s="100" t="s">
        <v>117</v>
      </c>
      <c r="H23" s="65" t="str">
        <f>H3</f>
        <v>Prosječan mirovinski staž
(gg mm dd)</v>
      </c>
      <c r="I23" s="100" t="str">
        <f>I3</f>
        <v>Prosječna dob
(gg mm)</v>
      </c>
      <c r="J23" s="101" t="str">
        <f>J3</f>
        <v>Udio netomirovine u netoplaći RH</v>
      </c>
      <c r="K23" s="94" t="s">
        <v>70</v>
      </c>
      <c r="L23" s="90"/>
      <c r="M23" s="114"/>
      <c r="N23" s="114"/>
      <c r="O23" s="114"/>
      <c r="P23" s="114"/>
      <c r="Q23" s="90"/>
      <c r="R23" s="114"/>
      <c r="S23" s="114"/>
      <c r="T23" s="114"/>
      <c r="U23" s="114"/>
      <c r="V23" s="114"/>
      <c r="W23" s="114"/>
    </row>
    <row r="24" spans="1:25" s="1" customFormat="1" ht="12" customHeight="1" x14ac:dyDescent="0.2">
      <c r="A24" s="236" t="s">
        <v>103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90"/>
      <c r="M24" s="114"/>
      <c r="N24" s="114"/>
      <c r="O24" s="114"/>
      <c r="P24" s="114"/>
      <c r="Q24" s="90"/>
      <c r="R24" s="114"/>
      <c r="S24" s="114"/>
      <c r="T24" s="114"/>
      <c r="U24" s="114"/>
      <c r="V24" s="114"/>
      <c r="W24" s="114"/>
    </row>
    <row r="25" spans="1:25" s="1" customFormat="1" ht="12" customHeight="1" x14ac:dyDescent="0.2">
      <c r="A25" s="147" t="s">
        <v>195</v>
      </c>
      <c r="B25" s="103">
        <v>9134</v>
      </c>
      <c r="C25" s="27">
        <v>410.25</v>
      </c>
      <c r="D25" s="28" t="s">
        <v>235</v>
      </c>
      <c r="E25" s="28" t="s">
        <v>152</v>
      </c>
      <c r="F25" s="110">
        <v>6780</v>
      </c>
      <c r="G25" s="29">
        <v>509.13</v>
      </c>
      <c r="H25" s="30" t="s">
        <v>245</v>
      </c>
      <c r="I25" s="31" t="s">
        <v>174</v>
      </c>
      <c r="J25" s="151">
        <f t="shared" ref="J25:J33" si="2">G25/$C$52*100</f>
        <v>44.936451897616948</v>
      </c>
      <c r="K25" s="151">
        <f>F25/$F$33*100</f>
        <v>46.286182413981429</v>
      </c>
      <c r="L25" s="90"/>
      <c r="M25" s="114"/>
      <c r="N25" s="114"/>
      <c r="O25" s="114"/>
      <c r="P25" s="114"/>
      <c r="Q25" s="90"/>
      <c r="R25" s="114"/>
      <c r="S25" s="114"/>
      <c r="T25" s="114"/>
      <c r="U25" s="114"/>
      <c r="V25" s="114"/>
      <c r="W25" s="114"/>
    </row>
    <row r="26" spans="1:25" s="1" customFormat="1" ht="12" customHeight="1" x14ac:dyDescent="0.2">
      <c r="A26" s="148" t="s">
        <v>7</v>
      </c>
      <c r="B26" s="104">
        <v>2480</v>
      </c>
      <c r="C26" s="34">
        <v>532.63</v>
      </c>
      <c r="D26" s="35" t="s">
        <v>236</v>
      </c>
      <c r="E26" s="35" t="s">
        <v>153</v>
      </c>
      <c r="F26" s="111">
        <v>2261</v>
      </c>
      <c r="G26" s="36">
        <v>552.97</v>
      </c>
      <c r="H26" s="37" t="s">
        <v>151</v>
      </c>
      <c r="I26" s="38" t="s">
        <v>153</v>
      </c>
      <c r="J26" s="152">
        <f t="shared" si="2"/>
        <v>48.805825242718448</v>
      </c>
      <c r="K26" s="152">
        <f>F26/$F$33*100</f>
        <v>15.435554341889679</v>
      </c>
      <c r="L26" s="90"/>
      <c r="M26" s="114"/>
      <c r="N26" s="114"/>
      <c r="O26" s="114"/>
      <c r="P26" s="114"/>
      <c r="Q26" s="90"/>
      <c r="R26" s="114"/>
      <c r="S26" s="114"/>
      <c r="T26" s="114"/>
      <c r="U26" s="114"/>
      <c r="V26" s="114"/>
      <c r="W26" s="114"/>
    </row>
    <row r="27" spans="1:25" s="1" customFormat="1" ht="12" customHeight="1" x14ac:dyDescent="0.2">
      <c r="A27" s="191" t="s">
        <v>192</v>
      </c>
      <c r="B27" s="195">
        <v>11614</v>
      </c>
      <c r="C27" s="196">
        <v>436.39</v>
      </c>
      <c r="D27" s="194" t="s">
        <v>237</v>
      </c>
      <c r="E27" s="194" t="s">
        <v>136</v>
      </c>
      <c r="F27" s="197">
        <v>9041</v>
      </c>
      <c r="G27" s="198">
        <v>520.09</v>
      </c>
      <c r="H27" s="199" t="s">
        <v>246</v>
      </c>
      <c r="I27" s="200" t="s">
        <v>252</v>
      </c>
      <c r="J27" s="203">
        <f t="shared" si="2"/>
        <v>45.903795233892325</v>
      </c>
      <c r="K27" s="203">
        <f t="shared" ref="K27:K32" si="3">F27/$F$33*100</f>
        <v>61.721736755871106</v>
      </c>
      <c r="L27" s="90"/>
      <c r="M27" s="114"/>
      <c r="N27" s="114"/>
      <c r="O27" s="114"/>
      <c r="P27" s="114"/>
      <c r="Q27" s="90"/>
      <c r="R27" s="114"/>
      <c r="S27" s="114"/>
      <c r="T27" s="114"/>
      <c r="U27" s="114"/>
      <c r="V27" s="114"/>
      <c r="W27" s="114"/>
    </row>
    <row r="28" spans="1:25" s="1" customFormat="1" ht="12" customHeight="1" x14ac:dyDescent="0.2">
      <c r="A28" s="149" t="s">
        <v>8</v>
      </c>
      <c r="B28" s="104">
        <v>2229</v>
      </c>
      <c r="C28" s="34">
        <v>431.76</v>
      </c>
      <c r="D28" s="35" t="s">
        <v>238</v>
      </c>
      <c r="E28" s="35" t="s">
        <v>243</v>
      </c>
      <c r="F28" s="111">
        <v>1890</v>
      </c>
      <c r="G28" s="36">
        <v>471.75</v>
      </c>
      <c r="H28" s="37" t="s">
        <v>247</v>
      </c>
      <c r="I28" s="38" t="s">
        <v>253</v>
      </c>
      <c r="J28" s="152">
        <f t="shared" si="2"/>
        <v>41.637246248896737</v>
      </c>
      <c r="K28" s="152">
        <f t="shared" si="3"/>
        <v>12.902785363189514</v>
      </c>
      <c r="L28" s="90"/>
      <c r="M28" s="114"/>
      <c r="N28" s="114"/>
      <c r="O28" s="114"/>
      <c r="P28" s="114"/>
      <c r="Q28" s="90"/>
      <c r="R28" s="114"/>
      <c r="S28" s="114"/>
      <c r="T28" s="114"/>
      <c r="U28" s="114"/>
      <c r="V28" s="114"/>
      <c r="W28" s="114"/>
    </row>
    <row r="29" spans="1:25" s="1" customFormat="1" ht="12" customHeight="1" x14ac:dyDescent="0.2">
      <c r="A29" s="150" t="s">
        <v>9</v>
      </c>
      <c r="B29" s="104">
        <v>7</v>
      </c>
      <c r="C29" s="34">
        <v>527.61</v>
      </c>
      <c r="D29" s="35" t="s">
        <v>147</v>
      </c>
      <c r="E29" s="35" t="s">
        <v>148</v>
      </c>
      <c r="F29" s="111">
        <v>7</v>
      </c>
      <c r="G29" s="36">
        <v>527.61</v>
      </c>
      <c r="H29" s="37" t="s">
        <v>147</v>
      </c>
      <c r="I29" s="38" t="s">
        <v>148</v>
      </c>
      <c r="J29" s="152">
        <f t="shared" si="2"/>
        <v>46.567519858781999</v>
      </c>
      <c r="K29" s="152">
        <f t="shared" si="3"/>
        <v>4.7788093937738946E-2</v>
      </c>
      <c r="L29" s="90"/>
      <c r="M29" s="114"/>
      <c r="N29" s="114"/>
      <c r="O29" s="114"/>
      <c r="P29" s="114"/>
      <c r="Q29" s="90"/>
      <c r="R29" s="114"/>
      <c r="S29" s="114"/>
      <c r="T29" s="114"/>
      <c r="U29" s="114"/>
      <c r="V29" s="114"/>
      <c r="W29" s="114"/>
    </row>
    <row r="30" spans="1:25" s="1" customFormat="1" ht="12" customHeight="1" x14ac:dyDescent="0.2">
      <c r="A30" s="191" t="s">
        <v>193</v>
      </c>
      <c r="B30" s="195">
        <v>13850</v>
      </c>
      <c r="C30" s="196">
        <v>435.69</v>
      </c>
      <c r="D30" s="194" t="s">
        <v>239</v>
      </c>
      <c r="E30" s="194" t="s">
        <v>244</v>
      </c>
      <c r="F30" s="197">
        <v>10938</v>
      </c>
      <c r="G30" s="198">
        <v>511.75</v>
      </c>
      <c r="H30" s="199" t="s">
        <v>248</v>
      </c>
      <c r="I30" s="200" t="s">
        <v>254</v>
      </c>
      <c r="J30" s="203">
        <f t="shared" si="2"/>
        <v>45.167696381288614</v>
      </c>
      <c r="K30" s="203">
        <f t="shared" si="3"/>
        <v>74.672310212998354</v>
      </c>
      <c r="L30" s="90"/>
      <c r="M30" s="114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</row>
    <row r="31" spans="1:25" s="1" customFormat="1" ht="12" customHeight="1" x14ac:dyDescent="0.2">
      <c r="A31" s="149" t="s">
        <v>194</v>
      </c>
      <c r="B31" s="104">
        <v>906</v>
      </c>
      <c r="C31" s="34">
        <v>299.58999999999997</v>
      </c>
      <c r="D31" s="35" t="s">
        <v>240</v>
      </c>
      <c r="E31" s="35" t="s">
        <v>149</v>
      </c>
      <c r="F31" s="111">
        <v>770</v>
      </c>
      <c r="G31" s="36">
        <v>335.3</v>
      </c>
      <c r="H31" s="37" t="s">
        <v>249</v>
      </c>
      <c r="I31" s="38" t="s">
        <v>255</v>
      </c>
      <c r="J31" s="152">
        <f t="shared" si="2"/>
        <v>29.593998234774936</v>
      </c>
      <c r="K31" s="152">
        <f t="shared" si="3"/>
        <v>5.2566903331512833</v>
      </c>
      <c r="L31" s="90"/>
      <c r="M31" s="114"/>
      <c r="N31" s="114"/>
      <c r="O31" s="114"/>
      <c r="P31" s="114"/>
      <c r="Q31" s="90"/>
      <c r="R31" s="114"/>
      <c r="S31" s="114"/>
      <c r="T31" s="114"/>
      <c r="U31" s="114"/>
      <c r="V31" s="114"/>
      <c r="W31" s="114"/>
    </row>
    <row r="32" spans="1:25" s="1" customFormat="1" ht="12" customHeight="1" x14ac:dyDescent="0.2">
      <c r="A32" s="149" t="s">
        <v>196</v>
      </c>
      <c r="B32" s="104">
        <v>3661</v>
      </c>
      <c r="C32" s="34">
        <v>340.49</v>
      </c>
      <c r="D32" s="35" t="s">
        <v>241</v>
      </c>
      <c r="E32" s="35" t="s">
        <v>154</v>
      </c>
      <c r="F32" s="111">
        <v>2940</v>
      </c>
      <c r="G32" s="36">
        <v>401.17</v>
      </c>
      <c r="H32" s="37" t="s">
        <v>250</v>
      </c>
      <c r="I32" s="38" t="s">
        <v>175</v>
      </c>
      <c r="J32" s="152">
        <f t="shared" si="2"/>
        <v>35.407766990291265</v>
      </c>
      <c r="K32" s="152">
        <f t="shared" si="3"/>
        <v>20.070999453850355</v>
      </c>
      <c r="L32" s="90"/>
      <c r="M32" s="114"/>
      <c r="N32" s="114"/>
      <c r="O32" s="114"/>
      <c r="P32" s="114"/>
      <c r="Q32" s="90"/>
      <c r="R32" s="114"/>
      <c r="S32" s="114"/>
      <c r="T32" s="114"/>
      <c r="U32" s="114"/>
      <c r="V32" s="114"/>
      <c r="W32" s="114"/>
    </row>
    <row r="33" spans="1:23" s="1" customFormat="1" ht="14.25" customHeight="1" x14ac:dyDescent="0.2">
      <c r="A33" s="41" t="s">
        <v>10</v>
      </c>
      <c r="B33" s="105">
        <v>18417</v>
      </c>
      <c r="C33" s="42">
        <v>410.07052885920615</v>
      </c>
      <c r="D33" s="43" t="s">
        <v>242</v>
      </c>
      <c r="E33" s="43" t="s">
        <v>143</v>
      </c>
      <c r="F33" s="105">
        <v>14648</v>
      </c>
      <c r="G33" s="42">
        <v>480.28005871108684</v>
      </c>
      <c r="H33" s="43" t="s">
        <v>251</v>
      </c>
      <c r="I33" s="43" t="s">
        <v>173</v>
      </c>
      <c r="J33" s="153">
        <f t="shared" si="2"/>
        <v>42.390119921543409</v>
      </c>
      <c r="K33" s="153"/>
      <c r="L33" s="90">
        <v>32</v>
      </c>
      <c r="M33" s="114"/>
      <c r="N33" s="114"/>
      <c r="O33" s="114"/>
      <c r="P33" s="114"/>
      <c r="Q33" s="90"/>
      <c r="R33" s="114"/>
      <c r="S33" s="114"/>
      <c r="T33" s="114"/>
      <c r="U33" s="114"/>
      <c r="V33" s="114"/>
      <c r="W33" s="114"/>
    </row>
    <row r="34" spans="1:23" s="3" customFormat="1" ht="24" customHeight="1" x14ac:dyDescent="0.2">
      <c r="A34" s="234" t="s">
        <v>80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118"/>
      <c r="M34" s="115"/>
      <c r="N34" s="115"/>
      <c r="O34" s="115"/>
      <c r="P34" s="115"/>
      <c r="Q34" s="118"/>
      <c r="R34" s="115"/>
      <c r="S34" s="115"/>
      <c r="T34" s="115"/>
      <c r="U34" s="115"/>
      <c r="V34" s="115"/>
      <c r="W34" s="115"/>
    </row>
    <row r="35" spans="1:23" s="3" customFormat="1" ht="2.25" customHeight="1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18"/>
      <c r="M35" s="115"/>
      <c r="N35" s="115"/>
      <c r="O35" s="115"/>
      <c r="P35" s="115"/>
      <c r="Q35" s="118"/>
      <c r="R35" s="115"/>
      <c r="S35" s="115"/>
      <c r="T35" s="115"/>
      <c r="U35" s="115"/>
      <c r="V35" s="115"/>
      <c r="W35" s="115"/>
    </row>
    <row r="36" spans="1:23" s="1" customFormat="1" ht="12.75" customHeight="1" x14ac:dyDescent="0.2">
      <c r="A36" s="237" t="s">
        <v>17</v>
      </c>
      <c r="B36" s="239" t="s">
        <v>5</v>
      </c>
      <c r="C36" s="231" t="s">
        <v>116</v>
      </c>
      <c r="D36" s="230" t="s">
        <v>57</v>
      </c>
      <c r="E36" s="15"/>
      <c r="F36" s="16"/>
      <c r="L36" s="90"/>
      <c r="M36" s="114"/>
      <c r="N36" s="114"/>
      <c r="O36" s="114"/>
      <c r="P36" s="114"/>
      <c r="Q36" s="90"/>
      <c r="R36" s="114"/>
      <c r="S36" s="114"/>
      <c r="T36" s="114"/>
      <c r="U36" s="114"/>
      <c r="V36" s="114"/>
      <c r="W36" s="114"/>
    </row>
    <row r="37" spans="1:23" s="1" customFormat="1" ht="51.75" customHeight="1" x14ac:dyDescent="0.25">
      <c r="A37" s="238"/>
      <c r="B37" s="239"/>
      <c r="C37" s="231"/>
      <c r="D37" s="230"/>
      <c r="E37" s="15"/>
      <c r="F37" s="16"/>
      <c r="L37" s="90"/>
      <c r="M37" s="114"/>
      <c r="N37" s="114"/>
      <c r="O37"/>
      <c r="P37" s="114"/>
      <c r="Q37" s="90"/>
      <c r="R37" s="114"/>
      <c r="S37" s="114"/>
      <c r="T37" s="114"/>
      <c r="U37" s="114"/>
      <c r="V37" s="114"/>
      <c r="W37" s="114"/>
    </row>
    <row r="38" spans="1:23" s="1" customFormat="1" ht="30.75" customHeight="1" x14ac:dyDescent="0.2">
      <c r="A38" s="260" t="s">
        <v>102</v>
      </c>
      <c r="B38" s="260"/>
      <c r="C38" s="260"/>
      <c r="D38" s="260"/>
      <c r="E38" s="12"/>
      <c r="F38" s="12"/>
      <c r="G38" s="12"/>
      <c r="H38" s="12"/>
      <c r="I38" s="12"/>
      <c r="J38" s="12"/>
      <c r="K38" s="12"/>
      <c r="L38" s="90"/>
      <c r="M38" s="114"/>
      <c r="N38" s="114"/>
      <c r="O38" s="114"/>
      <c r="P38" s="114"/>
      <c r="Q38" s="90"/>
      <c r="R38" s="114"/>
      <c r="S38" s="114"/>
      <c r="T38" s="114"/>
      <c r="U38" s="114"/>
      <c r="V38" s="114"/>
      <c r="W38" s="114"/>
    </row>
    <row r="39" spans="1:23" s="1" customFormat="1" ht="14.25" customHeight="1" x14ac:dyDescent="0.2">
      <c r="A39" s="47" t="s">
        <v>195</v>
      </c>
      <c r="B39" s="154">
        <v>14234</v>
      </c>
      <c r="C39" s="155">
        <v>415.97</v>
      </c>
      <c r="D39" s="156" t="s">
        <v>256</v>
      </c>
      <c r="L39" s="90"/>
      <c r="M39" s="114"/>
      <c r="N39" s="114"/>
      <c r="O39" s="114"/>
      <c r="P39" s="114"/>
      <c r="Q39" s="90"/>
      <c r="R39" s="114"/>
      <c r="S39" s="114"/>
      <c r="T39" s="114"/>
      <c r="U39" s="114"/>
      <c r="V39" s="114"/>
      <c r="W39" s="114"/>
    </row>
    <row r="40" spans="1:23" s="1" customFormat="1" ht="14.25" customHeight="1" x14ac:dyDescent="0.2">
      <c r="A40" s="48" t="s">
        <v>194</v>
      </c>
      <c r="B40" s="157">
        <v>1714</v>
      </c>
      <c r="C40" s="158">
        <v>372.09</v>
      </c>
      <c r="D40" s="159" t="s">
        <v>257</v>
      </c>
      <c r="L40" s="90"/>
      <c r="M40" s="114"/>
      <c r="N40" s="114"/>
      <c r="O40" s="114"/>
      <c r="P40" s="114"/>
      <c r="Q40" s="90"/>
      <c r="R40" s="114"/>
      <c r="S40" s="114"/>
      <c r="T40" s="114"/>
      <c r="U40" s="114"/>
      <c r="V40" s="114"/>
      <c r="W40" s="114"/>
    </row>
    <row r="41" spans="1:23" s="1" customFormat="1" ht="14.25" customHeight="1" x14ac:dyDescent="0.2">
      <c r="A41" s="48" t="s">
        <v>196</v>
      </c>
      <c r="B41" s="157">
        <v>5307</v>
      </c>
      <c r="C41" s="158">
        <v>375.74</v>
      </c>
      <c r="D41" s="159" t="s">
        <v>156</v>
      </c>
      <c r="L41" s="90"/>
      <c r="M41" s="114"/>
      <c r="N41" s="114"/>
      <c r="O41" s="114"/>
      <c r="P41" s="114"/>
      <c r="Q41" s="90"/>
      <c r="R41" s="114"/>
      <c r="S41" s="114"/>
      <c r="T41" s="114"/>
      <c r="U41" s="114"/>
      <c r="V41" s="114"/>
      <c r="W41" s="114"/>
    </row>
    <row r="42" spans="1:23" s="1" customFormat="1" ht="20.25" customHeight="1" x14ac:dyDescent="0.2">
      <c r="A42" s="49" t="s">
        <v>16</v>
      </c>
      <c r="B42" s="105">
        <v>21255</v>
      </c>
      <c r="C42" s="42">
        <v>402.38679934133143</v>
      </c>
      <c r="D42" s="160" t="s">
        <v>3</v>
      </c>
      <c r="L42" s="90"/>
      <c r="M42" s="114"/>
      <c r="N42" s="114"/>
      <c r="O42" s="114"/>
      <c r="P42" s="114"/>
      <c r="Q42" s="90"/>
      <c r="R42" s="114"/>
      <c r="S42" s="114"/>
      <c r="T42" s="114"/>
      <c r="U42" s="114"/>
      <c r="V42" s="114"/>
      <c r="W42" s="114"/>
    </row>
    <row r="43" spans="1:23" s="1" customFormat="1" ht="12.75" x14ac:dyDescent="0.2">
      <c r="A43" s="261" t="s">
        <v>81</v>
      </c>
      <c r="B43" s="261"/>
      <c r="C43" s="261"/>
      <c r="D43" s="261"/>
      <c r="L43" s="90"/>
      <c r="M43" s="114"/>
      <c r="N43" s="114"/>
      <c r="O43" s="114"/>
      <c r="P43" s="114"/>
      <c r="Q43" s="90"/>
      <c r="R43" s="114"/>
      <c r="S43" s="114"/>
      <c r="T43" s="114"/>
      <c r="U43" s="114"/>
      <c r="V43" s="114"/>
      <c r="W43" s="114"/>
    </row>
    <row r="44" spans="1:23" s="1" customFormat="1" ht="5.25" hidden="1" customHeight="1" x14ac:dyDescent="0.2">
      <c r="A44" s="162"/>
      <c r="B44" s="161"/>
      <c r="C44" s="161"/>
      <c r="D44" s="161"/>
      <c r="L44" s="90"/>
      <c r="M44" s="114"/>
      <c r="N44" s="114"/>
      <c r="O44" s="114"/>
      <c r="P44" s="114"/>
      <c r="Q44" s="90"/>
      <c r="R44" s="114"/>
      <c r="S44" s="114"/>
      <c r="T44" s="114"/>
      <c r="U44" s="114"/>
      <c r="V44" s="114"/>
      <c r="W44" s="114"/>
    </row>
    <row r="45" spans="1:23" s="50" customFormat="1" ht="15.75" customHeight="1" x14ac:dyDescent="0.25">
      <c r="A45" s="252" t="s">
        <v>207</v>
      </c>
      <c r="B45" s="253"/>
      <c r="C45" s="264">
        <v>1680814</v>
      </c>
      <c r="D45" s="264"/>
      <c r="L45" s="112"/>
      <c r="M45" s="116"/>
      <c r="N45" s="116"/>
      <c r="O45" s="116"/>
      <c r="P45" s="116"/>
      <c r="Q45" s="112"/>
      <c r="R45" s="116"/>
      <c r="S45" s="116"/>
      <c r="T45" s="116"/>
      <c r="U45" s="116"/>
      <c r="V45" s="116"/>
      <c r="W45" s="116"/>
    </row>
    <row r="46" spans="1:23" s="50" customFormat="1" ht="15" customHeight="1" x14ac:dyDescent="0.25">
      <c r="A46" s="252" t="s">
        <v>203</v>
      </c>
      <c r="B46" s="253"/>
      <c r="C46" s="263">
        <v>1225280</v>
      </c>
      <c r="D46" s="263"/>
      <c r="L46" s="112"/>
      <c r="M46" s="116"/>
      <c r="N46" s="116"/>
      <c r="O46" s="116"/>
      <c r="P46" s="116"/>
      <c r="Q46" s="112"/>
      <c r="R46" s="116"/>
      <c r="S46" s="116"/>
      <c r="T46" s="116"/>
      <c r="U46" s="116"/>
      <c r="V46" s="116"/>
      <c r="W46" s="116"/>
    </row>
    <row r="47" spans="1:23" s="50" customFormat="1" ht="12.75" customHeight="1" x14ac:dyDescent="0.25">
      <c r="A47" s="252" t="s">
        <v>76</v>
      </c>
      <c r="B47" s="253"/>
      <c r="C47" s="262" t="s">
        <v>208</v>
      </c>
      <c r="D47" s="262"/>
      <c r="L47" s="112"/>
      <c r="M47" s="116"/>
      <c r="N47" s="116"/>
      <c r="O47" s="116"/>
      <c r="P47" s="116"/>
      <c r="Q47" s="112"/>
      <c r="R47" s="116"/>
      <c r="S47" s="116"/>
      <c r="T47" s="116"/>
      <c r="U47" s="116"/>
      <c r="V47" s="116"/>
      <c r="W47" s="116"/>
    </row>
    <row r="48" spans="1:23" s="50" customFormat="1" ht="16.5" customHeight="1" x14ac:dyDescent="0.25">
      <c r="A48" s="139" t="s">
        <v>204</v>
      </c>
      <c r="B48" s="140"/>
      <c r="C48" s="258">
        <v>110761</v>
      </c>
      <c r="D48" s="259"/>
      <c r="L48" s="112"/>
      <c r="M48" s="116"/>
      <c r="N48" s="116"/>
      <c r="O48" s="116"/>
      <c r="P48" s="116"/>
      <c r="Q48" s="112"/>
      <c r="R48" s="116"/>
      <c r="S48" s="116"/>
      <c r="T48" s="116"/>
      <c r="U48" s="116"/>
      <c r="V48" s="116"/>
      <c r="W48" s="116"/>
    </row>
    <row r="49" spans="1:23" s="50" customFormat="1" ht="22.5" customHeight="1" x14ac:dyDescent="0.25">
      <c r="A49" s="265" t="s">
        <v>205</v>
      </c>
      <c r="B49" s="266"/>
      <c r="C49" s="258">
        <v>218591</v>
      </c>
      <c r="D49" s="259"/>
      <c r="L49" s="112"/>
      <c r="M49" s="116"/>
      <c r="N49" s="182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s="50" customFormat="1" ht="16.5" customHeight="1" x14ac:dyDescent="0.25">
      <c r="A50" s="139" t="s">
        <v>206</v>
      </c>
      <c r="B50" s="138"/>
      <c r="C50" s="258">
        <v>6786</v>
      </c>
      <c r="D50" s="259"/>
      <c r="L50" s="112"/>
      <c r="M50" s="116"/>
      <c r="N50" s="146"/>
      <c r="O50" s="146"/>
      <c r="P50" s="116"/>
      <c r="Q50" s="112"/>
      <c r="R50" s="116"/>
      <c r="S50" s="116"/>
      <c r="T50" s="116"/>
      <c r="U50" s="116"/>
      <c r="V50" s="116"/>
      <c r="W50" s="116"/>
    </row>
    <row r="51" spans="1:23" s="50" customFormat="1" ht="20.25" customHeight="1" x14ac:dyDescent="0.25">
      <c r="A51" s="135" t="s">
        <v>258</v>
      </c>
      <c r="B51" s="136"/>
      <c r="C51" s="258">
        <v>98709</v>
      </c>
      <c r="D51" s="259"/>
      <c r="L51" s="112"/>
      <c r="M51" s="116"/>
      <c r="N51" s="116"/>
      <c r="O51" s="112"/>
      <c r="P51" s="116"/>
      <c r="Q51" s="116"/>
      <c r="R51" s="116"/>
      <c r="S51" s="116"/>
      <c r="T51" s="116"/>
      <c r="U51" s="116"/>
    </row>
    <row r="52" spans="1:23" s="50" customFormat="1" ht="26.25" customHeight="1" x14ac:dyDescent="0.25">
      <c r="A52" s="254" t="s">
        <v>209</v>
      </c>
      <c r="B52" s="255"/>
      <c r="C52" s="251">
        <v>1133</v>
      </c>
      <c r="D52" s="251"/>
      <c r="L52" s="112"/>
      <c r="M52" s="116"/>
      <c r="N52" s="116"/>
      <c r="O52" s="112"/>
      <c r="P52" s="116"/>
      <c r="Q52" s="116"/>
      <c r="R52" s="116"/>
      <c r="S52" s="116"/>
      <c r="T52" s="116"/>
      <c r="U52" s="116"/>
    </row>
    <row r="53" spans="1:23" s="50" customFormat="1" ht="25.5" customHeight="1" x14ac:dyDescent="0.25">
      <c r="A53" s="252" t="s">
        <v>112</v>
      </c>
      <c r="B53" s="253"/>
      <c r="C53" s="250" t="s">
        <v>113</v>
      </c>
      <c r="D53" s="249"/>
      <c r="L53" s="112"/>
      <c r="M53" s="116"/>
      <c r="N53" s="116"/>
      <c r="O53" s="116"/>
      <c r="P53" s="116"/>
      <c r="Q53" s="112">
        <f>C45/C46</f>
        <v>1.3717795116218334</v>
      </c>
      <c r="R53" s="116"/>
      <c r="S53" s="116"/>
      <c r="T53" s="116"/>
      <c r="U53" s="116"/>
      <c r="V53" s="116"/>
      <c r="W53" s="116"/>
    </row>
    <row r="54" spans="1:23" s="50" customFormat="1" ht="29.25" customHeight="1" x14ac:dyDescent="0.25">
      <c r="A54" s="257" t="s">
        <v>114</v>
      </c>
      <c r="B54" s="257"/>
      <c r="C54" s="256" t="s">
        <v>115</v>
      </c>
      <c r="D54" s="256"/>
      <c r="L54" s="112"/>
      <c r="M54" s="116"/>
      <c r="N54" s="116"/>
      <c r="O54" s="116"/>
      <c r="P54" s="116"/>
      <c r="Q54" s="112"/>
      <c r="R54" s="116"/>
      <c r="S54" s="116"/>
      <c r="T54" s="116"/>
      <c r="U54" s="116"/>
      <c r="V54" s="116"/>
      <c r="W54" s="116"/>
    </row>
    <row r="55" spans="1:23" s="50" customFormat="1" ht="14.25" customHeight="1" x14ac:dyDescent="0.25">
      <c r="A55" s="252" t="s">
        <v>108</v>
      </c>
      <c r="B55" s="253"/>
      <c r="C55" s="249">
        <v>6.56</v>
      </c>
      <c r="D55" s="249"/>
      <c r="L55" s="112"/>
      <c r="M55" s="116"/>
      <c r="N55" s="116"/>
      <c r="O55" s="116"/>
      <c r="P55" s="116"/>
      <c r="Q55" s="112"/>
      <c r="R55" s="116"/>
      <c r="S55" s="116"/>
      <c r="T55" s="116"/>
      <c r="U55" s="116"/>
      <c r="V55" s="116"/>
      <c r="W55" s="116"/>
    </row>
  </sheetData>
  <mergeCells count="44">
    <mergeCell ref="C51:D51"/>
    <mergeCell ref="A38:D38"/>
    <mergeCell ref="A43:D43"/>
    <mergeCell ref="A47:B47"/>
    <mergeCell ref="A46:B46"/>
    <mergeCell ref="A45:B45"/>
    <mergeCell ref="C47:D47"/>
    <mergeCell ref="C46:D46"/>
    <mergeCell ref="C45:D45"/>
    <mergeCell ref="C50:D50"/>
    <mergeCell ref="C48:D48"/>
    <mergeCell ref="A49:B49"/>
    <mergeCell ref="C49:D49"/>
    <mergeCell ref="C55:D55"/>
    <mergeCell ref="C53:D53"/>
    <mergeCell ref="C52:D52"/>
    <mergeCell ref="A55:B55"/>
    <mergeCell ref="A53:B53"/>
    <mergeCell ref="A52:B52"/>
    <mergeCell ref="C54:D54"/>
    <mergeCell ref="A54:B54"/>
    <mergeCell ref="A4:K4"/>
    <mergeCell ref="F2:K2"/>
    <mergeCell ref="F22:K22"/>
    <mergeCell ref="A19:K19"/>
    <mergeCell ref="A1:K1"/>
    <mergeCell ref="D2:D3"/>
    <mergeCell ref="E2:E3"/>
    <mergeCell ref="A2:A3"/>
    <mergeCell ref="B2:B3"/>
    <mergeCell ref="C2:C3"/>
    <mergeCell ref="A22:A23"/>
    <mergeCell ref="B22:B23"/>
    <mergeCell ref="E22:E23"/>
    <mergeCell ref="A20:H21"/>
    <mergeCell ref="D36:D37"/>
    <mergeCell ref="C22:C23"/>
    <mergeCell ref="D22:D23"/>
    <mergeCell ref="A34:K34"/>
    <mergeCell ref="N30:Y30"/>
    <mergeCell ref="A24:K24"/>
    <mergeCell ref="A36:A37"/>
    <mergeCell ref="B36:B37"/>
    <mergeCell ref="C36:C37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5:G26 G28:G29 G31:G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0" right="0" top="0" bottom="0" header="0.31496062992125984" footer="0.31496062992125984"/>
  <pageSetup paperSize="9" orientation="landscape" r:id="rId1"/>
  <rowBreaks count="1" manualBreakCount="1">
    <brk id="3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G25:G26 G28:G29 G31:G32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H10" sqref="H10"/>
    </sheetView>
  </sheetViews>
  <sheetFormatPr defaultRowHeight="15" x14ac:dyDescent="0.25"/>
  <cols>
    <col min="1" max="1" width="18.140625" customWidth="1"/>
    <col min="14" max="19" width="9.140625" style="117" customWidth="1"/>
    <col min="20" max="22" width="9.140625" style="117"/>
  </cols>
  <sheetData>
    <row r="1" spans="1:16" ht="24" customHeight="1" x14ac:dyDescent="0.25">
      <c r="A1" s="268" t="s">
        <v>56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6" ht="11.25" customHeight="1" x14ac:dyDescent="0.25">
      <c r="A2" s="51"/>
      <c r="B2" s="51"/>
      <c r="C2" s="51"/>
      <c r="D2" s="17"/>
      <c r="E2" s="51"/>
      <c r="F2" s="51"/>
      <c r="G2" s="17"/>
      <c r="H2" s="51"/>
      <c r="I2" s="274" t="s">
        <v>361</v>
      </c>
      <c r="J2" s="274"/>
      <c r="K2" s="274"/>
      <c r="L2" s="274"/>
      <c r="M2" s="274"/>
    </row>
    <row r="3" spans="1:16" ht="26.25" customHeight="1" x14ac:dyDescent="0.25">
      <c r="A3" s="269" t="s">
        <v>107</v>
      </c>
      <c r="B3" s="271" t="s">
        <v>13</v>
      </c>
      <c r="C3" s="272"/>
      <c r="D3" s="273"/>
      <c r="E3" s="271" t="s">
        <v>58</v>
      </c>
      <c r="F3" s="272"/>
      <c r="G3" s="273"/>
      <c r="H3" s="271" t="s">
        <v>59</v>
      </c>
      <c r="I3" s="272"/>
      <c r="J3" s="273"/>
      <c r="K3" s="271" t="s">
        <v>14</v>
      </c>
      <c r="L3" s="272"/>
      <c r="M3" s="273"/>
    </row>
    <row r="4" spans="1:16" ht="33" customHeight="1" x14ac:dyDescent="0.25">
      <c r="A4" s="270"/>
      <c r="B4" s="13" t="s">
        <v>2</v>
      </c>
      <c r="C4" s="166" t="s">
        <v>117</v>
      </c>
      <c r="D4" s="14" t="s">
        <v>15</v>
      </c>
      <c r="E4" s="13" t="s">
        <v>2</v>
      </c>
      <c r="F4" s="166" t="s">
        <v>117</v>
      </c>
      <c r="G4" s="14" t="s">
        <v>15</v>
      </c>
      <c r="H4" s="13" t="s">
        <v>2</v>
      </c>
      <c r="I4" s="166" t="s">
        <v>117</v>
      </c>
      <c r="J4" s="14" t="s">
        <v>15</v>
      </c>
      <c r="K4" s="13" t="s">
        <v>2</v>
      </c>
      <c r="L4" s="166" t="s">
        <v>117</v>
      </c>
      <c r="M4" s="14" t="s">
        <v>15</v>
      </c>
    </row>
    <row r="5" spans="1:16" ht="12.75" customHeight="1" x14ac:dyDescent="0.25">
      <c r="A5" s="52" t="s">
        <v>88</v>
      </c>
      <c r="B5" s="53">
        <v>2489</v>
      </c>
      <c r="C5" s="54">
        <v>47.64</v>
      </c>
      <c r="D5" s="55" t="s">
        <v>259</v>
      </c>
      <c r="E5" s="53">
        <v>846</v>
      </c>
      <c r="F5" s="54">
        <v>44.77</v>
      </c>
      <c r="G5" s="55" t="s">
        <v>260</v>
      </c>
      <c r="H5" s="53">
        <v>1231</v>
      </c>
      <c r="I5" s="54">
        <v>49.96</v>
      </c>
      <c r="J5" s="55" t="s">
        <v>261</v>
      </c>
      <c r="K5" s="53">
        <v>412</v>
      </c>
      <c r="L5" s="56">
        <v>46.6</v>
      </c>
      <c r="M5" s="55" t="s">
        <v>262</v>
      </c>
    </row>
    <row r="6" spans="1:16" ht="12.75" customHeight="1" x14ac:dyDescent="0.25">
      <c r="A6" s="52" t="s">
        <v>89</v>
      </c>
      <c r="B6" s="53">
        <v>10899</v>
      </c>
      <c r="C6" s="54">
        <v>117.42</v>
      </c>
      <c r="D6" s="55" t="s">
        <v>263</v>
      </c>
      <c r="E6" s="53">
        <v>4551</v>
      </c>
      <c r="F6" s="54">
        <v>118.53</v>
      </c>
      <c r="G6" s="55" t="s">
        <v>264</v>
      </c>
      <c r="H6" s="53">
        <v>2231</v>
      </c>
      <c r="I6" s="54">
        <v>111.61</v>
      </c>
      <c r="J6" s="55" t="s">
        <v>265</v>
      </c>
      <c r="K6" s="53">
        <v>4117</v>
      </c>
      <c r="L6" s="56">
        <v>119.34</v>
      </c>
      <c r="M6" s="55" t="s">
        <v>266</v>
      </c>
    </row>
    <row r="7" spans="1:16" ht="12.75" customHeight="1" x14ac:dyDescent="0.25">
      <c r="A7" s="52" t="s">
        <v>90</v>
      </c>
      <c r="B7" s="53">
        <v>46835</v>
      </c>
      <c r="C7" s="54">
        <v>176.09</v>
      </c>
      <c r="D7" s="55" t="s">
        <v>267</v>
      </c>
      <c r="E7" s="53">
        <v>24228</v>
      </c>
      <c r="F7" s="54">
        <v>175.97</v>
      </c>
      <c r="G7" s="55" t="s">
        <v>268</v>
      </c>
      <c r="H7" s="53">
        <v>5958</v>
      </c>
      <c r="I7" s="54">
        <v>173.94</v>
      </c>
      <c r="J7" s="55" t="s">
        <v>269</v>
      </c>
      <c r="K7" s="53">
        <v>16649</v>
      </c>
      <c r="L7" s="56">
        <v>177.04</v>
      </c>
      <c r="M7" s="55" t="s">
        <v>270</v>
      </c>
    </row>
    <row r="8" spans="1:16" ht="12.75" customHeight="1" x14ac:dyDescent="0.25">
      <c r="A8" s="52" t="s">
        <v>91</v>
      </c>
      <c r="B8" s="53">
        <v>90081</v>
      </c>
      <c r="C8" s="54">
        <v>238.09</v>
      </c>
      <c r="D8" s="55" t="s">
        <v>271</v>
      </c>
      <c r="E8" s="53">
        <v>52477</v>
      </c>
      <c r="F8" s="54">
        <v>238.48</v>
      </c>
      <c r="G8" s="55" t="s">
        <v>272</v>
      </c>
      <c r="H8" s="53">
        <v>15665</v>
      </c>
      <c r="I8" s="54">
        <v>240.71</v>
      </c>
      <c r="J8" s="55" t="s">
        <v>273</v>
      </c>
      <c r="K8" s="53">
        <v>21939</v>
      </c>
      <c r="L8" s="56">
        <v>235.28</v>
      </c>
      <c r="M8" s="55" t="s">
        <v>157</v>
      </c>
    </row>
    <row r="9" spans="1:16" ht="12.75" customHeight="1" x14ac:dyDescent="0.25">
      <c r="A9" s="52" t="s">
        <v>92</v>
      </c>
      <c r="B9" s="53">
        <v>126500</v>
      </c>
      <c r="C9" s="54">
        <v>306.85000000000002</v>
      </c>
      <c r="D9" s="55" t="s">
        <v>274</v>
      </c>
      <c r="E9" s="53">
        <v>80703</v>
      </c>
      <c r="F9" s="54">
        <v>308.02</v>
      </c>
      <c r="G9" s="55" t="s">
        <v>275</v>
      </c>
      <c r="H9" s="53">
        <v>22947</v>
      </c>
      <c r="I9" s="54">
        <v>304.62</v>
      </c>
      <c r="J9" s="55" t="s">
        <v>276</v>
      </c>
      <c r="K9" s="53">
        <v>22850</v>
      </c>
      <c r="L9" s="56">
        <v>304.95</v>
      </c>
      <c r="M9" s="55" t="s">
        <v>158</v>
      </c>
    </row>
    <row r="10" spans="1:16" ht="12.75" customHeight="1" x14ac:dyDescent="0.25">
      <c r="A10" s="52" t="s">
        <v>93</v>
      </c>
      <c r="B10" s="53">
        <v>142926</v>
      </c>
      <c r="C10" s="54">
        <v>367.87</v>
      </c>
      <c r="D10" s="55" t="s">
        <v>277</v>
      </c>
      <c r="E10" s="53">
        <v>93621</v>
      </c>
      <c r="F10" s="54">
        <v>367.8</v>
      </c>
      <c r="G10" s="55" t="s">
        <v>278</v>
      </c>
      <c r="H10" s="53">
        <v>17159</v>
      </c>
      <c r="I10" s="54">
        <v>366.7</v>
      </c>
      <c r="J10" s="55" t="s">
        <v>279</v>
      </c>
      <c r="K10" s="53">
        <v>32146</v>
      </c>
      <c r="L10" s="56">
        <v>368.7</v>
      </c>
      <c r="M10" s="55" t="s">
        <v>280</v>
      </c>
    </row>
    <row r="11" spans="1:16" ht="12.75" customHeight="1" x14ac:dyDescent="0.25">
      <c r="A11" s="52" t="s">
        <v>94</v>
      </c>
      <c r="B11" s="53">
        <v>139818</v>
      </c>
      <c r="C11" s="54">
        <v>437.84</v>
      </c>
      <c r="D11" s="55" t="s">
        <v>281</v>
      </c>
      <c r="E11" s="53">
        <v>104564</v>
      </c>
      <c r="F11" s="54">
        <v>438.42</v>
      </c>
      <c r="G11" s="55" t="s">
        <v>282</v>
      </c>
      <c r="H11" s="53">
        <v>12221</v>
      </c>
      <c r="I11" s="54">
        <v>438.89</v>
      </c>
      <c r="J11" s="55" t="s">
        <v>283</v>
      </c>
      <c r="K11" s="53">
        <v>23033</v>
      </c>
      <c r="L11" s="56">
        <v>434.65</v>
      </c>
      <c r="M11" s="55" t="s">
        <v>284</v>
      </c>
    </row>
    <row r="12" spans="1:16" ht="12.75" customHeight="1" x14ac:dyDescent="0.25">
      <c r="A12" s="52" t="s">
        <v>95</v>
      </c>
      <c r="B12" s="53">
        <v>108919</v>
      </c>
      <c r="C12" s="54">
        <v>502.55</v>
      </c>
      <c r="D12" s="55" t="s">
        <v>285</v>
      </c>
      <c r="E12" s="53">
        <v>86705</v>
      </c>
      <c r="F12" s="54">
        <v>502.74</v>
      </c>
      <c r="G12" s="55" t="s">
        <v>159</v>
      </c>
      <c r="H12" s="53">
        <v>6802</v>
      </c>
      <c r="I12" s="54">
        <v>497.14</v>
      </c>
      <c r="J12" s="55" t="s">
        <v>286</v>
      </c>
      <c r="K12" s="53">
        <v>15412</v>
      </c>
      <c r="L12" s="56">
        <v>503.81</v>
      </c>
      <c r="M12" s="55" t="s">
        <v>287</v>
      </c>
    </row>
    <row r="13" spans="1:16" ht="12.75" customHeight="1" x14ac:dyDescent="0.25">
      <c r="A13" s="52" t="s">
        <v>96</v>
      </c>
      <c r="B13" s="53">
        <v>74051</v>
      </c>
      <c r="C13" s="54">
        <v>568.6</v>
      </c>
      <c r="D13" s="55" t="s">
        <v>288</v>
      </c>
      <c r="E13" s="53">
        <v>62511</v>
      </c>
      <c r="F13" s="54">
        <v>568.71</v>
      </c>
      <c r="G13" s="55" t="s">
        <v>160</v>
      </c>
      <c r="H13" s="53">
        <v>2700</v>
      </c>
      <c r="I13" s="54">
        <v>566.69000000000005</v>
      </c>
      <c r="J13" s="55" t="s">
        <v>289</v>
      </c>
      <c r="K13" s="53">
        <v>8840</v>
      </c>
      <c r="L13" s="56">
        <v>568.35</v>
      </c>
      <c r="M13" s="55" t="s">
        <v>290</v>
      </c>
    </row>
    <row r="14" spans="1:16" ht="12.75" customHeight="1" x14ac:dyDescent="0.25">
      <c r="A14" s="52" t="s">
        <v>97</v>
      </c>
      <c r="B14" s="53">
        <v>63170</v>
      </c>
      <c r="C14" s="54">
        <v>633.29</v>
      </c>
      <c r="D14" s="55" t="s">
        <v>291</v>
      </c>
      <c r="E14" s="53">
        <v>54785</v>
      </c>
      <c r="F14" s="54">
        <v>633.46</v>
      </c>
      <c r="G14" s="55" t="s">
        <v>292</v>
      </c>
      <c r="H14" s="53">
        <v>1517</v>
      </c>
      <c r="I14" s="54">
        <v>631.49</v>
      </c>
      <c r="J14" s="55" t="s">
        <v>293</v>
      </c>
      <c r="K14" s="53">
        <v>6868</v>
      </c>
      <c r="L14" s="56">
        <v>632.30999999999995</v>
      </c>
      <c r="M14" s="55" t="s">
        <v>294</v>
      </c>
      <c r="P14" s="119" t="s">
        <v>65</v>
      </c>
    </row>
    <row r="15" spans="1:16" ht="12.75" customHeight="1" x14ac:dyDescent="0.25">
      <c r="A15" s="52" t="s">
        <v>98</v>
      </c>
      <c r="B15" s="53">
        <v>71802</v>
      </c>
      <c r="C15" s="54">
        <v>726.79</v>
      </c>
      <c r="D15" s="55" t="s">
        <v>295</v>
      </c>
      <c r="E15" s="53">
        <v>63954</v>
      </c>
      <c r="F15" s="54">
        <v>727.12</v>
      </c>
      <c r="G15" s="55" t="s">
        <v>296</v>
      </c>
      <c r="H15" s="53">
        <v>1025</v>
      </c>
      <c r="I15" s="54">
        <v>723.22</v>
      </c>
      <c r="J15" s="55" t="s">
        <v>297</v>
      </c>
      <c r="K15" s="53">
        <v>6823</v>
      </c>
      <c r="L15" s="56">
        <v>724.23</v>
      </c>
      <c r="M15" s="55" t="s">
        <v>298</v>
      </c>
      <c r="P15" s="119">
        <f>B19-'stranica 4'!B19-'stranica 5'!B19</f>
        <v>0</v>
      </c>
    </row>
    <row r="16" spans="1:16" ht="12.75" customHeight="1" x14ac:dyDescent="0.25">
      <c r="A16" s="52" t="s">
        <v>99</v>
      </c>
      <c r="B16" s="53">
        <v>34189</v>
      </c>
      <c r="C16" s="54">
        <v>854.21</v>
      </c>
      <c r="D16" s="55" t="s">
        <v>299</v>
      </c>
      <c r="E16" s="53">
        <v>30507</v>
      </c>
      <c r="F16" s="54">
        <v>853.59</v>
      </c>
      <c r="G16" s="55" t="s">
        <v>300</v>
      </c>
      <c r="H16" s="53">
        <v>391</v>
      </c>
      <c r="I16" s="54">
        <v>855.26</v>
      </c>
      <c r="J16" s="55" t="s">
        <v>301</v>
      </c>
      <c r="K16" s="53">
        <v>3291</v>
      </c>
      <c r="L16" s="56">
        <v>859.81</v>
      </c>
      <c r="M16" s="55" t="s">
        <v>302</v>
      </c>
    </row>
    <row r="17" spans="1:13" ht="12.75" customHeight="1" x14ac:dyDescent="0.25">
      <c r="A17" s="52" t="s">
        <v>100</v>
      </c>
      <c r="B17" s="53">
        <v>16020</v>
      </c>
      <c r="C17" s="54">
        <v>992.49</v>
      </c>
      <c r="D17" s="55" t="s">
        <v>303</v>
      </c>
      <c r="E17" s="53">
        <v>13844</v>
      </c>
      <c r="F17" s="54">
        <v>991.73</v>
      </c>
      <c r="G17" s="55" t="s">
        <v>304</v>
      </c>
      <c r="H17" s="53">
        <v>187</v>
      </c>
      <c r="I17" s="54">
        <v>988.42</v>
      </c>
      <c r="J17" s="55" t="s">
        <v>305</v>
      </c>
      <c r="K17" s="53">
        <v>1989</v>
      </c>
      <c r="L17" s="56">
        <v>998.19</v>
      </c>
      <c r="M17" s="55" t="s">
        <v>306</v>
      </c>
    </row>
    <row r="18" spans="1:13" ht="12.75" customHeight="1" x14ac:dyDescent="0.25">
      <c r="A18" s="52" t="s">
        <v>101</v>
      </c>
      <c r="B18" s="53">
        <v>18916</v>
      </c>
      <c r="C18" s="54">
        <v>1307.55</v>
      </c>
      <c r="D18" s="55" t="s">
        <v>307</v>
      </c>
      <c r="E18" s="53">
        <v>17657</v>
      </c>
      <c r="F18" s="54">
        <v>1311.54</v>
      </c>
      <c r="G18" s="55" t="s">
        <v>308</v>
      </c>
      <c r="H18" s="53">
        <v>133</v>
      </c>
      <c r="I18" s="54">
        <v>1227.7</v>
      </c>
      <c r="J18" s="55" t="s">
        <v>309</v>
      </c>
      <c r="K18" s="53">
        <v>1126</v>
      </c>
      <c r="L18" s="56">
        <v>1254.3900000000001</v>
      </c>
      <c r="M18" s="55" t="s">
        <v>310</v>
      </c>
    </row>
    <row r="19" spans="1:13" ht="11.25" customHeight="1" x14ac:dyDescent="0.25">
      <c r="A19" s="57" t="s">
        <v>1</v>
      </c>
      <c r="B19" s="58">
        <v>946615</v>
      </c>
      <c r="C19" s="59">
        <v>467.53</v>
      </c>
      <c r="D19" s="60" t="s">
        <v>227</v>
      </c>
      <c r="E19" s="58">
        <v>690953</v>
      </c>
      <c r="F19" s="59">
        <v>500.42</v>
      </c>
      <c r="G19" s="60" t="s">
        <v>226</v>
      </c>
      <c r="H19" s="58">
        <v>90167</v>
      </c>
      <c r="I19" s="59">
        <v>344.44</v>
      </c>
      <c r="J19" s="60" t="s">
        <v>140</v>
      </c>
      <c r="K19" s="58">
        <v>165495</v>
      </c>
      <c r="L19" s="61">
        <v>397.31</v>
      </c>
      <c r="M19" s="60" t="s">
        <v>141</v>
      </c>
    </row>
    <row r="20" spans="1:13" ht="9" customHeight="1" x14ac:dyDescent="0.25">
      <c r="A20" s="267" t="s">
        <v>78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62"/>
    </row>
    <row r="21" spans="1:13" ht="12" customHeight="1" x14ac:dyDescent="0.25">
      <c r="A21" s="247" t="s">
        <v>118</v>
      </c>
      <c r="B21" s="247"/>
      <c r="C21" s="247"/>
      <c r="D21" s="247"/>
      <c r="E21" s="247"/>
      <c r="F21" s="247"/>
      <c r="G21" s="247"/>
      <c r="H21" s="247"/>
      <c r="I21" s="247"/>
      <c r="J21" s="247"/>
    </row>
    <row r="22" spans="1:13" ht="18" customHeight="1" x14ac:dyDescent="0.25">
      <c r="A22" s="247"/>
      <c r="B22" s="247"/>
      <c r="C22" s="247"/>
      <c r="D22" s="247"/>
      <c r="E22" s="247"/>
      <c r="F22" s="247"/>
      <c r="G22" s="247"/>
      <c r="H22" s="247"/>
      <c r="I22" s="247"/>
      <c r="J22" s="247"/>
    </row>
    <row r="23" spans="1:13" ht="2.25" hidden="1" customHeight="1" x14ac:dyDescent="0.25">
      <c r="A23" s="247"/>
      <c r="B23" s="247"/>
      <c r="C23" s="247"/>
      <c r="D23" s="247"/>
      <c r="E23" s="247"/>
      <c r="F23" s="247"/>
      <c r="G23" s="247"/>
      <c r="H23" s="247"/>
      <c r="I23" s="247"/>
      <c r="J23" s="247"/>
    </row>
  </sheetData>
  <mergeCells count="9">
    <mergeCell ref="A21:J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10" zoomScaleNormal="100" workbookViewId="0">
      <selection activeCell="N34" sqref="N34"/>
    </sheetView>
  </sheetViews>
  <sheetFormatPr defaultRowHeight="15" x14ac:dyDescent="0.25"/>
  <cols>
    <col min="1" max="1" width="18.140625" customWidth="1"/>
    <col min="14" max="20" width="9.140625" style="113"/>
  </cols>
  <sheetData>
    <row r="1" spans="1:13" ht="24" customHeight="1" x14ac:dyDescent="0.25">
      <c r="A1" s="268" t="s">
        <v>60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0.5" customHeight="1" x14ac:dyDescent="0.25">
      <c r="A2" s="51"/>
      <c r="B2" s="51"/>
      <c r="C2" s="51"/>
      <c r="D2" s="92"/>
      <c r="E2" s="51"/>
      <c r="F2" s="51"/>
      <c r="G2" s="92"/>
      <c r="H2" s="51"/>
      <c r="I2" s="274" t="str">
        <f>'stranica 3'!$I$2:$L$2</f>
        <v>za lipanj 2023. (isplata u srpnju 2023.)</v>
      </c>
      <c r="J2" s="274"/>
      <c r="K2" s="274"/>
      <c r="L2" s="274"/>
      <c r="M2" s="274"/>
    </row>
    <row r="3" spans="1:13" ht="24" customHeight="1" x14ac:dyDescent="0.25">
      <c r="A3" s="269" t="s">
        <v>107</v>
      </c>
      <c r="B3" s="271" t="s">
        <v>13</v>
      </c>
      <c r="C3" s="272"/>
      <c r="D3" s="273"/>
      <c r="E3" s="271" t="s">
        <v>58</v>
      </c>
      <c r="F3" s="272"/>
      <c r="G3" s="273"/>
      <c r="H3" s="271" t="s">
        <v>59</v>
      </c>
      <c r="I3" s="272"/>
      <c r="J3" s="273"/>
      <c r="K3" s="271" t="s">
        <v>14</v>
      </c>
      <c r="L3" s="272"/>
      <c r="M3" s="273"/>
    </row>
    <row r="4" spans="1:13" ht="34.5" customHeight="1" x14ac:dyDescent="0.25">
      <c r="A4" s="270"/>
      <c r="B4" s="13" t="s">
        <v>2</v>
      </c>
      <c r="C4" s="166" t="s">
        <v>117</v>
      </c>
      <c r="D4" s="14" t="s">
        <v>15</v>
      </c>
      <c r="E4" s="13" t="s">
        <v>2</v>
      </c>
      <c r="F4" s="166" t="s">
        <v>117</v>
      </c>
      <c r="G4" s="14" t="s">
        <v>15</v>
      </c>
      <c r="H4" s="13" t="s">
        <v>2</v>
      </c>
      <c r="I4" s="166" t="s">
        <v>117</v>
      </c>
      <c r="J4" s="14" t="s">
        <v>15</v>
      </c>
      <c r="K4" s="13" t="s">
        <v>2</v>
      </c>
      <c r="L4" s="166" t="s">
        <v>117</v>
      </c>
      <c r="M4" s="14" t="s">
        <v>15</v>
      </c>
    </row>
    <row r="5" spans="1:13" ht="12.75" customHeight="1" x14ac:dyDescent="0.25">
      <c r="A5" s="52" t="s">
        <v>88</v>
      </c>
      <c r="B5" s="53">
        <v>45</v>
      </c>
      <c r="C5" s="54">
        <v>48.97</v>
      </c>
      <c r="D5" s="55" t="s">
        <v>311</v>
      </c>
      <c r="E5" s="53">
        <v>24</v>
      </c>
      <c r="F5" s="54">
        <v>44.36</v>
      </c>
      <c r="G5" s="55" t="s">
        <v>123</v>
      </c>
      <c r="H5" s="53">
        <v>1</v>
      </c>
      <c r="I5" s="54">
        <v>60.05</v>
      </c>
      <c r="J5" s="55" t="s">
        <v>82</v>
      </c>
      <c r="K5" s="53">
        <v>20</v>
      </c>
      <c r="L5" s="56">
        <v>53.95</v>
      </c>
      <c r="M5" s="55" t="s">
        <v>312</v>
      </c>
    </row>
    <row r="6" spans="1:13" ht="12.75" customHeight="1" x14ac:dyDescent="0.25">
      <c r="A6" s="52" t="s">
        <v>89</v>
      </c>
      <c r="B6" s="53">
        <v>4664</v>
      </c>
      <c r="C6" s="54">
        <v>119.59</v>
      </c>
      <c r="D6" s="55" t="s">
        <v>313</v>
      </c>
      <c r="E6" s="53">
        <v>3288</v>
      </c>
      <c r="F6" s="54">
        <v>118.64</v>
      </c>
      <c r="G6" s="55" t="s">
        <v>314</v>
      </c>
      <c r="H6" s="53">
        <v>95</v>
      </c>
      <c r="I6" s="54">
        <v>119.42</v>
      </c>
      <c r="J6" s="55" t="s">
        <v>161</v>
      </c>
      <c r="K6" s="53">
        <v>1281</v>
      </c>
      <c r="L6" s="56">
        <v>122.03</v>
      </c>
      <c r="M6" s="55" t="s">
        <v>315</v>
      </c>
    </row>
    <row r="7" spans="1:13" ht="12.75" customHeight="1" x14ac:dyDescent="0.25">
      <c r="A7" s="52" t="s">
        <v>90</v>
      </c>
      <c r="B7" s="53">
        <v>4173</v>
      </c>
      <c r="C7" s="54">
        <v>169.76</v>
      </c>
      <c r="D7" s="55" t="s">
        <v>316</v>
      </c>
      <c r="E7" s="53">
        <v>2467</v>
      </c>
      <c r="F7" s="54">
        <v>167.06</v>
      </c>
      <c r="G7" s="55" t="s">
        <v>317</v>
      </c>
      <c r="H7" s="53">
        <v>121</v>
      </c>
      <c r="I7" s="54">
        <v>173.18</v>
      </c>
      <c r="J7" s="55" t="s">
        <v>318</v>
      </c>
      <c r="K7" s="53">
        <v>1585</v>
      </c>
      <c r="L7" s="56">
        <v>173.7</v>
      </c>
      <c r="M7" s="55" t="s">
        <v>319</v>
      </c>
    </row>
    <row r="8" spans="1:13" ht="12.75" customHeight="1" x14ac:dyDescent="0.25">
      <c r="A8" s="52" t="s">
        <v>91</v>
      </c>
      <c r="B8" s="53">
        <v>6650</v>
      </c>
      <c r="C8" s="54">
        <v>237.62</v>
      </c>
      <c r="D8" s="55" t="s">
        <v>320</v>
      </c>
      <c r="E8" s="53">
        <v>3565</v>
      </c>
      <c r="F8" s="54">
        <v>238.89</v>
      </c>
      <c r="G8" s="55" t="s">
        <v>321</v>
      </c>
      <c r="H8" s="53">
        <v>311</v>
      </c>
      <c r="I8" s="54">
        <v>237.04</v>
      </c>
      <c r="J8" s="55" t="s">
        <v>322</v>
      </c>
      <c r="K8" s="53">
        <v>2774</v>
      </c>
      <c r="L8" s="56">
        <v>236.06</v>
      </c>
      <c r="M8" s="55" t="s">
        <v>323</v>
      </c>
    </row>
    <row r="9" spans="1:13" ht="12.75" customHeight="1" x14ac:dyDescent="0.25">
      <c r="A9" s="52" t="s">
        <v>92</v>
      </c>
      <c r="B9" s="53">
        <v>11909</v>
      </c>
      <c r="C9" s="54">
        <v>309.33</v>
      </c>
      <c r="D9" s="55" t="s">
        <v>324</v>
      </c>
      <c r="E9" s="53">
        <v>7627</v>
      </c>
      <c r="F9" s="54">
        <v>309.52999999999997</v>
      </c>
      <c r="G9" s="55" t="s">
        <v>325</v>
      </c>
      <c r="H9" s="53">
        <v>568</v>
      </c>
      <c r="I9" s="54">
        <v>308.83999999999997</v>
      </c>
      <c r="J9" s="55" t="s">
        <v>326</v>
      </c>
      <c r="K9" s="53">
        <v>3714</v>
      </c>
      <c r="L9" s="56">
        <v>308.99</v>
      </c>
      <c r="M9" s="55" t="s">
        <v>327</v>
      </c>
    </row>
    <row r="10" spans="1:13" ht="12.75" customHeight="1" x14ac:dyDescent="0.25">
      <c r="A10" s="52" t="s">
        <v>93</v>
      </c>
      <c r="B10" s="53">
        <v>37517</v>
      </c>
      <c r="C10" s="54">
        <v>362.66</v>
      </c>
      <c r="D10" s="55" t="s">
        <v>328</v>
      </c>
      <c r="E10" s="53">
        <v>24335</v>
      </c>
      <c r="F10" s="54">
        <v>359.59</v>
      </c>
      <c r="G10" s="55" t="s">
        <v>329</v>
      </c>
      <c r="H10" s="53">
        <v>2092</v>
      </c>
      <c r="I10" s="54">
        <v>352.37</v>
      </c>
      <c r="J10" s="55" t="s">
        <v>330</v>
      </c>
      <c r="K10" s="53">
        <v>11090</v>
      </c>
      <c r="L10" s="56">
        <v>371.32</v>
      </c>
      <c r="M10" s="55" t="s">
        <v>331</v>
      </c>
    </row>
    <row r="11" spans="1:13" ht="12.75" customHeight="1" x14ac:dyDescent="0.25">
      <c r="A11" s="52" t="s">
        <v>94</v>
      </c>
      <c r="B11" s="53">
        <v>32008</v>
      </c>
      <c r="C11" s="54">
        <v>441.02</v>
      </c>
      <c r="D11" s="55" t="s">
        <v>332</v>
      </c>
      <c r="E11" s="53">
        <v>25119</v>
      </c>
      <c r="F11" s="54">
        <v>441.78</v>
      </c>
      <c r="G11" s="55" t="s">
        <v>333</v>
      </c>
      <c r="H11" s="53">
        <v>1475</v>
      </c>
      <c r="I11" s="54">
        <v>445.24</v>
      </c>
      <c r="J11" s="55" t="s">
        <v>334</v>
      </c>
      <c r="K11" s="53">
        <v>5414</v>
      </c>
      <c r="L11" s="56">
        <v>436.38</v>
      </c>
      <c r="M11" s="55" t="s">
        <v>335</v>
      </c>
    </row>
    <row r="12" spans="1:13" ht="12.75" customHeight="1" x14ac:dyDescent="0.25">
      <c r="A12" s="52" t="s">
        <v>95</v>
      </c>
      <c r="B12" s="53">
        <v>23531</v>
      </c>
      <c r="C12" s="54">
        <v>504.76</v>
      </c>
      <c r="D12" s="55" t="s">
        <v>336</v>
      </c>
      <c r="E12" s="53">
        <v>19550</v>
      </c>
      <c r="F12" s="54">
        <v>505.13</v>
      </c>
      <c r="G12" s="55" t="s">
        <v>163</v>
      </c>
      <c r="H12" s="53">
        <v>915</v>
      </c>
      <c r="I12" s="54">
        <v>500.98</v>
      </c>
      <c r="J12" s="55" t="s">
        <v>337</v>
      </c>
      <c r="K12" s="53">
        <v>3066</v>
      </c>
      <c r="L12" s="56">
        <v>503.48</v>
      </c>
      <c r="M12" s="55" t="s">
        <v>163</v>
      </c>
    </row>
    <row r="13" spans="1:13" ht="12.75" customHeight="1" x14ac:dyDescent="0.25">
      <c r="A13" s="52" t="s">
        <v>96</v>
      </c>
      <c r="B13" s="53">
        <v>19469</v>
      </c>
      <c r="C13" s="54">
        <v>568.72</v>
      </c>
      <c r="D13" s="55" t="s">
        <v>338</v>
      </c>
      <c r="E13" s="53">
        <v>17341</v>
      </c>
      <c r="F13" s="54">
        <v>568.78</v>
      </c>
      <c r="G13" s="55" t="s">
        <v>339</v>
      </c>
      <c r="H13" s="53">
        <v>606</v>
      </c>
      <c r="I13" s="54">
        <v>565.82000000000005</v>
      </c>
      <c r="J13" s="55" t="s">
        <v>340</v>
      </c>
      <c r="K13" s="53">
        <v>1522</v>
      </c>
      <c r="L13" s="56">
        <v>569.24</v>
      </c>
      <c r="M13" s="55" t="s">
        <v>341</v>
      </c>
    </row>
    <row r="14" spans="1:13" ht="12.75" customHeight="1" x14ac:dyDescent="0.25">
      <c r="A14" s="52" t="s">
        <v>97</v>
      </c>
      <c r="B14" s="53">
        <v>16554</v>
      </c>
      <c r="C14" s="54">
        <v>633.03</v>
      </c>
      <c r="D14" s="55" t="s">
        <v>342</v>
      </c>
      <c r="E14" s="53">
        <v>14862</v>
      </c>
      <c r="F14" s="54">
        <v>633.02</v>
      </c>
      <c r="G14" s="55" t="s">
        <v>343</v>
      </c>
      <c r="H14" s="53">
        <v>481</v>
      </c>
      <c r="I14" s="54">
        <v>635.22</v>
      </c>
      <c r="J14" s="55" t="s">
        <v>344</v>
      </c>
      <c r="K14" s="53">
        <v>1211</v>
      </c>
      <c r="L14" s="56">
        <v>632.26</v>
      </c>
      <c r="M14" s="55" t="s">
        <v>345</v>
      </c>
    </row>
    <row r="15" spans="1:13" ht="12.75" customHeight="1" x14ac:dyDescent="0.25">
      <c r="A15" s="52" t="s">
        <v>98</v>
      </c>
      <c r="B15" s="53">
        <v>17250</v>
      </c>
      <c r="C15" s="54">
        <v>725.24</v>
      </c>
      <c r="D15" s="55" t="s">
        <v>346</v>
      </c>
      <c r="E15" s="53">
        <v>15607</v>
      </c>
      <c r="F15" s="54">
        <v>725.78</v>
      </c>
      <c r="G15" s="55" t="s">
        <v>347</v>
      </c>
      <c r="H15" s="53">
        <v>374</v>
      </c>
      <c r="I15" s="54">
        <v>721.46</v>
      </c>
      <c r="J15" s="55" t="s">
        <v>348</v>
      </c>
      <c r="K15" s="53">
        <v>1269</v>
      </c>
      <c r="L15" s="56">
        <v>719.8</v>
      </c>
      <c r="M15" s="55" t="s">
        <v>164</v>
      </c>
    </row>
    <row r="16" spans="1:13" ht="12.75" customHeight="1" x14ac:dyDescent="0.25">
      <c r="A16" s="52" t="s">
        <v>99</v>
      </c>
      <c r="B16" s="53">
        <v>7720</v>
      </c>
      <c r="C16" s="54">
        <v>852.36</v>
      </c>
      <c r="D16" s="55" t="s">
        <v>349</v>
      </c>
      <c r="E16" s="53">
        <v>7107</v>
      </c>
      <c r="F16" s="54">
        <v>851.88</v>
      </c>
      <c r="G16" s="55" t="s">
        <v>350</v>
      </c>
      <c r="H16" s="53">
        <v>122</v>
      </c>
      <c r="I16" s="54">
        <v>851.98</v>
      </c>
      <c r="J16" s="55" t="s">
        <v>351</v>
      </c>
      <c r="K16" s="53">
        <v>491</v>
      </c>
      <c r="L16" s="56">
        <v>859.4</v>
      </c>
      <c r="M16" s="55" t="s">
        <v>352</v>
      </c>
    </row>
    <row r="17" spans="1:13" ht="12.75" customHeight="1" x14ac:dyDescent="0.25">
      <c r="A17" s="52" t="s">
        <v>100</v>
      </c>
      <c r="B17" s="53">
        <v>3345</v>
      </c>
      <c r="C17" s="54">
        <v>992.26</v>
      </c>
      <c r="D17" s="55" t="s">
        <v>353</v>
      </c>
      <c r="E17" s="53">
        <v>3010</v>
      </c>
      <c r="F17" s="54">
        <v>991.63</v>
      </c>
      <c r="G17" s="55" t="s">
        <v>354</v>
      </c>
      <c r="H17" s="53">
        <v>70</v>
      </c>
      <c r="I17" s="54">
        <v>983.8</v>
      </c>
      <c r="J17" s="55" t="s">
        <v>355</v>
      </c>
      <c r="K17" s="53">
        <v>265</v>
      </c>
      <c r="L17" s="56">
        <v>1001.67</v>
      </c>
      <c r="M17" s="55" t="s">
        <v>165</v>
      </c>
    </row>
    <row r="18" spans="1:13" ht="12.75" customHeight="1" x14ac:dyDescent="0.25">
      <c r="A18" s="52" t="s">
        <v>101</v>
      </c>
      <c r="B18" s="53">
        <v>2772</v>
      </c>
      <c r="C18" s="54">
        <v>1201.5999999999999</v>
      </c>
      <c r="D18" s="55" t="s">
        <v>356</v>
      </c>
      <c r="E18" s="53">
        <v>2693</v>
      </c>
      <c r="F18" s="54">
        <v>1201.04</v>
      </c>
      <c r="G18" s="55" t="s">
        <v>357</v>
      </c>
      <c r="H18" s="53">
        <v>53</v>
      </c>
      <c r="I18" s="54">
        <v>1231.7</v>
      </c>
      <c r="J18" s="55" t="s">
        <v>358</v>
      </c>
      <c r="K18" s="53">
        <v>26</v>
      </c>
      <c r="L18" s="56">
        <v>1198.72</v>
      </c>
      <c r="M18" s="55" t="s">
        <v>124</v>
      </c>
    </row>
    <row r="19" spans="1:13" ht="11.25" customHeight="1" x14ac:dyDescent="0.25">
      <c r="A19" s="57" t="s">
        <v>1</v>
      </c>
      <c r="B19" s="58">
        <v>187607</v>
      </c>
      <c r="C19" s="59">
        <v>497.98</v>
      </c>
      <c r="D19" s="60" t="s">
        <v>125</v>
      </c>
      <c r="E19" s="58">
        <v>146595</v>
      </c>
      <c r="F19" s="59">
        <v>522.6</v>
      </c>
      <c r="G19" s="60" t="s">
        <v>359</v>
      </c>
      <c r="H19" s="58">
        <v>7284</v>
      </c>
      <c r="I19" s="59">
        <v>451.7</v>
      </c>
      <c r="J19" s="60" t="s">
        <v>360</v>
      </c>
      <c r="K19" s="58">
        <v>33728</v>
      </c>
      <c r="L19" s="61">
        <v>400.95</v>
      </c>
      <c r="M19" s="60" t="s">
        <v>166</v>
      </c>
    </row>
    <row r="20" spans="1:13" ht="12.75" customHeight="1" x14ac:dyDescent="0.25">
      <c r="A20" s="235" t="s">
        <v>78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</row>
    <row r="21" spans="1:13" ht="11.25" customHeight="1" x14ac:dyDescent="0.25">
      <c r="A21" s="275" t="s">
        <v>118</v>
      </c>
      <c r="B21" s="275"/>
      <c r="C21" s="275"/>
      <c r="D21" s="275"/>
      <c r="E21" s="275"/>
      <c r="F21" s="275"/>
      <c r="G21" s="275"/>
      <c r="H21" s="275"/>
      <c r="I21" s="275"/>
      <c r="J21" s="167"/>
      <c r="K21" s="167"/>
      <c r="L21" s="167"/>
    </row>
    <row r="22" spans="1:13" ht="21" customHeight="1" x14ac:dyDescent="0.25">
      <c r="A22" s="275"/>
      <c r="B22" s="275"/>
      <c r="C22" s="275"/>
      <c r="D22" s="275"/>
      <c r="E22" s="275"/>
      <c r="F22" s="275"/>
      <c r="G22" s="275"/>
      <c r="H22" s="275"/>
      <c r="I22" s="275"/>
      <c r="J22" s="167"/>
      <c r="K22" s="167"/>
      <c r="L22" s="167"/>
    </row>
  </sheetData>
  <mergeCells count="9">
    <mergeCell ref="A21:I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E12" sqref="E12"/>
    </sheetView>
  </sheetViews>
  <sheetFormatPr defaultRowHeight="15" x14ac:dyDescent="0.25"/>
  <cols>
    <col min="1" max="1" width="18.140625" customWidth="1"/>
    <col min="14" max="19" width="9.140625" style="113"/>
  </cols>
  <sheetData>
    <row r="1" spans="1:13" ht="27.75" customHeight="1" x14ac:dyDescent="0.25">
      <c r="A1" s="268" t="s">
        <v>61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9" customHeight="1" x14ac:dyDescent="0.25">
      <c r="A2" s="51"/>
      <c r="B2" s="51"/>
      <c r="C2" s="51"/>
      <c r="D2" s="92"/>
      <c r="E2" s="51"/>
      <c r="F2" s="51"/>
      <c r="G2" s="92"/>
      <c r="H2" s="51"/>
      <c r="I2" s="274" t="str">
        <f>'stranica 3'!$I$2:$L$2</f>
        <v>za lipanj 2023. (isplata u srpnju 2023.)</v>
      </c>
      <c r="J2" s="274"/>
      <c r="K2" s="274"/>
      <c r="L2" s="274"/>
      <c r="M2" s="274"/>
    </row>
    <row r="3" spans="1:13" ht="24" customHeight="1" x14ac:dyDescent="0.25">
      <c r="A3" s="269" t="s">
        <v>107</v>
      </c>
      <c r="B3" s="271" t="s">
        <v>13</v>
      </c>
      <c r="C3" s="272"/>
      <c r="D3" s="273"/>
      <c r="E3" s="271" t="s">
        <v>58</v>
      </c>
      <c r="F3" s="272"/>
      <c r="G3" s="273"/>
      <c r="H3" s="271" t="s">
        <v>59</v>
      </c>
      <c r="I3" s="272"/>
      <c r="J3" s="273"/>
      <c r="K3" s="271" t="s">
        <v>14</v>
      </c>
      <c r="L3" s="272"/>
      <c r="M3" s="273"/>
    </row>
    <row r="4" spans="1:13" ht="36.75" customHeight="1" x14ac:dyDescent="0.25">
      <c r="A4" s="270"/>
      <c r="B4" s="13" t="s">
        <v>2</v>
      </c>
      <c r="C4" s="166" t="s">
        <v>117</v>
      </c>
      <c r="D4" s="14" t="s">
        <v>15</v>
      </c>
      <c r="E4" s="13" t="s">
        <v>2</v>
      </c>
      <c r="F4" s="166" t="s">
        <v>117</v>
      </c>
      <c r="G4" s="14" t="s">
        <v>15</v>
      </c>
      <c r="H4" s="13" t="s">
        <v>2</v>
      </c>
      <c r="I4" s="166" t="s">
        <v>117</v>
      </c>
      <c r="J4" s="14" t="s">
        <v>15</v>
      </c>
      <c r="K4" s="13" t="s">
        <v>2</v>
      </c>
      <c r="L4" s="166" t="s">
        <v>117</v>
      </c>
      <c r="M4" s="14" t="s">
        <v>15</v>
      </c>
    </row>
    <row r="5" spans="1:13" ht="12.75" customHeight="1" x14ac:dyDescent="0.25">
      <c r="A5" s="52" t="s">
        <v>88</v>
      </c>
      <c r="B5" s="53">
        <v>2444</v>
      </c>
      <c r="C5" s="54">
        <v>47.62</v>
      </c>
      <c r="D5" s="55" t="s">
        <v>362</v>
      </c>
      <c r="E5" s="53">
        <v>822</v>
      </c>
      <c r="F5" s="54">
        <v>44.78</v>
      </c>
      <c r="G5" s="55" t="s">
        <v>363</v>
      </c>
      <c r="H5" s="53">
        <v>1230</v>
      </c>
      <c r="I5" s="54">
        <v>49.96</v>
      </c>
      <c r="J5" s="55" t="s">
        <v>364</v>
      </c>
      <c r="K5" s="53">
        <v>392</v>
      </c>
      <c r="L5" s="56">
        <v>46.22</v>
      </c>
      <c r="M5" s="55" t="s">
        <v>365</v>
      </c>
    </row>
    <row r="6" spans="1:13" ht="12.75" customHeight="1" x14ac:dyDescent="0.25">
      <c r="A6" s="52" t="s">
        <v>89</v>
      </c>
      <c r="B6" s="53">
        <v>6235</v>
      </c>
      <c r="C6" s="54">
        <v>115.8</v>
      </c>
      <c r="D6" s="55" t="s">
        <v>366</v>
      </c>
      <c r="E6" s="53">
        <v>1263</v>
      </c>
      <c r="F6" s="54">
        <v>118.25</v>
      </c>
      <c r="G6" s="55" t="s">
        <v>367</v>
      </c>
      <c r="H6" s="53">
        <v>2136</v>
      </c>
      <c r="I6" s="54">
        <v>111.26</v>
      </c>
      <c r="J6" s="55" t="s">
        <v>368</v>
      </c>
      <c r="K6" s="53">
        <v>2836</v>
      </c>
      <c r="L6" s="56">
        <v>118.12</v>
      </c>
      <c r="M6" s="55" t="s">
        <v>369</v>
      </c>
    </row>
    <row r="7" spans="1:13" ht="12.75" customHeight="1" x14ac:dyDescent="0.25">
      <c r="A7" s="52" t="s">
        <v>90</v>
      </c>
      <c r="B7" s="53">
        <v>42662</v>
      </c>
      <c r="C7" s="54">
        <v>176.71</v>
      </c>
      <c r="D7" s="55" t="s">
        <v>370</v>
      </c>
      <c r="E7" s="53">
        <v>21761</v>
      </c>
      <c r="F7" s="54">
        <v>176.98</v>
      </c>
      <c r="G7" s="55" t="s">
        <v>371</v>
      </c>
      <c r="H7" s="53">
        <v>5837</v>
      </c>
      <c r="I7" s="54">
        <v>173.95</v>
      </c>
      <c r="J7" s="55" t="s">
        <v>372</v>
      </c>
      <c r="K7" s="53">
        <v>15064</v>
      </c>
      <c r="L7" s="56">
        <v>177.39</v>
      </c>
      <c r="M7" s="55" t="s">
        <v>373</v>
      </c>
    </row>
    <row r="8" spans="1:13" ht="12.75" customHeight="1" x14ac:dyDescent="0.25">
      <c r="A8" s="52" t="s">
        <v>91</v>
      </c>
      <c r="B8" s="53">
        <v>83431</v>
      </c>
      <c r="C8" s="54">
        <v>238.13</v>
      </c>
      <c r="D8" s="55" t="s">
        <v>374</v>
      </c>
      <c r="E8" s="53">
        <v>48912</v>
      </c>
      <c r="F8" s="54">
        <v>238.45</v>
      </c>
      <c r="G8" s="55" t="s">
        <v>375</v>
      </c>
      <c r="H8" s="53">
        <v>15354</v>
      </c>
      <c r="I8" s="54">
        <v>240.78</v>
      </c>
      <c r="J8" s="55" t="s">
        <v>376</v>
      </c>
      <c r="K8" s="53">
        <v>19165</v>
      </c>
      <c r="L8" s="56">
        <v>235.17</v>
      </c>
      <c r="M8" s="55" t="s">
        <v>377</v>
      </c>
    </row>
    <row r="9" spans="1:13" ht="12.75" customHeight="1" x14ac:dyDescent="0.25">
      <c r="A9" s="52" t="s">
        <v>92</v>
      </c>
      <c r="B9" s="53">
        <v>114591</v>
      </c>
      <c r="C9" s="54">
        <v>306.58999999999997</v>
      </c>
      <c r="D9" s="55" t="s">
        <v>378</v>
      </c>
      <c r="E9" s="53">
        <v>73076</v>
      </c>
      <c r="F9" s="54">
        <v>307.87</v>
      </c>
      <c r="G9" s="55" t="s">
        <v>379</v>
      </c>
      <c r="H9" s="53">
        <v>22379</v>
      </c>
      <c r="I9" s="54">
        <v>304.51</v>
      </c>
      <c r="J9" s="55" t="s">
        <v>380</v>
      </c>
      <c r="K9" s="53">
        <v>19136</v>
      </c>
      <c r="L9" s="56">
        <v>304.17</v>
      </c>
      <c r="M9" s="55" t="s">
        <v>381</v>
      </c>
    </row>
    <row r="10" spans="1:13" ht="12.75" customHeight="1" x14ac:dyDescent="0.25">
      <c r="A10" s="52" t="s">
        <v>93</v>
      </c>
      <c r="B10" s="53">
        <v>105409</v>
      </c>
      <c r="C10" s="54">
        <v>369.73</v>
      </c>
      <c r="D10" s="55" t="s">
        <v>382</v>
      </c>
      <c r="E10" s="53">
        <v>69286</v>
      </c>
      <c r="F10" s="54">
        <v>370.69</v>
      </c>
      <c r="G10" s="55" t="s">
        <v>383</v>
      </c>
      <c r="H10" s="53">
        <v>15067</v>
      </c>
      <c r="I10" s="54">
        <v>368.69</v>
      </c>
      <c r="J10" s="55" t="s">
        <v>384</v>
      </c>
      <c r="K10" s="53">
        <v>21056</v>
      </c>
      <c r="L10" s="56">
        <v>367.33</v>
      </c>
      <c r="M10" s="55" t="s">
        <v>385</v>
      </c>
    </row>
    <row r="11" spans="1:13" ht="12.75" customHeight="1" x14ac:dyDescent="0.25">
      <c r="A11" s="52" t="s">
        <v>94</v>
      </c>
      <c r="B11" s="53">
        <v>107810</v>
      </c>
      <c r="C11" s="54">
        <v>436.89</v>
      </c>
      <c r="D11" s="55" t="s">
        <v>386</v>
      </c>
      <c r="E11" s="53">
        <v>79445</v>
      </c>
      <c r="F11" s="54">
        <v>437.36</v>
      </c>
      <c r="G11" s="55" t="s">
        <v>387</v>
      </c>
      <c r="H11" s="53">
        <v>10746</v>
      </c>
      <c r="I11" s="54">
        <v>438.02</v>
      </c>
      <c r="J11" s="55" t="s">
        <v>388</v>
      </c>
      <c r="K11" s="53">
        <v>17619</v>
      </c>
      <c r="L11" s="56">
        <v>434.12</v>
      </c>
      <c r="M11" s="55" t="s">
        <v>389</v>
      </c>
    </row>
    <row r="12" spans="1:13" ht="12.75" customHeight="1" x14ac:dyDescent="0.25">
      <c r="A12" s="52" t="s">
        <v>95</v>
      </c>
      <c r="B12" s="53">
        <v>85388</v>
      </c>
      <c r="C12" s="54">
        <v>501.94</v>
      </c>
      <c r="D12" s="55" t="s">
        <v>126</v>
      </c>
      <c r="E12" s="53">
        <v>67155</v>
      </c>
      <c r="F12" s="54">
        <v>502.05</v>
      </c>
      <c r="G12" s="55" t="s">
        <v>390</v>
      </c>
      <c r="H12" s="53">
        <v>5887</v>
      </c>
      <c r="I12" s="54">
        <v>496.54</v>
      </c>
      <c r="J12" s="55" t="s">
        <v>391</v>
      </c>
      <c r="K12" s="53">
        <v>12346</v>
      </c>
      <c r="L12" s="56">
        <v>503.89</v>
      </c>
      <c r="M12" s="55" t="s">
        <v>392</v>
      </c>
    </row>
    <row r="13" spans="1:13" ht="12.75" customHeight="1" x14ac:dyDescent="0.25">
      <c r="A13" s="52" t="s">
        <v>96</v>
      </c>
      <c r="B13" s="53">
        <v>54582</v>
      </c>
      <c r="C13" s="54">
        <v>568.54999999999995</v>
      </c>
      <c r="D13" s="55" t="s">
        <v>393</v>
      </c>
      <c r="E13" s="53">
        <v>45170</v>
      </c>
      <c r="F13" s="54">
        <v>568.69000000000005</v>
      </c>
      <c r="G13" s="55" t="s">
        <v>394</v>
      </c>
      <c r="H13" s="53">
        <v>2094</v>
      </c>
      <c r="I13" s="54">
        <v>566.95000000000005</v>
      </c>
      <c r="J13" s="55" t="s">
        <v>395</v>
      </c>
      <c r="K13" s="53">
        <v>7318</v>
      </c>
      <c r="L13" s="56">
        <v>568.16</v>
      </c>
      <c r="M13" s="55" t="s">
        <v>396</v>
      </c>
    </row>
    <row r="14" spans="1:13" ht="12.75" customHeight="1" x14ac:dyDescent="0.25">
      <c r="A14" s="52" t="s">
        <v>97</v>
      </c>
      <c r="B14" s="53">
        <v>46616</v>
      </c>
      <c r="C14" s="54">
        <v>633.38</v>
      </c>
      <c r="D14" s="55" t="s">
        <v>397</v>
      </c>
      <c r="E14" s="53">
        <v>39923</v>
      </c>
      <c r="F14" s="54">
        <v>633.62</v>
      </c>
      <c r="G14" s="55" t="s">
        <v>398</v>
      </c>
      <c r="H14" s="53">
        <v>1036</v>
      </c>
      <c r="I14" s="54">
        <v>629.76</v>
      </c>
      <c r="J14" s="55" t="s">
        <v>399</v>
      </c>
      <c r="K14" s="53">
        <v>5657</v>
      </c>
      <c r="L14" s="56">
        <v>632.32000000000005</v>
      </c>
      <c r="M14" s="55" t="s">
        <v>167</v>
      </c>
    </row>
    <row r="15" spans="1:13" ht="12.75" customHeight="1" x14ac:dyDescent="0.25">
      <c r="A15" s="52" t="s">
        <v>98</v>
      </c>
      <c r="B15" s="53">
        <v>54552</v>
      </c>
      <c r="C15" s="54">
        <v>727.28</v>
      </c>
      <c r="D15" s="55" t="s">
        <v>168</v>
      </c>
      <c r="E15" s="53">
        <v>48347</v>
      </c>
      <c r="F15" s="54">
        <v>727.56</v>
      </c>
      <c r="G15" s="55" t="s">
        <v>169</v>
      </c>
      <c r="H15" s="53">
        <v>651</v>
      </c>
      <c r="I15" s="54">
        <v>724.23</v>
      </c>
      <c r="J15" s="55" t="s">
        <v>400</v>
      </c>
      <c r="K15" s="53">
        <v>5554</v>
      </c>
      <c r="L15" s="56">
        <v>725.24</v>
      </c>
      <c r="M15" s="55" t="s">
        <v>401</v>
      </c>
    </row>
    <row r="16" spans="1:13" ht="12.75" customHeight="1" x14ac:dyDescent="0.25">
      <c r="A16" s="52" t="s">
        <v>99</v>
      </c>
      <c r="B16" s="53">
        <v>26469</v>
      </c>
      <c r="C16" s="54">
        <v>854.75</v>
      </c>
      <c r="D16" s="55" t="s">
        <v>402</v>
      </c>
      <c r="E16" s="53">
        <v>23400</v>
      </c>
      <c r="F16" s="54">
        <v>854.11</v>
      </c>
      <c r="G16" s="55" t="s">
        <v>403</v>
      </c>
      <c r="H16" s="53">
        <v>269</v>
      </c>
      <c r="I16" s="54">
        <v>856.74</v>
      </c>
      <c r="J16" s="55" t="s">
        <v>404</v>
      </c>
      <c r="K16" s="53">
        <v>2800</v>
      </c>
      <c r="L16" s="56">
        <v>859.88</v>
      </c>
      <c r="M16" s="55" t="s">
        <v>405</v>
      </c>
    </row>
    <row r="17" spans="1:19" ht="12.75" customHeight="1" x14ac:dyDescent="0.25">
      <c r="A17" s="52" t="s">
        <v>100</v>
      </c>
      <c r="B17" s="53">
        <v>12675</v>
      </c>
      <c r="C17" s="54">
        <v>992.56</v>
      </c>
      <c r="D17" s="55" t="s">
        <v>406</v>
      </c>
      <c r="E17" s="53">
        <v>10834</v>
      </c>
      <c r="F17" s="54">
        <v>991.76</v>
      </c>
      <c r="G17" s="55" t="s">
        <v>407</v>
      </c>
      <c r="H17" s="53">
        <v>117</v>
      </c>
      <c r="I17" s="54">
        <v>991.18</v>
      </c>
      <c r="J17" s="55" t="s">
        <v>408</v>
      </c>
      <c r="K17" s="53">
        <v>1724</v>
      </c>
      <c r="L17" s="56">
        <v>997.65</v>
      </c>
      <c r="M17" s="55" t="s">
        <v>409</v>
      </c>
    </row>
    <row r="18" spans="1:19" ht="12.75" customHeight="1" x14ac:dyDescent="0.25">
      <c r="A18" s="52" t="s">
        <v>101</v>
      </c>
      <c r="B18" s="53">
        <v>16144</v>
      </c>
      <c r="C18" s="54">
        <v>1325.74</v>
      </c>
      <c r="D18" s="55" t="s">
        <v>410</v>
      </c>
      <c r="E18" s="53">
        <v>14964</v>
      </c>
      <c r="F18" s="54">
        <v>1331.42</v>
      </c>
      <c r="G18" s="55" t="s">
        <v>411</v>
      </c>
      <c r="H18" s="53">
        <v>80</v>
      </c>
      <c r="I18" s="54">
        <v>1225.05</v>
      </c>
      <c r="J18" s="55" t="s">
        <v>170</v>
      </c>
      <c r="K18" s="53">
        <v>1100</v>
      </c>
      <c r="L18" s="56">
        <v>1255.71</v>
      </c>
      <c r="M18" s="55" t="s">
        <v>410</v>
      </c>
    </row>
    <row r="19" spans="1:19" ht="11.25" customHeight="1" x14ac:dyDescent="0.25">
      <c r="A19" s="57" t="s">
        <v>1</v>
      </c>
      <c r="B19" s="58">
        <v>759008</v>
      </c>
      <c r="C19" s="59">
        <v>460.01</v>
      </c>
      <c r="D19" s="60" t="s">
        <v>412</v>
      </c>
      <c r="E19" s="58">
        <v>544358</v>
      </c>
      <c r="F19" s="59">
        <v>494.45</v>
      </c>
      <c r="G19" s="60" t="s">
        <v>413</v>
      </c>
      <c r="H19" s="58">
        <v>82883</v>
      </c>
      <c r="I19" s="59">
        <v>335.01</v>
      </c>
      <c r="J19" s="60" t="s">
        <v>414</v>
      </c>
      <c r="K19" s="58">
        <v>131767</v>
      </c>
      <c r="L19" s="61">
        <v>396.37</v>
      </c>
      <c r="M19" s="60" t="s">
        <v>415</v>
      </c>
    </row>
    <row r="20" spans="1:19" s="62" customFormat="1" ht="12.75" customHeight="1" x14ac:dyDescent="0.25">
      <c r="A20" s="267" t="s">
        <v>78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N20" s="168"/>
      <c r="O20" s="168"/>
      <c r="P20" s="168"/>
      <c r="Q20" s="168"/>
      <c r="R20" s="168"/>
      <c r="S20" s="168"/>
    </row>
    <row r="21" spans="1:19" s="62" customFormat="1" ht="12" customHeight="1" x14ac:dyDescent="0.25">
      <c r="A21" s="276" t="s">
        <v>118</v>
      </c>
      <c r="B21" s="276"/>
      <c r="C21" s="276"/>
      <c r="D21" s="276"/>
      <c r="E21" s="276"/>
      <c r="F21" s="276"/>
      <c r="G21" s="276"/>
      <c r="H21" s="276"/>
      <c r="I21" s="276"/>
      <c r="N21" s="168"/>
      <c r="O21" s="168"/>
      <c r="P21" s="168"/>
      <c r="Q21" s="168"/>
      <c r="R21" s="168"/>
      <c r="S21" s="168"/>
    </row>
    <row r="22" spans="1:19" s="62" customFormat="1" ht="24" customHeight="1" x14ac:dyDescent="0.25">
      <c r="A22" s="276"/>
      <c r="B22" s="276"/>
      <c r="C22" s="276"/>
      <c r="D22" s="276"/>
      <c r="E22" s="276"/>
      <c r="F22" s="276"/>
      <c r="G22" s="276"/>
      <c r="H22" s="276"/>
      <c r="I22" s="276"/>
      <c r="N22" s="168"/>
      <c r="O22" s="168"/>
      <c r="P22" s="168"/>
      <c r="Q22" s="168"/>
      <c r="R22" s="168"/>
      <c r="S22" s="168"/>
    </row>
  </sheetData>
  <mergeCells count="9">
    <mergeCell ref="A21:I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6" zoomScaleNormal="100" workbookViewId="0">
      <selection activeCell="D17" sqref="D17"/>
    </sheetView>
  </sheetViews>
  <sheetFormatPr defaultColWidth="9.140625" defaultRowHeight="12" x14ac:dyDescent="0.2"/>
  <cols>
    <col min="1" max="1" width="4.7109375" style="66" customWidth="1"/>
    <col min="2" max="2" width="62.7109375" style="67" customWidth="1"/>
    <col min="3" max="3" width="10" style="67" customWidth="1"/>
    <col min="4" max="4" width="10.7109375" style="67" customWidth="1"/>
    <col min="5" max="5" width="10.7109375" style="66" customWidth="1"/>
    <col min="6" max="16384" width="9.140625" style="66"/>
  </cols>
  <sheetData>
    <row r="1" spans="1:9" ht="12" customHeight="1" x14ac:dyDescent="0.2">
      <c r="A1" s="277" t="s">
        <v>18</v>
      </c>
      <c r="B1" s="277"/>
      <c r="C1" s="277"/>
      <c r="D1" s="277"/>
      <c r="E1" s="277"/>
    </row>
    <row r="2" spans="1:9" ht="0.75" customHeight="1" x14ac:dyDescent="0.2"/>
    <row r="3" spans="1:9" ht="9" customHeight="1" x14ac:dyDescent="0.2">
      <c r="B3" s="51"/>
      <c r="C3" s="280" t="s">
        <v>361</v>
      </c>
      <c r="D3" s="280"/>
      <c r="E3" s="280"/>
      <c r="F3" s="137"/>
      <c r="G3" s="91"/>
      <c r="H3" s="91"/>
      <c r="I3" s="91"/>
    </row>
    <row r="4" spans="1:9" s="75" customFormat="1" ht="37.5" customHeight="1" x14ac:dyDescent="0.25">
      <c r="A4" s="68" t="s">
        <v>19</v>
      </c>
      <c r="B4" s="63" t="s">
        <v>20</v>
      </c>
      <c r="C4" s="64" t="s">
        <v>2</v>
      </c>
      <c r="D4" s="181" t="s">
        <v>117</v>
      </c>
      <c r="E4" s="69" t="s">
        <v>15</v>
      </c>
    </row>
    <row r="5" spans="1:9" s="76" customFormat="1" ht="8.25" x14ac:dyDescent="0.15">
      <c r="A5" s="70">
        <v>0</v>
      </c>
      <c r="B5" s="71">
        <v>1</v>
      </c>
      <c r="C5" s="72">
        <v>2</v>
      </c>
      <c r="D5" s="73">
        <v>3</v>
      </c>
      <c r="E5" s="74">
        <v>4</v>
      </c>
    </row>
    <row r="6" spans="1:9" ht="21.75" customHeight="1" x14ac:dyDescent="0.2">
      <c r="A6" s="281" t="s">
        <v>21</v>
      </c>
      <c r="B6" s="82" t="s">
        <v>22</v>
      </c>
      <c r="C6" s="83">
        <v>17183</v>
      </c>
      <c r="D6" s="93">
        <v>698.6673665832509</v>
      </c>
      <c r="E6" s="84"/>
    </row>
    <row r="7" spans="1:9" ht="47.25" customHeight="1" x14ac:dyDescent="0.2">
      <c r="A7" s="282"/>
      <c r="B7" s="79" t="s">
        <v>23</v>
      </c>
      <c r="C7" s="120">
        <v>6989</v>
      </c>
      <c r="D7" s="121">
        <v>724.54</v>
      </c>
      <c r="E7" s="99" t="s">
        <v>416</v>
      </c>
      <c r="F7" s="77">
        <v>32</v>
      </c>
    </row>
    <row r="8" spans="1:9" ht="46.5" customHeight="1" x14ac:dyDescent="0.2">
      <c r="A8" s="282"/>
      <c r="B8" s="80" t="s">
        <v>24</v>
      </c>
      <c r="C8" s="120">
        <v>9523</v>
      </c>
      <c r="D8" s="121">
        <v>683.2</v>
      </c>
      <c r="E8" s="99" t="s">
        <v>417</v>
      </c>
      <c r="F8" s="77">
        <v>34</v>
      </c>
    </row>
    <row r="9" spans="1:9" ht="12" customHeight="1" x14ac:dyDescent="0.2">
      <c r="A9" s="282"/>
      <c r="B9" s="81" t="s">
        <v>25</v>
      </c>
      <c r="C9" s="122">
        <v>671</v>
      </c>
      <c r="D9" s="123">
        <v>648.70000000000005</v>
      </c>
      <c r="E9" s="98" t="s">
        <v>418</v>
      </c>
      <c r="F9" s="77">
        <v>31</v>
      </c>
    </row>
    <row r="10" spans="1:9" ht="21" customHeight="1" x14ac:dyDescent="0.2">
      <c r="A10" s="134" t="s">
        <v>26</v>
      </c>
      <c r="B10" s="81" t="s">
        <v>75</v>
      </c>
      <c r="C10" s="122">
        <v>357</v>
      </c>
      <c r="D10" s="123">
        <v>779.73</v>
      </c>
      <c r="E10" s="98" t="s">
        <v>73</v>
      </c>
      <c r="F10" s="77"/>
    </row>
    <row r="11" spans="1:9" ht="12" customHeight="1" x14ac:dyDescent="0.2">
      <c r="A11" s="85" t="s">
        <v>27</v>
      </c>
      <c r="B11" s="86" t="s">
        <v>64</v>
      </c>
      <c r="C11" s="124">
        <v>16043</v>
      </c>
      <c r="D11" s="125">
        <v>624.05999999999995</v>
      </c>
      <c r="E11" s="97" t="s">
        <v>419</v>
      </c>
      <c r="F11" s="77">
        <v>30</v>
      </c>
    </row>
    <row r="12" spans="1:9" ht="12" customHeight="1" x14ac:dyDescent="0.2">
      <c r="A12" s="134" t="s">
        <v>29</v>
      </c>
      <c r="B12" s="86" t="s">
        <v>28</v>
      </c>
      <c r="C12" s="126">
        <v>1862</v>
      </c>
      <c r="D12" s="127">
        <v>431.63</v>
      </c>
      <c r="E12" s="97" t="s">
        <v>420</v>
      </c>
      <c r="F12" s="77">
        <v>33</v>
      </c>
    </row>
    <row r="13" spans="1:9" ht="12.75" customHeight="1" x14ac:dyDescent="0.2">
      <c r="A13" s="134" t="s">
        <v>31</v>
      </c>
      <c r="B13" s="86" t="s">
        <v>30</v>
      </c>
      <c r="C13" s="126">
        <v>2057</v>
      </c>
      <c r="D13" s="127">
        <v>653.35</v>
      </c>
      <c r="E13" s="97" t="s">
        <v>421</v>
      </c>
      <c r="F13" s="77">
        <v>33</v>
      </c>
    </row>
    <row r="14" spans="1:9" ht="12.75" customHeight="1" x14ac:dyDescent="0.2">
      <c r="A14" s="134" t="s">
        <v>33</v>
      </c>
      <c r="B14" s="86" t="s">
        <v>32</v>
      </c>
      <c r="C14" s="128">
        <v>71271</v>
      </c>
      <c r="D14" s="125">
        <v>931.1</v>
      </c>
      <c r="E14" s="97" t="s">
        <v>422</v>
      </c>
      <c r="F14" s="77">
        <v>19</v>
      </c>
    </row>
    <row r="15" spans="1:9" ht="22.5" customHeight="1" x14ac:dyDescent="0.2">
      <c r="A15" s="134" t="s">
        <v>35</v>
      </c>
      <c r="B15" s="86" t="s">
        <v>34</v>
      </c>
      <c r="C15" s="129">
        <v>57742</v>
      </c>
      <c r="D15" s="125">
        <v>464.16</v>
      </c>
      <c r="E15" s="97" t="s">
        <v>423</v>
      </c>
      <c r="F15" s="77">
        <v>28</v>
      </c>
    </row>
    <row r="16" spans="1:9" ht="12.75" customHeight="1" x14ac:dyDescent="0.2">
      <c r="A16" s="134" t="s">
        <v>37</v>
      </c>
      <c r="B16" s="86" t="s">
        <v>36</v>
      </c>
      <c r="C16" s="126">
        <v>3610</v>
      </c>
      <c r="D16" s="127">
        <v>539.27</v>
      </c>
      <c r="E16" s="98" t="s">
        <v>73</v>
      </c>
      <c r="F16" s="77">
        <v>28</v>
      </c>
    </row>
    <row r="17" spans="1:8" ht="12" customHeight="1" x14ac:dyDescent="0.2">
      <c r="A17" s="134" t="s">
        <v>39</v>
      </c>
      <c r="B17" s="86" t="s">
        <v>38</v>
      </c>
      <c r="C17" s="130">
        <v>156</v>
      </c>
      <c r="D17" s="131">
        <v>528.69000000000005</v>
      </c>
      <c r="E17" s="97" t="s">
        <v>424</v>
      </c>
      <c r="F17" s="77">
        <v>38</v>
      </c>
      <c r="G17" s="78"/>
    </row>
    <row r="18" spans="1:8" ht="15" customHeight="1" x14ac:dyDescent="0.2">
      <c r="A18" s="134" t="s">
        <v>41</v>
      </c>
      <c r="B18" s="87" t="s">
        <v>40</v>
      </c>
      <c r="C18" s="132">
        <v>4850</v>
      </c>
      <c r="D18" s="131">
        <v>496.42</v>
      </c>
      <c r="E18" s="102" t="s">
        <v>425</v>
      </c>
      <c r="F18" s="77">
        <v>29</v>
      </c>
    </row>
    <row r="19" spans="1:8" ht="22.5" customHeight="1" x14ac:dyDescent="0.2">
      <c r="A19" s="134" t="s">
        <v>43</v>
      </c>
      <c r="B19" s="86" t="s">
        <v>42</v>
      </c>
      <c r="C19" s="126">
        <v>679</v>
      </c>
      <c r="D19" s="127">
        <v>1643.01</v>
      </c>
      <c r="E19" s="97" t="s">
        <v>426</v>
      </c>
      <c r="F19" s="77">
        <v>33</v>
      </c>
    </row>
    <row r="20" spans="1:8" ht="22.5" customHeight="1" x14ac:dyDescent="0.2">
      <c r="A20" s="134" t="s">
        <v>45</v>
      </c>
      <c r="B20" s="86" t="s">
        <v>44</v>
      </c>
      <c r="C20" s="126">
        <v>64</v>
      </c>
      <c r="D20" s="127">
        <v>578.61</v>
      </c>
      <c r="E20" s="97" t="s">
        <v>427</v>
      </c>
      <c r="F20" s="77">
        <v>29</v>
      </c>
    </row>
    <row r="21" spans="1:8" ht="12" customHeight="1" x14ac:dyDescent="0.2">
      <c r="A21" s="134" t="s">
        <v>47</v>
      </c>
      <c r="B21" s="86" t="s">
        <v>46</v>
      </c>
      <c r="C21" s="126">
        <v>17</v>
      </c>
      <c r="D21" s="127">
        <v>606.1</v>
      </c>
      <c r="E21" s="98" t="s">
        <v>73</v>
      </c>
      <c r="F21" s="77" t="str">
        <f t="shared" ref="F21" si="0">LEFT(E21,3)</f>
        <v>−</v>
      </c>
    </row>
    <row r="22" spans="1:8" ht="11.25" customHeight="1" x14ac:dyDescent="0.2">
      <c r="A22" s="134" t="s">
        <v>49</v>
      </c>
      <c r="B22" s="86" t="s">
        <v>48</v>
      </c>
      <c r="C22" s="126">
        <v>124</v>
      </c>
      <c r="D22" s="127">
        <v>1473.32</v>
      </c>
      <c r="E22" s="97" t="s">
        <v>428</v>
      </c>
      <c r="F22" s="77">
        <v>42</v>
      </c>
    </row>
    <row r="23" spans="1:8" s="78" customFormat="1" ht="10.5" customHeight="1" x14ac:dyDescent="0.2">
      <c r="A23" s="134" t="s">
        <v>51</v>
      </c>
      <c r="B23" s="86" t="s">
        <v>50</v>
      </c>
      <c r="C23" s="126">
        <v>245</v>
      </c>
      <c r="D23" s="127">
        <v>620</v>
      </c>
      <c r="E23" s="97" t="s">
        <v>429</v>
      </c>
      <c r="F23" s="77">
        <v>30</v>
      </c>
      <c r="H23" s="66"/>
    </row>
    <row r="24" spans="1:8" s="78" customFormat="1" ht="12" customHeight="1" x14ac:dyDescent="0.2">
      <c r="A24" s="134" t="s">
        <v>53</v>
      </c>
      <c r="B24" s="86" t="s">
        <v>52</v>
      </c>
      <c r="C24" s="126">
        <v>816</v>
      </c>
      <c r="D24" s="127">
        <v>517.9</v>
      </c>
      <c r="E24" s="97" t="s">
        <v>430</v>
      </c>
      <c r="F24" s="77">
        <v>28</v>
      </c>
      <c r="H24" s="66"/>
    </row>
    <row r="25" spans="1:8" ht="24" customHeight="1" x14ac:dyDescent="0.2">
      <c r="A25" s="134" t="s">
        <v>54</v>
      </c>
      <c r="B25" s="86" t="s">
        <v>71</v>
      </c>
      <c r="C25" s="128">
        <v>204</v>
      </c>
      <c r="D25" s="125">
        <v>335.88</v>
      </c>
      <c r="E25" s="97" t="s">
        <v>431</v>
      </c>
      <c r="F25" s="77">
        <v>30</v>
      </c>
    </row>
    <row r="26" spans="1:8" ht="12" customHeight="1" x14ac:dyDescent="0.2">
      <c r="A26" s="134" t="s">
        <v>74</v>
      </c>
      <c r="B26" s="86" t="s">
        <v>55</v>
      </c>
      <c r="C26" s="128">
        <v>6729</v>
      </c>
      <c r="D26" s="125">
        <v>536.16999999999996</v>
      </c>
      <c r="E26" s="98" t="s">
        <v>432</v>
      </c>
      <c r="F26" s="77">
        <v>7</v>
      </c>
    </row>
    <row r="27" spans="1:8" ht="13.5" customHeight="1" x14ac:dyDescent="0.2">
      <c r="A27" s="278" t="s">
        <v>1</v>
      </c>
      <c r="B27" s="279"/>
      <c r="C27" s="88">
        <v>184009</v>
      </c>
      <c r="D27" s="89" t="s">
        <v>3</v>
      </c>
      <c r="E27" s="89" t="s">
        <v>3</v>
      </c>
    </row>
    <row r="28" spans="1:8" s="51" customFormat="1" ht="11.25" customHeight="1" x14ac:dyDescent="0.25">
      <c r="A28" s="169" t="s">
        <v>104</v>
      </c>
      <c r="B28" s="169"/>
      <c r="C28" s="169"/>
      <c r="D28" s="169"/>
      <c r="E28" s="169"/>
      <c r="F28" s="170"/>
      <c r="G28" s="170"/>
      <c r="H28" s="170"/>
    </row>
    <row r="29" spans="1:8" s="51" customFormat="1" ht="11.25" customHeight="1" x14ac:dyDescent="0.25">
      <c r="A29" s="276" t="s">
        <v>118</v>
      </c>
      <c r="B29" s="276"/>
      <c r="C29" s="276"/>
      <c r="D29" s="276"/>
      <c r="E29" s="276"/>
    </row>
    <row r="30" spans="1:8" s="51" customFormat="1" ht="21.75" customHeight="1" x14ac:dyDescent="0.25">
      <c r="A30" s="276"/>
      <c r="B30" s="276"/>
      <c r="C30" s="276"/>
      <c r="D30" s="276"/>
      <c r="E30" s="276"/>
    </row>
  </sheetData>
  <mergeCells count="5">
    <mergeCell ref="A1:E1"/>
    <mergeCell ref="A27:B27"/>
    <mergeCell ref="C3:E3"/>
    <mergeCell ref="A6:A9"/>
    <mergeCell ref="A29:E30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" bottom="0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90" zoomScaleNormal="90" workbookViewId="0">
      <selection activeCell="J5" sqref="J5"/>
    </sheetView>
  </sheetViews>
  <sheetFormatPr defaultColWidth="9.140625" defaultRowHeight="15" x14ac:dyDescent="0.25"/>
  <cols>
    <col min="1" max="1" width="46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11.28515625" style="2" customWidth="1"/>
    <col min="9" max="9" width="7.140625" style="2" customWidth="1"/>
    <col min="10" max="10" width="9.5703125" style="2" customWidth="1"/>
    <col min="11" max="11" width="11.140625" style="2" customWidth="1"/>
    <col min="12" max="12" width="9.140625" style="117" customWidth="1"/>
    <col min="13" max="15" width="9.140625" style="113" customWidth="1"/>
    <col min="16" max="16" width="9.140625" style="117" customWidth="1"/>
    <col min="17" max="19" width="9.140625" style="113" customWidth="1"/>
    <col min="20" max="22" width="9.140625" style="113"/>
    <col min="23" max="16384" width="9.140625" style="2"/>
  </cols>
  <sheetData>
    <row r="1" spans="1:22" ht="38.25" customHeight="1" x14ac:dyDescent="0.25">
      <c r="A1" s="288" t="s">
        <v>83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141"/>
      <c r="M1" s="141"/>
      <c r="N1" s="141"/>
    </row>
    <row r="2" spans="1:22" ht="12.75" customHeight="1" x14ac:dyDescent="0.25">
      <c r="A2" s="143"/>
      <c r="B2" s="143"/>
      <c r="C2" s="143"/>
      <c r="D2" s="143"/>
      <c r="E2" s="143"/>
      <c r="F2" s="143"/>
      <c r="G2" s="144"/>
      <c r="H2" s="144"/>
      <c r="I2" s="280" t="str">
        <f>'stranica 3'!I2:M2</f>
        <v>za lipanj 2023. (isplata u srpnju 2023.)</v>
      </c>
      <c r="J2" s="280"/>
      <c r="K2" s="280"/>
      <c r="L2" s="141"/>
      <c r="M2" s="141"/>
      <c r="N2" s="141"/>
    </row>
    <row r="3" spans="1:22" s="1" customFormat="1" ht="14.45" customHeight="1" x14ac:dyDescent="0.2">
      <c r="A3" s="244" t="s">
        <v>4</v>
      </c>
      <c r="B3" s="239" t="s">
        <v>5</v>
      </c>
      <c r="C3" s="231" t="s">
        <v>116</v>
      </c>
      <c r="D3" s="239" t="s">
        <v>67</v>
      </c>
      <c r="E3" s="232" t="s">
        <v>68</v>
      </c>
      <c r="F3" s="241" t="s">
        <v>0</v>
      </c>
      <c r="G3" s="241"/>
      <c r="H3" s="241"/>
      <c r="I3" s="241"/>
      <c r="J3" s="241"/>
      <c r="K3" s="241"/>
      <c r="L3" s="90"/>
      <c r="M3" s="114"/>
      <c r="N3" s="114"/>
      <c r="O3" s="114"/>
      <c r="P3" s="90"/>
      <c r="Q3" s="114"/>
      <c r="R3" s="114"/>
      <c r="S3" s="114"/>
      <c r="T3" s="114"/>
      <c r="U3" s="114"/>
      <c r="V3" s="114"/>
    </row>
    <row r="4" spans="1:22" s="1" customFormat="1" ht="58.5" customHeight="1" x14ac:dyDescent="0.2">
      <c r="A4" s="244"/>
      <c r="B4" s="239"/>
      <c r="C4" s="231"/>
      <c r="D4" s="239"/>
      <c r="E4" s="233"/>
      <c r="F4" s="65" t="s">
        <v>6</v>
      </c>
      <c r="G4" s="100" t="s">
        <v>117</v>
      </c>
      <c r="H4" s="65" t="s">
        <v>67</v>
      </c>
      <c r="I4" s="100" t="s">
        <v>68</v>
      </c>
      <c r="J4" s="101" t="s">
        <v>72</v>
      </c>
      <c r="K4" s="94" t="s">
        <v>69</v>
      </c>
      <c r="L4" s="90"/>
      <c r="M4" s="114"/>
      <c r="N4" s="114"/>
      <c r="O4" s="114"/>
      <c r="P4" s="90"/>
      <c r="Q4" s="114"/>
      <c r="R4" s="114"/>
      <c r="S4" s="114"/>
      <c r="T4" s="114"/>
      <c r="U4" s="114"/>
      <c r="V4" s="114"/>
    </row>
    <row r="5" spans="1:22" s="1" customFormat="1" ht="13.5" customHeight="1" x14ac:dyDescent="0.2">
      <c r="A5" s="26" t="s">
        <v>195</v>
      </c>
      <c r="B5" s="103">
        <v>5703</v>
      </c>
      <c r="C5" s="27">
        <v>774.13</v>
      </c>
      <c r="D5" s="28" t="s">
        <v>433</v>
      </c>
      <c r="E5" s="28" t="s">
        <v>440</v>
      </c>
      <c r="F5" s="110">
        <v>5654</v>
      </c>
      <c r="G5" s="29">
        <v>776.62</v>
      </c>
      <c r="H5" s="30" t="s">
        <v>445</v>
      </c>
      <c r="I5" s="31" t="s">
        <v>440</v>
      </c>
      <c r="J5" s="32">
        <f>G5/'stranica 1 i 2'!$C$52*100</f>
        <v>68.545454545454547</v>
      </c>
      <c r="K5" s="32">
        <f>F5/$F$14*100</f>
        <v>38.880484114977307</v>
      </c>
      <c r="L5" s="90"/>
      <c r="M5" s="114"/>
      <c r="N5" s="114"/>
      <c r="O5" s="114"/>
      <c r="P5" s="90"/>
      <c r="Q5" s="114"/>
      <c r="R5" s="114"/>
      <c r="S5" s="114"/>
      <c r="T5" s="114"/>
      <c r="U5" s="114"/>
      <c r="V5" s="114"/>
    </row>
    <row r="6" spans="1:22" s="1" customFormat="1" ht="13.5" customHeight="1" x14ac:dyDescent="0.2">
      <c r="A6" s="33" t="s">
        <v>7</v>
      </c>
      <c r="B6" s="104">
        <v>2074</v>
      </c>
      <c r="C6" s="34">
        <v>651.53</v>
      </c>
      <c r="D6" s="35" t="s">
        <v>171</v>
      </c>
      <c r="E6" s="35" t="s">
        <v>252</v>
      </c>
      <c r="F6" s="111">
        <v>1987</v>
      </c>
      <c r="G6" s="36">
        <v>654.79</v>
      </c>
      <c r="H6" s="37" t="s">
        <v>178</v>
      </c>
      <c r="I6" s="38" t="s">
        <v>252</v>
      </c>
      <c r="J6" s="39">
        <f>G6/'stranica 1 i 2'!$C$52*100</f>
        <v>57.792586054721973</v>
      </c>
      <c r="K6" s="39">
        <f>F6/$F$14*100</f>
        <v>13.663870169165177</v>
      </c>
      <c r="L6" s="90"/>
      <c r="M6" s="114"/>
      <c r="N6" s="114"/>
      <c r="O6" s="114"/>
      <c r="P6" s="90"/>
      <c r="Q6" s="114"/>
      <c r="R6" s="114"/>
      <c r="S6" s="114"/>
      <c r="T6" s="114"/>
      <c r="U6" s="114"/>
      <c r="V6" s="114"/>
    </row>
    <row r="7" spans="1:22" s="1" customFormat="1" ht="13.5" customHeight="1" x14ac:dyDescent="0.2">
      <c r="A7" s="33" t="s">
        <v>77</v>
      </c>
      <c r="B7" s="104">
        <v>28</v>
      </c>
      <c r="C7" s="34">
        <v>422.97</v>
      </c>
      <c r="D7" s="35" t="s">
        <v>172</v>
      </c>
      <c r="E7" s="35" t="s">
        <v>441</v>
      </c>
      <c r="F7" s="111">
        <v>27</v>
      </c>
      <c r="G7" s="36">
        <v>435.38</v>
      </c>
      <c r="H7" s="37" t="s">
        <v>179</v>
      </c>
      <c r="I7" s="38" t="s">
        <v>128</v>
      </c>
      <c r="J7" s="39">
        <f>G7/'stranica 1 i 2'!$C$52*100</f>
        <v>38.427184466019412</v>
      </c>
      <c r="K7" s="39">
        <f t="shared" ref="K7:K13" si="0">F7/$F$14*100</f>
        <v>0.18566909641039747</v>
      </c>
      <c r="L7" s="90"/>
      <c r="M7" s="114"/>
      <c r="N7" s="114"/>
      <c r="O7" s="114"/>
      <c r="P7" s="90"/>
      <c r="Q7" s="114"/>
      <c r="R7" s="114"/>
      <c r="S7" s="114"/>
      <c r="T7" s="114"/>
      <c r="U7" s="114"/>
      <c r="V7" s="114"/>
    </row>
    <row r="8" spans="1:22" s="1" customFormat="1" ht="14.25" customHeight="1" x14ac:dyDescent="0.2">
      <c r="A8" s="204" t="s">
        <v>192</v>
      </c>
      <c r="B8" s="195">
        <v>7805</v>
      </c>
      <c r="C8" s="196">
        <v>740.29</v>
      </c>
      <c r="D8" s="194" t="s">
        <v>434</v>
      </c>
      <c r="E8" s="194" t="s">
        <v>129</v>
      </c>
      <c r="F8" s="197">
        <v>7668</v>
      </c>
      <c r="G8" s="198">
        <v>743.85</v>
      </c>
      <c r="H8" s="199" t="s">
        <v>446</v>
      </c>
      <c r="I8" s="200" t="s">
        <v>452</v>
      </c>
      <c r="J8" s="205">
        <f>G8/'stranica 1 i 2'!$C$52*100</f>
        <v>65.653133274492504</v>
      </c>
      <c r="K8" s="201">
        <f t="shared" si="0"/>
        <v>52.730023380552879</v>
      </c>
      <c r="L8" s="90"/>
      <c r="M8" s="114"/>
      <c r="N8" s="114"/>
      <c r="O8" s="114"/>
      <c r="P8" s="90"/>
      <c r="Q8" s="114"/>
      <c r="R8" s="114"/>
      <c r="S8" s="114"/>
      <c r="T8" s="114"/>
      <c r="U8" s="114"/>
      <c r="V8" s="114"/>
    </row>
    <row r="9" spans="1:22" s="1" customFormat="1" ht="13.5" customHeight="1" x14ac:dyDescent="0.2">
      <c r="A9" s="40" t="s">
        <v>8</v>
      </c>
      <c r="B9" s="104">
        <v>4522</v>
      </c>
      <c r="C9" s="34">
        <v>588.63</v>
      </c>
      <c r="D9" s="35" t="s">
        <v>435</v>
      </c>
      <c r="E9" s="35" t="s">
        <v>180</v>
      </c>
      <c r="F9" s="111">
        <v>4379</v>
      </c>
      <c r="G9" s="36">
        <v>592.01</v>
      </c>
      <c r="H9" s="37" t="s">
        <v>447</v>
      </c>
      <c r="I9" s="38" t="s">
        <v>173</v>
      </c>
      <c r="J9" s="39">
        <f>G9/'stranica 1 i 2'!$C$52*100</f>
        <v>52.251544571932918</v>
      </c>
      <c r="K9" s="39">
        <f t="shared" si="0"/>
        <v>30.112776784486318</v>
      </c>
      <c r="L9" s="90"/>
      <c r="M9" s="114"/>
      <c r="N9" s="114"/>
      <c r="O9" s="114"/>
      <c r="P9" s="90"/>
      <c r="Q9" s="114"/>
      <c r="R9" s="114"/>
      <c r="S9" s="114"/>
      <c r="T9" s="114"/>
      <c r="U9" s="114"/>
      <c r="V9" s="114"/>
    </row>
    <row r="10" spans="1:22" s="1" customFormat="1" ht="16.5" customHeight="1" x14ac:dyDescent="0.2">
      <c r="A10" s="176" t="s">
        <v>9</v>
      </c>
      <c r="B10" s="104">
        <v>9</v>
      </c>
      <c r="C10" s="34">
        <v>557.98</v>
      </c>
      <c r="D10" s="35" t="s">
        <v>87</v>
      </c>
      <c r="E10" s="35" t="s">
        <v>442</v>
      </c>
      <c r="F10" s="111">
        <v>9</v>
      </c>
      <c r="G10" s="36">
        <v>557.98</v>
      </c>
      <c r="H10" s="37" t="s">
        <v>87</v>
      </c>
      <c r="I10" s="38" t="s">
        <v>442</v>
      </c>
      <c r="J10" s="39">
        <f>G10/'stranica 1 i 2'!$C$52*100</f>
        <v>49.24801412180053</v>
      </c>
      <c r="K10" s="39">
        <f t="shared" si="0"/>
        <v>6.1889698803465829E-2</v>
      </c>
      <c r="L10" s="90"/>
      <c r="M10" s="114"/>
      <c r="N10" s="114"/>
      <c r="O10" s="114"/>
      <c r="P10" s="90"/>
      <c r="Q10" s="114"/>
      <c r="R10" s="114"/>
      <c r="S10" s="114"/>
      <c r="T10" s="114"/>
      <c r="U10" s="114"/>
      <c r="V10" s="114"/>
    </row>
    <row r="11" spans="1:22" s="1" customFormat="1" ht="14.25" customHeight="1" x14ac:dyDescent="0.2">
      <c r="A11" s="204" t="s">
        <v>193</v>
      </c>
      <c r="B11" s="195">
        <v>12336</v>
      </c>
      <c r="C11" s="196">
        <v>684.56</v>
      </c>
      <c r="D11" s="194" t="s">
        <v>436</v>
      </c>
      <c r="E11" s="194" t="s">
        <v>174</v>
      </c>
      <c r="F11" s="197">
        <v>12056</v>
      </c>
      <c r="G11" s="198">
        <v>688.56</v>
      </c>
      <c r="H11" s="199" t="s">
        <v>448</v>
      </c>
      <c r="I11" s="200" t="s">
        <v>174</v>
      </c>
      <c r="J11" s="205">
        <f>G11/'stranica 1 i 2'!$C$52*100</f>
        <v>60.773168578993818</v>
      </c>
      <c r="K11" s="201">
        <f t="shared" si="0"/>
        <v>82.904689863842663</v>
      </c>
      <c r="L11" s="90"/>
      <c r="M11" s="114"/>
      <c r="N11" s="114"/>
      <c r="O11" s="114"/>
      <c r="P11" s="90"/>
      <c r="Q11" s="114"/>
      <c r="R11" s="114"/>
      <c r="S11" s="114"/>
      <c r="T11" s="114"/>
      <c r="U11" s="114"/>
      <c r="V11" s="114"/>
    </row>
    <row r="12" spans="1:22" s="1" customFormat="1" ht="12" customHeight="1" x14ac:dyDescent="0.2">
      <c r="A12" s="40" t="s">
        <v>194</v>
      </c>
      <c r="B12" s="104">
        <v>61</v>
      </c>
      <c r="C12" s="34">
        <v>498.09</v>
      </c>
      <c r="D12" s="35" t="s">
        <v>437</v>
      </c>
      <c r="E12" s="35" t="s">
        <v>175</v>
      </c>
      <c r="F12" s="111">
        <v>60</v>
      </c>
      <c r="G12" s="36">
        <v>504.99</v>
      </c>
      <c r="H12" s="37" t="s">
        <v>449</v>
      </c>
      <c r="I12" s="38" t="s">
        <v>175</v>
      </c>
      <c r="J12" s="39">
        <f>G12/'stranica 1 i 2'!$C$52*100</f>
        <v>44.571050308914387</v>
      </c>
      <c r="K12" s="39">
        <f t="shared" si="0"/>
        <v>0.41259799202310549</v>
      </c>
      <c r="L12" s="90"/>
      <c r="M12" s="114"/>
      <c r="N12" s="114"/>
      <c r="O12" s="114"/>
      <c r="P12" s="90"/>
      <c r="Q12" s="114"/>
      <c r="R12" s="114"/>
      <c r="S12" s="114"/>
      <c r="T12" s="114"/>
      <c r="U12" s="114"/>
      <c r="V12" s="114"/>
    </row>
    <row r="13" spans="1:22" s="1" customFormat="1" ht="12" customHeight="1" x14ac:dyDescent="0.2">
      <c r="A13" s="40" t="s">
        <v>196</v>
      </c>
      <c r="B13" s="104">
        <v>2435</v>
      </c>
      <c r="C13" s="34">
        <v>335.95</v>
      </c>
      <c r="D13" s="35" t="s">
        <v>438</v>
      </c>
      <c r="E13" s="35" t="s">
        <v>443</v>
      </c>
      <c r="F13" s="111">
        <v>2426</v>
      </c>
      <c r="G13" s="36">
        <v>336.33</v>
      </c>
      <c r="H13" s="37" t="s">
        <v>450</v>
      </c>
      <c r="I13" s="38" t="s">
        <v>443</v>
      </c>
      <c r="J13" s="142">
        <f>G13/'stranica 1 i 2'!$C$52*100</f>
        <v>29.684907325684023</v>
      </c>
      <c r="K13" s="39">
        <f t="shared" si="0"/>
        <v>16.682712144134232</v>
      </c>
      <c r="L13" s="90"/>
      <c r="M13" s="114"/>
      <c r="N13" s="114"/>
      <c r="O13" s="114"/>
      <c r="P13" s="90"/>
      <c r="Q13" s="114"/>
      <c r="R13" s="114"/>
      <c r="S13" s="114"/>
      <c r="T13" s="114"/>
      <c r="U13" s="114"/>
      <c r="V13" s="114"/>
    </row>
    <row r="14" spans="1:22" s="1" customFormat="1" ht="12.75" x14ac:dyDescent="0.2">
      <c r="A14" s="41" t="s">
        <v>10</v>
      </c>
      <c r="B14" s="105">
        <v>14832</v>
      </c>
      <c r="C14" s="42">
        <v>626.55999999999995</v>
      </c>
      <c r="D14" s="43" t="s">
        <v>439</v>
      </c>
      <c r="E14" s="43" t="s">
        <v>444</v>
      </c>
      <c r="F14" s="105">
        <v>14542</v>
      </c>
      <c r="G14" s="42">
        <v>629.04</v>
      </c>
      <c r="H14" s="43" t="s">
        <v>451</v>
      </c>
      <c r="I14" s="43" t="s">
        <v>177</v>
      </c>
      <c r="J14" s="44">
        <f>G14/'stranica 1 i 2'!$C$52*100</f>
        <v>55.519858781994699</v>
      </c>
      <c r="K14" s="44"/>
      <c r="L14" s="90">
        <v>31</v>
      </c>
      <c r="M14" s="114"/>
      <c r="N14" s="114"/>
      <c r="O14" s="114"/>
      <c r="P14" s="90"/>
      <c r="Q14" s="114"/>
      <c r="R14" s="114"/>
      <c r="S14" s="114"/>
      <c r="T14" s="114"/>
      <c r="U14" s="114"/>
      <c r="V14" s="114"/>
    </row>
    <row r="15" spans="1:22" s="174" customFormat="1" ht="12" customHeight="1" x14ac:dyDescent="0.25">
      <c r="A15" s="287" t="s">
        <v>106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171"/>
      <c r="M15" s="172"/>
      <c r="N15" s="172"/>
      <c r="O15" s="172"/>
      <c r="P15" s="173"/>
      <c r="Q15" s="172"/>
      <c r="R15" s="172"/>
      <c r="S15" s="172"/>
      <c r="T15" s="172"/>
      <c r="U15" s="172"/>
      <c r="V15" s="172"/>
    </row>
    <row r="16" spans="1:22" s="180" customFormat="1" ht="12" customHeight="1" x14ac:dyDescent="0.25">
      <c r="A16" s="275" t="s">
        <v>118</v>
      </c>
      <c r="B16" s="275"/>
      <c r="C16" s="275"/>
      <c r="D16" s="275"/>
      <c r="E16" s="275"/>
      <c r="F16" s="275"/>
      <c r="G16" s="275"/>
      <c r="H16" s="165"/>
      <c r="I16" s="165"/>
      <c r="J16" s="165"/>
      <c r="K16" s="165"/>
      <c r="L16" s="133"/>
      <c r="M16" s="178"/>
      <c r="N16" s="178"/>
      <c r="O16" s="178"/>
      <c r="P16" s="179"/>
      <c r="Q16" s="178"/>
      <c r="R16" s="178"/>
      <c r="S16" s="178"/>
      <c r="T16" s="178"/>
      <c r="U16" s="178"/>
      <c r="V16" s="178"/>
    </row>
    <row r="17" spans="1:26" s="180" customFormat="1" ht="12" customHeight="1" x14ac:dyDescent="0.25">
      <c r="A17" s="275"/>
      <c r="B17" s="275"/>
      <c r="C17" s="275"/>
      <c r="D17" s="275"/>
      <c r="E17" s="275"/>
      <c r="F17" s="275"/>
      <c r="G17" s="275"/>
      <c r="H17" s="165"/>
      <c r="I17" s="284"/>
      <c r="J17" s="284"/>
      <c r="K17" s="284"/>
      <c r="L17" s="133"/>
      <c r="M17" s="178"/>
      <c r="N17" s="178"/>
      <c r="O17" s="178"/>
      <c r="P17" s="179"/>
      <c r="Q17" s="178"/>
      <c r="R17" s="178"/>
      <c r="S17" s="178"/>
      <c r="T17" s="178"/>
      <c r="U17" s="178"/>
      <c r="V17" s="178"/>
    </row>
    <row r="18" spans="1:26" s="174" customFormat="1" ht="13.5" customHeight="1" x14ac:dyDescent="0.25">
      <c r="A18" s="286"/>
      <c r="B18" s="286"/>
      <c r="C18" s="286"/>
      <c r="D18" s="286"/>
      <c r="E18" s="286"/>
      <c r="F18" s="286"/>
      <c r="G18" s="286"/>
      <c r="H18" s="175"/>
      <c r="I18" s="285" t="str">
        <f>I2</f>
        <v>za lipanj 2023. (isplata u srpnju 2023.)</v>
      </c>
      <c r="J18" s="285"/>
      <c r="K18" s="285"/>
      <c r="L18" s="171"/>
      <c r="M18" s="172"/>
      <c r="N18" s="172"/>
      <c r="O18" s="172"/>
      <c r="P18" s="173"/>
      <c r="Q18" s="172"/>
      <c r="R18" s="172"/>
      <c r="S18" s="172"/>
      <c r="T18" s="172"/>
      <c r="U18" s="172"/>
      <c r="V18" s="172"/>
    </row>
    <row r="19" spans="1:26" s="1" customFormat="1" ht="15.75" customHeight="1" x14ac:dyDescent="0.2">
      <c r="A19" s="245" t="s">
        <v>4</v>
      </c>
      <c r="B19" s="232" t="str">
        <f>B3</f>
        <v>Broj 
korisnika</v>
      </c>
      <c r="C19" s="231" t="s">
        <v>116</v>
      </c>
      <c r="D19" s="232" t="str">
        <f>D3</f>
        <v>Prosječan mirovinski staž
(gg mm dd)</v>
      </c>
      <c r="E19" s="232" t="str">
        <f>E3</f>
        <v>Prosječna dob
(gg mm)</v>
      </c>
      <c r="F19" s="241" t="s">
        <v>0</v>
      </c>
      <c r="G19" s="241"/>
      <c r="H19" s="241"/>
      <c r="I19" s="241"/>
      <c r="J19" s="241"/>
      <c r="K19" s="241"/>
      <c r="L19" s="90"/>
      <c r="M19" s="114"/>
      <c r="N19" s="114"/>
      <c r="O19" s="114"/>
      <c r="P19" s="90"/>
      <c r="Q19" s="114"/>
      <c r="R19" s="114"/>
      <c r="S19" s="114"/>
      <c r="T19" s="114"/>
      <c r="U19" s="114"/>
      <c r="V19" s="114"/>
    </row>
    <row r="20" spans="1:26" s="1" customFormat="1" ht="79.5" customHeight="1" x14ac:dyDescent="0.2">
      <c r="A20" s="246"/>
      <c r="B20" s="233"/>
      <c r="C20" s="231"/>
      <c r="D20" s="233"/>
      <c r="E20" s="233"/>
      <c r="F20" s="65" t="str">
        <f>F4</f>
        <v>Broj 
 korisnika</v>
      </c>
      <c r="G20" s="100" t="s">
        <v>117</v>
      </c>
      <c r="H20" s="65" t="str">
        <f>H4</f>
        <v>Prosječan mirovinski staž
(gg mm dd)</v>
      </c>
      <c r="I20" s="100" t="str">
        <f>I4</f>
        <v>Prosječna dob
(gg mm)</v>
      </c>
      <c r="J20" s="101" t="str">
        <f>J4</f>
        <v>Udio netomirovine u netoplaći RH</v>
      </c>
      <c r="K20" s="94" t="s">
        <v>70</v>
      </c>
      <c r="L20" s="90"/>
      <c r="M20" s="114"/>
      <c r="N20" s="114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</row>
    <row r="21" spans="1:26" s="1" customFormat="1" ht="32.25" customHeight="1" x14ac:dyDescent="0.2">
      <c r="A21" s="236" t="s">
        <v>105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90"/>
      <c r="M21" s="114"/>
      <c r="N21" s="114"/>
      <c r="O21" s="114"/>
      <c r="P21" s="90"/>
      <c r="Q21" s="114"/>
      <c r="R21" s="114"/>
      <c r="S21" s="114"/>
      <c r="T21" s="114"/>
      <c r="U21" s="114"/>
      <c r="V21" s="114"/>
    </row>
    <row r="22" spans="1:26" s="1" customFormat="1" ht="12" customHeight="1" x14ac:dyDescent="0.2">
      <c r="A22" s="26" t="s">
        <v>195</v>
      </c>
      <c r="B22" s="103">
        <v>364</v>
      </c>
      <c r="C22" s="27">
        <v>813.94</v>
      </c>
      <c r="D22" s="28" t="s">
        <v>453</v>
      </c>
      <c r="E22" s="28" t="s">
        <v>174</v>
      </c>
      <c r="F22" s="110">
        <v>359</v>
      </c>
      <c r="G22" s="29">
        <v>821.5</v>
      </c>
      <c r="H22" s="30" t="s">
        <v>464</v>
      </c>
      <c r="I22" s="31" t="s">
        <v>174</v>
      </c>
      <c r="J22" s="32">
        <f>G22/'stranica 1 i 2'!$C$52*100</f>
        <v>72.506619593998238</v>
      </c>
      <c r="K22" s="32">
        <f>F22/$F$30*100</f>
        <v>36.858316221765911</v>
      </c>
      <c r="L22" s="90"/>
      <c r="M22" s="114"/>
      <c r="N22" s="114"/>
      <c r="O22" s="114"/>
      <c r="P22" s="90"/>
      <c r="Q22" s="114"/>
      <c r="R22" s="114"/>
      <c r="S22" s="114"/>
      <c r="T22" s="114"/>
      <c r="U22" s="114"/>
      <c r="V22" s="114"/>
    </row>
    <row r="23" spans="1:26" s="1" customFormat="1" ht="12" customHeight="1" x14ac:dyDescent="0.2">
      <c r="A23" s="33" t="s">
        <v>7</v>
      </c>
      <c r="B23" s="104">
        <v>133</v>
      </c>
      <c r="C23" s="34">
        <v>603.79</v>
      </c>
      <c r="D23" s="35" t="s">
        <v>454</v>
      </c>
      <c r="E23" s="35" t="s">
        <v>460</v>
      </c>
      <c r="F23" s="111">
        <v>126</v>
      </c>
      <c r="G23" s="36">
        <v>611.76</v>
      </c>
      <c r="H23" s="37" t="s">
        <v>465</v>
      </c>
      <c r="I23" s="38" t="s">
        <v>460</v>
      </c>
      <c r="J23" s="39">
        <f>G23/'stranica 1 i 2'!$C$52*100</f>
        <v>53.994704324801411</v>
      </c>
      <c r="K23" s="39">
        <f>F23/$F$30*100</f>
        <v>12.93634496919918</v>
      </c>
      <c r="L23" s="90"/>
      <c r="M23" s="114"/>
      <c r="N23" s="114"/>
      <c r="O23" s="114"/>
      <c r="P23" s="90"/>
      <c r="Q23" s="114"/>
      <c r="R23" s="114"/>
      <c r="S23" s="114"/>
      <c r="T23" s="114"/>
      <c r="U23" s="114"/>
      <c r="V23" s="114"/>
    </row>
    <row r="24" spans="1:26" s="1" customFormat="1" ht="12" customHeight="1" x14ac:dyDescent="0.2">
      <c r="A24" s="204" t="s">
        <v>192</v>
      </c>
      <c r="B24" s="195">
        <v>497</v>
      </c>
      <c r="C24" s="196">
        <v>757.7</v>
      </c>
      <c r="D24" s="194" t="s">
        <v>455</v>
      </c>
      <c r="E24" s="194" t="s">
        <v>461</v>
      </c>
      <c r="F24" s="197">
        <v>485</v>
      </c>
      <c r="G24" s="198">
        <v>767.01</v>
      </c>
      <c r="H24" s="199" t="s">
        <v>466</v>
      </c>
      <c r="I24" s="200" t="s">
        <v>127</v>
      </c>
      <c r="J24" s="201">
        <f>G24/'stranica 1 i 2'!$C$52*100</f>
        <v>67.697263901147394</v>
      </c>
      <c r="K24" s="201">
        <f t="shared" ref="K24:K29" si="1">F24/$F$30*100</f>
        <v>49.794661190965094</v>
      </c>
      <c r="L24" s="90"/>
      <c r="M24" s="114"/>
      <c r="N24" s="114"/>
      <c r="O24" s="114"/>
      <c r="P24" s="90"/>
      <c r="Q24" s="114"/>
      <c r="R24" s="114"/>
      <c r="S24" s="114"/>
      <c r="T24" s="114"/>
      <c r="U24" s="114"/>
      <c r="V24" s="114"/>
    </row>
    <row r="25" spans="1:26" s="1" customFormat="1" ht="12" customHeight="1" x14ac:dyDescent="0.2">
      <c r="A25" s="40" t="s">
        <v>8</v>
      </c>
      <c r="B25" s="104">
        <v>227</v>
      </c>
      <c r="C25" s="34">
        <v>613.20000000000005</v>
      </c>
      <c r="D25" s="35" t="s">
        <v>456</v>
      </c>
      <c r="E25" s="35" t="s">
        <v>243</v>
      </c>
      <c r="F25" s="111">
        <v>219</v>
      </c>
      <c r="G25" s="36">
        <v>617.83000000000004</v>
      </c>
      <c r="H25" s="37" t="s">
        <v>467</v>
      </c>
      <c r="I25" s="38" t="s">
        <v>243</v>
      </c>
      <c r="J25" s="39">
        <f>G25/'stranica 1 i 2'!$C$52*100</f>
        <v>54.530450132391884</v>
      </c>
      <c r="K25" s="39">
        <f t="shared" si="1"/>
        <v>22.484599589322382</v>
      </c>
      <c r="L25" s="90"/>
      <c r="M25" s="114"/>
      <c r="N25" s="114"/>
      <c r="O25" s="114" t="s">
        <v>3</v>
      </c>
      <c r="P25" s="90"/>
      <c r="Q25" s="114"/>
      <c r="R25" s="114"/>
      <c r="S25" s="114"/>
      <c r="T25" s="114"/>
      <c r="U25" s="114"/>
      <c r="V25" s="114"/>
    </row>
    <row r="26" spans="1:26" s="1" customFormat="1" ht="15.75" customHeight="1" x14ac:dyDescent="0.2">
      <c r="A26" s="176" t="s">
        <v>9</v>
      </c>
      <c r="B26" s="104"/>
      <c r="C26" s="34"/>
      <c r="D26" s="35"/>
      <c r="E26" s="35"/>
      <c r="F26" s="111"/>
      <c r="G26" s="36"/>
      <c r="H26" s="37"/>
      <c r="I26" s="38"/>
      <c r="J26" s="177">
        <f>G26/'stranica 1 i 2'!$C$52*100</f>
        <v>0</v>
      </c>
      <c r="K26" s="177">
        <f t="shared" si="1"/>
        <v>0</v>
      </c>
      <c r="L26" s="90"/>
      <c r="M26" s="114"/>
      <c r="N26" s="114"/>
      <c r="O26" s="114"/>
      <c r="P26" s="90"/>
      <c r="Q26" s="114"/>
      <c r="R26" s="114"/>
      <c r="S26" s="114"/>
      <c r="T26" s="114"/>
      <c r="U26" s="114"/>
      <c r="V26" s="114"/>
    </row>
    <row r="27" spans="1:26" s="1" customFormat="1" ht="12" customHeight="1" x14ac:dyDescent="0.2">
      <c r="A27" s="204" t="s">
        <v>193</v>
      </c>
      <c r="B27" s="195">
        <v>724</v>
      </c>
      <c r="C27" s="196">
        <v>712.4</v>
      </c>
      <c r="D27" s="194" t="s">
        <v>457</v>
      </c>
      <c r="E27" s="194" t="s">
        <v>155</v>
      </c>
      <c r="F27" s="197">
        <v>704</v>
      </c>
      <c r="G27" s="198">
        <v>720.6</v>
      </c>
      <c r="H27" s="199" t="s">
        <v>468</v>
      </c>
      <c r="I27" s="200" t="s">
        <v>155</v>
      </c>
      <c r="J27" s="201">
        <f>G27/'stranica 1 i 2'!$C$52*100</f>
        <v>63.601059135039719</v>
      </c>
      <c r="K27" s="201">
        <f t="shared" si="1"/>
        <v>72.279260780287473</v>
      </c>
      <c r="L27" s="90"/>
      <c r="M27" s="114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</row>
    <row r="28" spans="1:26" s="1" customFormat="1" ht="12" customHeight="1" x14ac:dyDescent="0.2">
      <c r="A28" s="40" t="s">
        <v>194</v>
      </c>
      <c r="B28" s="104"/>
      <c r="C28" s="34"/>
      <c r="D28" s="35"/>
      <c r="E28" s="35"/>
      <c r="F28" s="111"/>
      <c r="G28" s="36"/>
      <c r="H28" s="37"/>
      <c r="I28" s="38"/>
      <c r="J28" s="177">
        <f>G28/'stranica 1 i 2'!$C$52*100</f>
        <v>0</v>
      </c>
      <c r="K28" s="177">
        <f t="shared" si="1"/>
        <v>0</v>
      </c>
      <c r="L28" s="90"/>
      <c r="M28" s="114"/>
      <c r="N28" s="114"/>
      <c r="O28" s="114"/>
      <c r="P28" s="90"/>
      <c r="Q28" s="114"/>
      <c r="R28" s="114"/>
      <c r="S28" s="114"/>
      <c r="T28" s="114"/>
      <c r="U28" s="114"/>
      <c r="V28" s="114"/>
    </row>
    <row r="29" spans="1:26" s="1" customFormat="1" ht="12" customHeight="1" x14ac:dyDescent="0.2">
      <c r="A29" s="40" t="s">
        <v>196</v>
      </c>
      <c r="B29" s="104">
        <v>271</v>
      </c>
      <c r="C29" s="34">
        <v>315.02</v>
      </c>
      <c r="D29" s="35" t="s">
        <v>458</v>
      </c>
      <c r="E29" s="35" t="s">
        <v>462</v>
      </c>
      <c r="F29" s="111">
        <v>270</v>
      </c>
      <c r="G29" s="36">
        <v>316.12</v>
      </c>
      <c r="H29" s="37" t="s">
        <v>469</v>
      </c>
      <c r="I29" s="38" t="s">
        <v>176</v>
      </c>
      <c r="J29" s="39">
        <f>G29/'stranica 1 i 2'!$C$52*100</f>
        <v>27.90114739629303</v>
      </c>
      <c r="K29" s="39">
        <f t="shared" si="1"/>
        <v>27.720739219712527</v>
      </c>
      <c r="L29" s="90"/>
      <c r="M29" s="114"/>
      <c r="N29" s="114"/>
      <c r="O29" s="114"/>
      <c r="P29" s="90"/>
      <c r="Q29" s="114"/>
      <c r="R29" s="114"/>
      <c r="S29" s="114"/>
      <c r="T29" s="114"/>
      <c r="U29" s="114"/>
      <c r="V29" s="114"/>
    </row>
    <row r="30" spans="1:26" s="1" customFormat="1" ht="14.25" customHeight="1" x14ac:dyDescent="0.2">
      <c r="A30" s="41" t="s">
        <v>10</v>
      </c>
      <c r="B30" s="105">
        <v>995</v>
      </c>
      <c r="C30" s="42">
        <v>604.16886432160811</v>
      </c>
      <c r="D30" s="43" t="s">
        <v>459</v>
      </c>
      <c r="E30" s="43" t="s">
        <v>463</v>
      </c>
      <c r="F30" s="105">
        <v>974</v>
      </c>
      <c r="G30" s="42">
        <v>608.4751540041068</v>
      </c>
      <c r="H30" s="43" t="s">
        <v>470</v>
      </c>
      <c r="I30" s="43" t="s">
        <v>471</v>
      </c>
      <c r="J30" s="44">
        <f>G30/'stranica 1 i 2'!$C$52*100</f>
        <v>53.704779700274209</v>
      </c>
      <c r="K30" s="44"/>
      <c r="L30" s="90">
        <v>32</v>
      </c>
      <c r="M30" s="114"/>
      <c r="N30" s="114"/>
      <c r="O30" s="114"/>
      <c r="P30" s="90"/>
      <c r="Q30" s="114"/>
      <c r="R30" s="114"/>
      <c r="S30" s="114"/>
      <c r="T30" s="114"/>
      <c r="U30" s="114"/>
      <c r="V30" s="114"/>
    </row>
    <row r="31" spans="1:26" s="3" customFormat="1" ht="34.5" customHeight="1" x14ac:dyDescent="0.2">
      <c r="A31" s="234" t="s">
        <v>84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118"/>
      <c r="M31" s="115"/>
      <c r="N31" s="115"/>
      <c r="O31" s="115"/>
      <c r="P31" s="118"/>
      <c r="Q31" s="115"/>
      <c r="R31" s="115"/>
      <c r="S31" s="115"/>
      <c r="T31" s="115"/>
      <c r="U31" s="115"/>
      <c r="V31" s="115"/>
    </row>
    <row r="32" spans="1:26" x14ac:dyDescent="0.25">
      <c r="A32" s="162"/>
    </row>
    <row r="33" spans="1:1" x14ac:dyDescent="0.25">
      <c r="A33" s="163"/>
    </row>
  </sheetData>
  <mergeCells count="22">
    <mergeCell ref="A1:K1"/>
    <mergeCell ref="A3:A4"/>
    <mergeCell ref="B3:B4"/>
    <mergeCell ref="C3:C4"/>
    <mergeCell ref="D3:D4"/>
    <mergeCell ref="E3:E4"/>
    <mergeCell ref="F3:K3"/>
    <mergeCell ref="A31:K31"/>
    <mergeCell ref="A15:K15"/>
    <mergeCell ref="A19:A20"/>
    <mergeCell ref="B19:B20"/>
    <mergeCell ref="C19:C20"/>
    <mergeCell ref="D19:D20"/>
    <mergeCell ref="E19:E20"/>
    <mergeCell ref="F19:K19"/>
    <mergeCell ref="O20:Z20"/>
    <mergeCell ref="I2:K2"/>
    <mergeCell ref="I17:K17"/>
    <mergeCell ref="A21:K21"/>
    <mergeCell ref="N27:X27"/>
    <mergeCell ref="I18:K18"/>
    <mergeCell ref="A16:G18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{AD0B7F05-4661-4DCB-A103-19FCF9CAEF4C}</x14:id>
        </ext>
      </extLst>
    </cfRule>
  </conditionalFormatting>
  <conditionalFormatting sqref="G22:G23 G25:G26 G28:G2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{596CF0F9-5D05-4B63-8402-D89ABD3F67FC}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B7F05-4661-4DCB-A103-19FCF9CAE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596CF0F9-5D05-4B63-8402-D89ABD3F6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G22:G23 G25:G26 G28:G29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2:I54"/>
  <sheetViews>
    <sheetView topLeftCell="A10" zoomScaleNormal="100" workbookViewId="0">
      <selection activeCell="M21" sqref="M21"/>
    </sheetView>
  </sheetViews>
  <sheetFormatPr defaultRowHeight="15" x14ac:dyDescent="0.25"/>
  <cols>
    <col min="1" max="1" width="35.7109375" customWidth="1"/>
    <col min="2" max="2" width="11.7109375" customWidth="1"/>
    <col min="3" max="3" width="11.5703125" customWidth="1"/>
    <col min="4" max="4" width="11.7109375" customWidth="1"/>
    <col min="5" max="5" width="11.28515625" customWidth="1"/>
    <col min="6" max="6" width="11.7109375" customWidth="1"/>
    <col min="7" max="7" width="9.85546875" customWidth="1"/>
    <col min="9" max="11" width="9.140625" customWidth="1"/>
  </cols>
  <sheetData>
    <row r="2" spans="1:9" ht="15" customHeight="1" x14ac:dyDescent="0.25">
      <c r="A2" s="293" t="s">
        <v>190</v>
      </c>
      <c r="B2" s="293"/>
      <c r="C2" s="293"/>
      <c r="D2" s="293"/>
      <c r="E2" s="293"/>
      <c r="F2" s="293"/>
      <c r="G2" s="293"/>
    </row>
    <row r="3" spans="1:9" x14ac:dyDescent="0.25">
      <c r="A3" s="293"/>
      <c r="B3" s="293"/>
      <c r="C3" s="293"/>
      <c r="D3" s="293"/>
      <c r="E3" s="293"/>
      <c r="F3" s="293"/>
      <c r="G3" s="293"/>
    </row>
    <row r="4" spans="1:9" x14ac:dyDescent="0.25">
      <c r="A4" s="185"/>
      <c r="B4" s="185"/>
      <c r="C4" s="185"/>
      <c r="D4" s="185"/>
      <c r="E4" s="185"/>
    </row>
    <row r="5" spans="1:9" x14ac:dyDescent="0.25">
      <c r="A5" s="185"/>
      <c r="B5" s="185"/>
      <c r="C5" s="290" t="s">
        <v>361</v>
      </c>
      <c r="D5" s="290"/>
      <c r="E5" s="290"/>
      <c r="F5" s="290"/>
      <c r="G5" s="290"/>
    </row>
    <row r="6" spans="1:9" x14ac:dyDescent="0.25">
      <c r="C6" s="280" t="s">
        <v>189</v>
      </c>
      <c r="D6" s="280"/>
      <c r="E6" s="280"/>
      <c r="F6" s="280"/>
      <c r="G6" s="280"/>
    </row>
    <row r="7" spans="1:9" ht="15" customHeight="1" x14ac:dyDescent="0.25">
      <c r="A7" s="244" t="s">
        <v>4</v>
      </c>
      <c r="B7" s="239" t="s">
        <v>5</v>
      </c>
      <c r="C7" s="231" t="s">
        <v>182</v>
      </c>
      <c r="D7" s="231" t="s">
        <v>183</v>
      </c>
      <c r="E7" s="291" t="s">
        <v>184</v>
      </c>
      <c r="F7" s="239" t="s">
        <v>67</v>
      </c>
      <c r="G7" s="232" t="s">
        <v>68</v>
      </c>
    </row>
    <row r="8" spans="1:9" ht="54.75" customHeight="1" x14ac:dyDescent="0.25">
      <c r="A8" s="244"/>
      <c r="B8" s="239"/>
      <c r="C8" s="231"/>
      <c r="D8" s="231"/>
      <c r="E8" s="292"/>
      <c r="F8" s="239"/>
      <c r="G8" s="233"/>
    </row>
    <row r="9" spans="1:9" x14ac:dyDescent="0.25">
      <c r="A9" s="296" t="s">
        <v>181</v>
      </c>
      <c r="B9" s="295"/>
      <c r="C9" s="295"/>
      <c r="D9" s="295"/>
      <c r="E9" s="295"/>
      <c r="F9" s="295"/>
      <c r="G9" s="295"/>
    </row>
    <row r="10" spans="1:9" x14ac:dyDescent="0.25">
      <c r="A10" s="147" t="s">
        <v>195</v>
      </c>
      <c r="B10" s="186">
        <v>43549</v>
      </c>
      <c r="C10" s="187">
        <v>445.01990149027955</v>
      </c>
      <c r="D10" s="28">
        <v>94.550867528531242</v>
      </c>
      <c r="E10" s="187">
        <v>525.558403637281</v>
      </c>
      <c r="F10" s="207" t="s">
        <v>472</v>
      </c>
      <c r="G10" s="208" t="s">
        <v>473</v>
      </c>
      <c r="H10" s="35"/>
      <c r="I10" s="206"/>
    </row>
    <row r="11" spans="1:9" ht="22.5" x14ac:dyDescent="0.25">
      <c r="A11" s="150" t="s">
        <v>7</v>
      </c>
      <c r="B11" s="188">
        <v>877</v>
      </c>
      <c r="C11" s="189">
        <v>568.52576966932725</v>
      </c>
      <c r="D11" s="35">
        <v>90.868472063854085</v>
      </c>
      <c r="E11" s="189">
        <v>635.36734321550693</v>
      </c>
      <c r="F11" s="209" t="s">
        <v>186</v>
      </c>
      <c r="G11" s="210" t="s">
        <v>197</v>
      </c>
    </row>
    <row r="12" spans="1:9" x14ac:dyDescent="0.25">
      <c r="A12" s="150" t="s">
        <v>85</v>
      </c>
      <c r="B12" s="188">
        <v>5494</v>
      </c>
      <c r="C12" s="189">
        <v>410.1781416090252</v>
      </c>
      <c r="D12" s="35">
        <v>91.881963960684416</v>
      </c>
      <c r="E12" s="189">
        <v>500.65312886785551</v>
      </c>
      <c r="F12" s="209" t="s">
        <v>474</v>
      </c>
      <c r="G12" s="210" t="s">
        <v>200</v>
      </c>
    </row>
    <row r="13" spans="1:9" x14ac:dyDescent="0.25">
      <c r="A13" s="191" t="s">
        <v>192</v>
      </c>
      <c r="B13" s="192">
        <v>49920</v>
      </c>
      <c r="C13" s="193">
        <v>443.35511818909703</v>
      </c>
      <c r="D13" s="194">
        <v>94.192445713141211</v>
      </c>
      <c r="E13" s="193">
        <v>524.74656189904113</v>
      </c>
      <c r="F13" s="211" t="s">
        <v>475</v>
      </c>
      <c r="G13" s="212" t="s">
        <v>476</v>
      </c>
    </row>
    <row r="14" spans="1:9" x14ac:dyDescent="0.25">
      <c r="A14" s="184" t="s">
        <v>8</v>
      </c>
      <c r="B14" s="188">
        <v>10414</v>
      </c>
      <c r="C14" s="189">
        <v>419.1724793547159</v>
      </c>
      <c r="D14" s="35">
        <v>93.603933166890727</v>
      </c>
      <c r="E14" s="189">
        <v>499.12441232955439</v>
      </c>
      <c r="F14" s="213" t="s">
        <v>477</v>
      </c>
      <c r="G14" s="214" t="s">
        <v>478</v>
      </c>
    </row>
    <row r="15" spans="1:9" ht="28.5" customHeight="1" x14ac:dyDescent="0.25">
      <c r="A15" s="150" t="s">
        <v>9</v>
      </c>
      <c r="B15" s="188">
        <v>1</v>
      </c>
      <c r="C15" s="189">
        <v>413.81</v>
      </c>
      <c r="D15" s="35">
        <v>95.62</v>
      </c>
      <c r="E15" s="189">
        <v>500.14</v>
      </c>
      <c r="F15" s="215" t="s">
        <v>187</v>
      </c>
      <c r="G15" s="216" t="s">
        <v>479</v>
      </c>
    </row>
    <row r="16" spans="1:9" x14ac:dyDescent="0.25">
      <c r="A16" s="191" t="s">
        <v>193</v>
      </c>
      <c r="B16" s="192">
        <v>60335</v>
      </c>
      <c r="C16" s="193">
        <v>439.18063329741966</v>
      </c>
      <c r="D16" s="194">
        <v>94.090890362145842</v>
      </c>
      <c r="E16" s="193">
        <v>520.32369503605469</v>
      </c>
      <c r="F16" s="217" t="s">
        <v>188</v>
      </c>
      <c r="G16" s="212" t="s">
        <v>480</v>
      </c>
    </row>
    <row r="17" spans="1:7" x14ac:dyDescent="0.25">
      <c r="A17" s="184" t="s">
        <v>194</v>
      </c>
      <c r="B17" s="188">
        <v>2068</v>
      </c>
      <c r="C17" s="189">
        <v>350.92630077369307</v>
      </c>
      <c r="D17" s="35">
        <v>84.124850096711754</v>
      </c>
      <c r="E17" s="189">
        <v>430.2677079303669</v>
      </c>
      <c r="F17" s="218" t="s">
        <v>481</v>
      </c>
      <c r="G17" s="219" t="s">
        <v>199</v>
      </c>
    </row>
    <row r="18" spans="1:7" x14ac:dyDescent="0.25">
      <c r="A18" s="41" t="s">
        <v>10</v>
      </c>
      <c r="B18" s="190">
        <v>62403</v>
      </c>
      <c r="C18" s="43">
        <v>436.25593481082808</v>
      </c>
      <c r="D18" s="43">
        <v>93.760621444483235</v>
      </c>
      <c r="E18" s="43">
        <v>517.33929073923525</v>
      </c>
      <c r="F18" s="220" t="s">
        <v>482</v>
      </c>
      <c r="G18" s="221" t="s">
        <v>198</v>
      </c>
    </row>
    <row r="34" spans="1:7" x14ac:dyDescent="0.25">
      <c r="C34" s="290" t="str">
        <f>C5</f>
        <v>za lipanj 2023. (isplata u srpnju 2023.)</v>
      </c>
      <c r="D34" s="290"/>
      <c r="E34" s="290"/>
      <c r="F34" s="290"/>
      <c r="G34" s="290"/>
    </row>
    <row r="35" spans="1:7" x14ac:dyDescent="0.25">
      <c r="C35" s="280" t="s">
        <v>189</v>
      </c>
      <c r="D35" s="280"/>
      <c r="E35" s="280"/>
      <c r="F35" s="280"/>
      <c r="G35" s="280"/>
    </row>
    <row r="36" spans="1:7" x14ac:dyDescent="0.25">
      <c r="A36" s="244" t="s">
        <v>4</v>
      </c>
      <c r="B36" s="239" t="s">
        <v>5</v>
      </c>
      <c r="C36" s="231" t="s">
        <v>182</v>
      </c>
      <c r="D36" s="231" t="s">
        <v>183</v>
      </c>
      <c r="E36" s="291" t="s">
        <v>184</v>
      </c>
      <c r="F36" s="239" t="s">
        <v>67</v>
      </c>
      <c r="G36" s="232" t="s">
        <v>68</v>
      </c>
    </row>
    <row r="37" spans="1:7" ht="54.75" customHeight="1" x14ac:dyDescent="0.25">
      <c r="A37" s="244"/>
      <c r="B37" s="239"/>
      <c r="C37" s="231"/>
      <c r="D37" s="231"/>
      <c r="E37" s="292"/>
      <c r="F37" s="239"/>
      <c r="G37" s="233"/>
    </row>
    <row r="38" spans="1:7" ht="34.5" customHeight="1" x14ac:dyDescent="0.25">
      <c r="A38" s="294" t="s">
        <v>191</v>
      </c>
      <c r="B38" s="295"/>
      <c r="C38" s="295"/>
      <c r="D38" s="295"/>
      <c r="E38" s="295"/>
      <c r="F38" s="295"/>
      <c r="G38" s="295"/>
    </row>
    <row r="39" spans="1:7" x14ac:dyDescent="0.25">
      <c r="A39" s="147" t="s">
        <v>195</v>
      </c>
      <c r="B39" s="186">
        <v>42370</v>
      </c>
      <c r="C39" s="187">
        <v>448.67416167099697</v>
      </c>
      <c r="D39" s="28">
        <v>95.29036370073149</v>
      </c>
      <c r="E39" s="187">
        <v>529.76942577295279</v>
      </c>
      <c r="F39" s="222" t="s">
        <v>483</v>
      </c>
      <c r="G39" s="223" t="s">
        <v>488</v>
      </c>
    </row>
    <row r="40" spans="1:7" ht="22.5" x14ac:dyDescent="0.25">
      <c r="A40" s="150" t="s">
        <v>7</v>
      </c>
      <c r="B40" s="188">
        <v>826</v>
      </c>
      <c r="C40" s="189">
        <v>575.43946731234848</v>
      </c>
      <c r="D40" s="35">
        <v>91.636828087167046</v>
      </c>
      <c r="E40" s="189">
        <v>642.14870460048451</v>
      </c>
      <c r="F40" s="209" t="s">
        <v>485</v>
      </c>
      <c r="G40" s="210" t="s">
        <v>197</v>
      </c>
    </row>
    <row r="41" spans="1:7" x14ac:dyDescent="0.25">
      <c r="A41" s="150" t="s">
        <v>85</v>
      </c>
      <c r="B41" s="188">
        <v>5448</v>
      </c>
      <c r="C41" s="189">
        <v>412.2596696035215</v>
      </c>
      <c r="D41" s="35">
        <v>92.307470631424351</v>
      </c>
      <c r="E41" s="189">
        <v>503.12506975036649</v>
      </c>
      <c r="F41" s="215" t="s">
        <v>487</v>
      </c>
      <c r="G41" s="216" t="s">
        <v>200</v>
      </c>
    </row>
    <row r="42" spans="1:7" x14ac:dyDescent="0.25">
      <c r="A42" s="191" t="s">
        <v>192</v>
      </c>
      <c r="B42" s="192">
        <v>48644</v>
      </c>
      <c r="C42" s="193">
        <v>446.74837410574298</v>
      </c>
      <c r="D42" s="194">
        <v>94.894248622646487</v>
      </c>
      <c r="E42" s="193">
        <v>528.69358564262916</v>
      </c>
      <c r="F42" s="224" t="s">
        <v>489</v>
      </c>
      <c r="G42" s="225" t="s">
        <v>476</v>
      </c>
    </row>
    <row r="43" spans="1:7" x14ac:dyDescent="0.25">
      <c r="A43" s="184" t="s">
        <v>8</v>
      </c>
      <c r="B43" s="188">
        <v>9649</v>
      </c>
      <c r="C43" s="189">
        <v>427.42216499119314</v>
      </c>
      <c r="D43" s="35">
        <v>95.560053891595103</v>
      </c>
      <c r="E43" s="189">
        <v>508.79206653539103</v>
      </c>
      <c r="F43" s="213" t="s">
        <v>484</v>
      </c>
      <c r="G43" s="214" t="s">
        <v>201</v>
      </c>
    </row>
    <row r="44" spans="1:7" ht="22.5" x14ac:dyDescent="0.25">
      <c r="A44" s="150" t="s">
        <v>9</v>
      </c>
      <c r="B44" s="188">
        <v>1</v>
      </c>
      <c r="C44" s="189">
        <v>413.81</v>
      </c>
      <c r="D44" s="35">
        <v>95.62</v>
      </c>
      <c r="E44" s="189">
        <v>500.14</v>
      </c>
      <c r="F44" s="213" t="s">
        <v>187</v>
      </c>
      <c r="G44" s="214" t="s">
        <v>479</v>
      </c>
    </row>
    <row r="45" spans="1:7" x14ac:dyDescent="0.25">
      <c r="A45" s="191" t="s">
        <v>193</v>
      </c>
      <c r="B45" s="192">
        <v>58294</v>
      </c>
      <c r="C45" s="193">
        <v>443.54887621367266</v>
      </c>
      <c r="D45" s="194">
        <v>95.004467183587707</v>
      </c>
      <c r="E45" s="193">
        <v>525.39893591107796</v>
      </c>
      <c r="F45" s="226" t="s">
        <v>490</v>
      </c>
      <c r="G45" s="227" t="s">
        <v>480</v>
      </c>
    </row>
    <row r="46" spans="1:7" x14ac:dyDescent="0.25">
      <c r="A46" s="184" t="s">
        <v>194</v>
      </c>
      <c r="B46" s="188">
        <v>2060</v>
      </c>
      <c r="C46" s="189">
        <v>351.48337864077536</v>
      </c>
      <c r="D46" s="35">
        <v>84.324723300970845</v>
      </c>
      <c r="E46" s="189">
        <v>431.01560679611583</v>
      </c>
      <c r="F46" s="213" t="s">
        <v>486</v>
      </c>
      <c r="G46" s="214" t="s">
        <v>199</v>
      </c>
    </row>
    <row r="47" spans="1:7" x14ac:dyDescent="0.25">
      <c r="A47" s="41" t="s">
        <v>10</v>
      </c>
      <c r="B47" s="190">
        <v>60354</v>
      </c>
      <c r="C47" s="43">
        <v>440.40650081187681</v>
      </c>
      <c r="D47" s="43">
        <v>94.639946648110538</v>
      </c>
      <c r="E47" s="43">
        <v>522.17744838785222</v>
      </c>
      <c r="F47" s="220" t="s">
        <v>491</v>
      </c>
      <c r="G47" s="221" t="s">
        <v>198</v>
      </c>
    </row>
    <row r="48" spans="1:7" x14ac:dyDescent="0.25">
      <c r="A48" s="289" t="s">
        <v>185</v>
      </c>
      <c r="B48" s="289"/>
      <c r="C48" s="289"/>
      <c r="D48" s="289"/>
      <c r="E48" s="289"/>
      <c r="F48" s="289"/>
      <c r="G48" s="289"/>
    </row>
    <row r="49" spans="1:7" ht="15" customHeight="1" x14ac:dyDescent="0.25">
      <c r="A49" s="275" t="s">
        <v>118</v>
      </c>
      <c r="B49" s="275"/>
      <c r="C49" s="275"/>
      <c r="D49" s="275"/>
      <c r="E49" s="275"/>
      <c r="F49" s="275"/>
      <c r="G49" s="275"/>
    </row>
    <row r="50" spans="1:7" x14ac:dyDescent="0.25">
      <c r="A50" s="275"/>
      <c r="B50" s="275"/>
      <c r="C50" s="275"/>
      <c r="D50" s="275"/>
      <c r="E50" s="275"/>
      <c r="F50" s="275"/>
      <c r="G50" s="275"/>
    </row>
    <row r="51" spans="1:7" ht="3.75" customHeight="1" x14ac:dyDescent="0.25">
      <c r="A51" s="275"/>
      <c r="B51" s="275"/>
      <c r="C51" s="275"/>
      <c r="D51" s="275"/>
      <c r="E51" s="275"/>
      <c r="F51" s="275"/>
      <c r="G51" s="275"/>
    </row>
    <row r="54" spans="1:7" x14ac:dyDescent="0.25">
      <c r="B54" s="228"/>
    </row>
  </sheetData>
  <mergeCells count="23">
    <mergeCell ref="A2:G3"/>
    <mergeCell ref="C5:G5"/>
    <mergeCell ref="F7:F8"/>
    <mergeCell ref="G7:G8"/>
    <mergeCell ref="A38:G38"/>
    <mergeCell ref="A9:G9"/>
    <mergeCell ref="C6:G6"/>
    <mergeCell ref="A7:A8"/>
    <mergeCell ref="B7:B8"/>
    <mergeCell ref="C7:C8"/>
    <mergeCell ref="D7:D8"/>
    <mergeCell ref="E7:E8"/>
    <mergeCell ref="A48:G48"/>
    <mergeCell ref="A49:G51"/>
    <mergeCell ref="C34:G34"/>
    <mergeCell ref="C35:G35"/>
    <mergeCell ref="A36:A37"/>
    <mergeCell ref="B36:B37"/>
    <mergeCell ref="C36:C37"/>
    <mergeCell ref="D36:D37"/>
    <mergeCell ref="E36:E37"/>
    <mergeCell ref="F36:F37"/>
    <mergeCell ref="G36:G37"/>
  </mergeCells>
  <pageMargins left="0.7" right="0.7" top="0.75" bottom="0.75" header="0.3" footer="0.3"/>
  <pageSetup paperSize="9" scale="84" orientation="portrait" r:id="rId1"/>
  <ignoredErrors>
    <ignoredError sqref="F47:G4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stranica 1 i 2</vt:lpstr>
      <vt:lpstr>stranica 3</vt:lpstr>
      <vt:lpstr>stranica 4</vt:lpstr>
      <vt:lpstr>stranica 5</vt:lpstr>
      <vt:lpstr>stranica 6</vt:lpstr>
      <vt:lpstr>stranica 7</vt:lpstr>
      <vt:lpstr>stranica 8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  <vt:lpstr>'stranica 7'!Podrucje_ispisa</vt:lpstr>
      <vt:lpstr>'stranica 8'!Podrucje_ispisa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Josipa Perica</cp:lastModifiedBy>
  <cp:lastPrinted>2023-07-20T10:52:00Z</cp:lastPrinted>
  <dcterms:created xsi:type="dcterms:W3CDTF">2018-09-19T07:11:38Z</dcterms:created>
  <dcterms:modified xsi:type="dcterms:W3CDTF">2023-07-20T10:52:41Z</dcterms:modified>
</cp:coreProperties>
</file>