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6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hzmo-fs2\HZMO-FS2\FS\Mih\Plan i analiza\Statistika\MJESEČNE TABLICE - ažurirati nakon obrade\WEB stranica\Osnovni podaci o Zavodu\2023\"/>
    </mc:Choice>
  </mc:AlternateContent>
  <bookViews>
    <workbookView xWindow="0" yWindow="0" windowWidth="28800" windowHeight="11700"/>
  </bookViews>
  <sheets>
    <sheet name="stranica 1 i 2" sheetId="1" r:id="rId1"/>
    <sheet name="stranica 3" sheetId="2" r:id="rId2"/>
    <sheet name="stranica 4" sheetId="5" r:id="rId3"/>
    <sheet name="stranica 5" sheetId="4" r:id="rId4"/>
    <sheet name="stranica 6" sheetId="3" r:id="rId5"/>
    <sheet name="stranica 7" sheetId="6" r:id="rId6"/>
    <sheet name="stranica 8" sheetId="7" r:id="rId7"/>
  </sheets>
  <definedNames>
    <definedName name="_xlnm.Print_Area" localSheetId="0">'stranica 1 i 2'!$A$1:$K$67</definedName>
    <definedName name="_xlnm.Print_Area" localSheetId="1">'stranica 3'!$A$1:$M$38</definedName>
    <definedName name="_xlnm.Print_Area" localSheetId="2">'stranica 4'!$A$1:$M$37</definedName>
    <definedName name="_xlnm.Print_Area" localSheetId="3">'stranica 5'!$A$1:$M$37</definedName>
    <definedName name="_xlnm.Print_Area" localSheetId="4">'stranica 6'!$A$1:$E$57</definedName>
    <definedName name="_xlnm.Print_Area" localSheetId="5">'stranica 7'!$A$1:$K$30</definedName>
    <definedName name="_xlnm.Print_Area" localSheetId="6">'stranica 8'!$A$1:$H$69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7" i="6" l="1"/>
  <c r="K27" i="6"/>
  <c r="C39" i="7" l="1"/>
  <c r="I2" i="5" l="1"/>
  <c r="B22" i="1" l="1"/>
  <c r="D22" i="1"/>
  <c r="E22" i="1"/>
  <c r="F23" i="1"/>
  <c r="H23" i="1"/>
  <c r="I23" i="1"/>
  <c r="J23" i="1"/>
  <c r="I2" i="6" l="1"/>
  <c r="I17" i="6" s="1"/>
  <c r="J29" i="6"/>
  <c r="J28" i="6"/>
  <c r="J26" i="6"/>
  <c r="J25" i="6"/>
  <c r="J24" i="6"/>
  <c r="J23" i="6"/>
  <c r="J22" i="6"/>
  <c r="J21" i="6"/>
  <c r="J14" i="6"/>
  <c r="J6" i="6"/>
  <c r="J7" i="6"/>
  <c r="J8" i="6"/>
  <c r="J9" i="6"/>
  <c r="J10" i="6"/>
  <c r="J11" i="6"/>
  <c r="J12" i="6"/>
  <c r="J13" i="6"/>
  <c r="J5" i="6"/>
  <c r="K28" i="6"/>
  <c r="K26" i="6"/>
  <c r="K25" i="6"/>
  <c r="K24" i="6"/>
  <c r="K23" i="6"/>
  <c r="K22" i="6"/>
  <c r="K21" i="6"/>
  <c r="J19" i="6"/>
  <c r="I19" i="6"/>
  <c r="H19" i="6"/>
  <c r="F19" i="6"/>
  <c r="E18" i="6"/>
  <c r="D18" i="6"/>
  <c r="B18" i="6"/>
  <c r="K13" i="6"/>
  <c r="K12" i="6"/>
  <c r="K11" i="6"/>
  <c r="K10" i="6"/>
  <c r="K9" i="6"/>
  <c r="K8" i="6"/>
  <c r="K7" i="6"/>
  <c r="K6" i="6"/>
  <c r="K5" i="6"/>
  <c r="Q53" i="1" l="1"/>
  <c r="P15" i="2" l="1"/>
  <c r="I2" i="4" l="1"/>
  <c r="F21" i="3" l="1"/>
  <c r="K27" i="1" l="1"/>
  <c r="K28" i="1"/>
  <c r="K29" i="1"/>
  <c r="K30" i="1"/>
  <c r="K31" i="1"/>
  <c r="K32" i="1"/>
  <c r="K26" i="1"/>
  <c r="K25" i="1"/>
  <c r="J32" i="1" l="1"/>
  <c r="J31" i="1"/>
  <c r="J29" i="1"/>
  <c r="J28" i="1"/>
  <c r="J26" i="1"/>
  <c r="J25" i="1"/>
  <c r="J27" i="1" l="1"/>
  <c r="J30" i="1" l="1"/>
  <c r="J33" i="1"/>
  <c r="J16" i="1" l="1"/>
  <c r="J18" i="1" l="1"/>
  <c r="J17" i="1"/>
  <c r="J15" i="1" l="1"/>
  <c r="J6" i="1" l="1"/>
  <c r="J7" i="1"/>
  <c r="J9" i="1"/>
  <c r="J10" i="1"/>
  <c r="J12" i="1"/>
  <c r="J13" i="1"/>
  <c r="J5" i="1"/>
  <c r="J8" i="1" l="1"/>
  <c r="J11" i="1" l="1"/>
  <c r="K18" i="1" l="1"/>
  <c r="K12" i="1"/>
  <c r="K7" i="1"/>
  <c r="K17" i="1"/>
  <c r="K9" i="1"/>
  <c r="K13" i="1"/>
  <c r="K16" i="1"/>
  <c r="K10" i="1"/>
  <c r="K6" i="1"/>
  <c r="K5" i="1"/>
  <c r="K8" i="1"/>
  <c r="K11" i="1"/>
  <c r="J14" i="1"/>
</calcChain>
</file>

<file path=xl/sharedStrings.xml><?xml version="1.0" encoding="utf-8"?>
<sst xmlns="http://schemas.openxmlformats.org/spreadsheetml/2006/main" count="714" uniqueCount="501">
  <si>
    <t>Bez međunarodnih ugovora</t>
  </si>
  <si>
    <t>UKUPNO</t>
  </si>
  <si>
    <t>Broj korisnika</t>
  </si>
  <si>
    <t>-</t>
  </si>
  <si>
    <t>Vrste
mirovina</t>
  </si>
  <si>
    <t>Broj 
korisnika</t>
  </si>
  <si>
    <t>Broj 
 korisnika</t>
  </si>
  <si>
    <t>Starosna mirovina za dugogodišnjeg osiguranika - čl. 35.</t>
  </si>
  <si>
    <t>Prijevremena starosna mirovina</t>
  </si>
  <si>
    <t>Prijevremena starosna mirovina zbog stečaja poslodavca - čl. 36.</t>
  </si>
  <si>
    <t xml:space="preserve"> UKUPNO  </t>
  </si>
  <si>
    <r>
      <t xml:space="preserve">Korisnici </t>
    </r>
    <r>
      <rPr>
        <b/>
        <sz val="8"/>
        <color rgb="FFFF0000"/>
        <rFont val="Calibri"/>
        <family val="2"/>
        <charset val="238"/>
        <scheme val="minor"/>
      </rPr>
      <t>najniže</t>
    </r>
    <r>
      <rPr>
        <sz val="8"/>
        <rFont val="Calibri"/>
        <family val="2"/>
        <charset val="238"/>
        <scheme val="minor"/>
      </rPr>
      <t xml:space="preserve"> mirovine kojima je mirovina određena prema ZOMO</t>
    </r>
  </si>
  <si>
    <r>
      <t xml:space="preserve">Korisnici </t>
    </r>
    <r>
      <rPr>
        <b/>
        <sz val="8"/>
        <color rgb="FFFF0000"/>
        <rFont val="Calibri"/>
        <family val="2"/>
        <charset val="238"/>
        <scheme val="minor"/>
      </rPr>
      <t>najviše</t>
    </r>
    <r>
      <rPr>
        <sz val="8"/>
        <rFont val="Calibri"/>
        <family val="2"/>
        <charset val="238"/>
        <scheme val="minor"/>
      </rPr>
      <t xml:space="preserve"> mirovine kojima je mirovina određena prema Zakonu o najvišoj mirovini</t>
    </r>
  </si>
  <si>
    <t>Ukupno</t>
  </si>
  <si>
    <t>Obiteljska 
mirovina</t>
  </si>
  <si>
    <t>Prosječan 
staž</t>
  </si>
  <si>
    <t xml:space="preserve">UKUPNO  </t>
  </si>
  <si>
    <t>Vrste 
mirovina</t>
  </si>
  <si>
    <t xml:space="preserve">KORISNICI KOJIMA SU MIROVINE PRIZNATE I / ILI ODREĐENE PREMA POSEBNIM PROPISIMA </t>
  </si>
  <si>
    <t>Red. br.</t>
  </si>
  <si>
    <t>Kategorije korisnika mirovina</t>
  </si>
  <si>
    <t>1.</t>
  </si>
  <si>
    <t>Radnici na poslovima ovlaštenih službenih osoba u tijelima unutarnjih poslova i  pravosuđa, kao i na poslovima razminiranja:</t>
  </si>
  <si>
    <r>
      <t xml:space="preserve">     a) </t>
    </r>
    <r>
      <rPr>
        <sz val="9"/>
        <color theme="1"/>
        <rFont val="Calibri"/>
        <family val="2"/>
        <charset val="238"/>
        <scheme val="minor"/>
      </rPr>
      <t>radnici na poslovima ovlaštenih službenih osoba u tijelima unutarnjih 
poslova i pravosuđa, kojima je pravo na mirovinu priznato prema propisima
koji su bili na snazi do stupanja na snagu Zakona o pravima iz mirovinskog
osiguranja DVO, PS i OSO</t>
    </r>
  </si>
  <si>
    <r>
      <t xml:space="preserve">    </t>
    </r>
    <r>
      <rPr>
        <b/>
        <sz val="9"/>
        <rFont val="Calibri"/>
        <family val="2"/>
        <charset val="238"/>
        <scheme val="minor"/>
      </rPr>
      <t xml:space="preserve"> b) </t>
    </r>
    <r>
      <rPr>
        <sz val="9"/>
        <rFont val="Calibri"/>
        <family val="2"/>
        <charset val="238"/>
        <scheme val="minor"/>
      </rPr>
      <t>radnici na  poslovima policijskih službenika, ovlaštenih službenih osoba pravosuđa i službene osobe s posebnim dužnostima i ovlastima u sigurnosno obavještajnom sustavu RH koji su pravo na mirovinu ostvarili prema Zakonu o pravima DVO, PS i OSO</t>
    </r>
  </si>
  <si>
    <r>
      <t xml:space="preserve">     </t>
    </r>
    <r>
      <rPr>
        <b/>
        <sz val="9"/>
        <rFont val="Calibri"/>
        <family val="2"/>
        <charset val="238"/>
        <scheme val="minor"/>
      </rPr>
      <t>c)</t>
    </r>
    <r>
      <rPr>
        <sz val="9"/>
        <rFont val="Calibri"/>
        <family val="2"/>
        <charset val="238"/>
        <scheme val="minor"/>
      </rPr>
      <t xml:space="preserve"> radnici na poslovima razminiranja</t>
    </r>
  </si>
  <si>
    <t>2.</t>
  </si>
  <si>
    <t>3.</t>
  </si>
  <si>
    <t>Pripadnici Hrvatske domovinske vojske od 1941. do 1945. godine</t>
  </si>
  <si>
    <t>4.</t>
  </si>
  <si>
    <t>Bivši politički zatvorenici</t>
  </si>
  <si>
    <t>5.</t>
  </si>
  <si>
    <t>Hrvatski branitelji iz Domovinskog rata - ZOHBDR</t>
  </si>
  <si>
    <t>6.</t>
  </si>
  <si>
    <t xml:space="preserve">Mirovine priznate prema općim propisima, a određene prema
ZOHBDR - u iz 2017. (čl. 27., 35., 48. i 49. stavak 2.) </t>
  </si>
  <si>
    <t>7.</t>
  </si>
  <si>
    <t>Pripadnici bivše Jugoslavenske narodne armije - JNA</t>
  </si>
  <si>
    <t>8.</t>
  </si>
  <si>
    <t>Pripadnici bivše Jugoslavenske narodne armije - JNA - čl. 185 ZOMO</t>
  </si>
  <si>
    <t>9.</t>
  </si>
  <si>
    <t>Sudionici Narodnooslobodilačkog rata - NOR</t>
  </si>
  <si>
    <t>10.</t>
  </si>
  <si>
    <t xml:space="preserve">Zastupnici u Hrvatskom saboru, članovi Vlade, suci Ustavnog suda i glavni državni revizor </t>
  </si>
  <si>
    <t>11.</t>
  </si>
  <si>
    <t>Članovi Izvršnog vijeća Sabora, Saveznog izvršnog vijeća i administrativno umirovljeni javni službenici</t>
  </si>
  <si>
    <t>12.</t>
  </si>
  <si>
    <t>Bivši službenici u saveznim tijelima bivše SFRJ - članak 38. ZOMO</t>
  </si>
  <si>
    <t>13.</t>
  </si>
  <si>
    <t>Redoviti članovi Hrvatske akademije znanosti i umjetnosti - HAZU</t>
  </si>
  <si>
    <t>14.</t>
  </si>
  <si>
    <t xml:space="preserve">Radnici u Istarskim ugljenokopima "Tupljak" d.d. Labin </t>
  </si>
  <si>
    <t>15.</t>
  </si>
  <si>
    <t>Radnici profesionalno izloženi azbestu</t>
  </si>
  <si>
    <t>16.</t>
  </si>
  <si>
    <t>17.</t>
  </si>
  <si>
    <t xml:space="preserve">Pripadnici Hrvatskog vijeća obrane  - HVO </t>
  </si>
  <si>
    <r>
      <t xml:space="preserve">Prosječno korištenje 
prava na mirovinu
</t>
    </r>
    <r>
      <rPr>
        <sz val="8"/>
        <color theme="1"/>
        <rFont val="Calibri"/>
        <family val="2"/>
        <charset val="238"/>
        <scheme val="minor"/>
      </rPr>
      <t>(gg mm)</t>
    </r>
  </si>
  <si>
    <t xml:space="preserve">Starosna 
mirovina </t>
  </si>
  <si>
    <t xml:space="preserve">Invalidska 
mirovina </t>
  </si>
  <si>
    <r>
      <t xml:space="preserve">Prosječna </t>
    </r>
    <r>
      <rPr>
        <sz val="7.5"/>
        <color rgb="FFFF0000"/>
        <rFont val="Calibri"/>
        <family val="2"/>
        <charset val="238"/>
        <scheme val="minor"/>
      </rPr>
      <t>starosna</t>
    </r>
    <r>
      <rPr>
        <sz val="7.5"/>
        <rFont val="Calibri"/>
        <family val="2"/>
        <charset val="238"/>
        <scheme val="minor"/>
      </rPr>
      <t xml:space="preserve"> mirovina prema ZOMO </t>
    </r>
    <r>
      <rPr>
        <b/>
        <sz val="7.5"/>
        <color rgb="FFFF0000"/>
        <rFont val="Calibri"/>
        <family val="2"/>
        <charset val="238"/>
        <scheme val="minor"/>
      </rPr>
      <t>s mirovinskim stažem od 40 i više godina</t>
    </r>
    <r>
      <rPr>
        <sz val="7.5"/>
        <rFont val="Calibri"/>
        <family val="2"/>
        <charset val="238"/>
        <scheme val="minor"/>
      </rPr>
      <t xml:space="preserve"> </t>
    </r>
  </si>
  <si>
    <r>
      <t xml:space="preserve">Prosječna </t>
    </r>
    <r>
      <rPr>
        <sz val="7.5"/>
        <color rgb="FFFF0000"/>
        <rFont val="Calibri"/>
        <family val="2"/>
        <charset val="238"/>
        <scheme val="minor"/>
      </rPr>
      <t>ukupna</t>
    </r>
    <r>
      <rPr>
        <sz val="7.5"/>
        <rFont val="Calibri"/>
        <family val="2"/>
        <charset val="238"/>
        <scheme val="minor"/>
      </rPr>
      <t xml:space="preserve"> mirovina prema ZOMO </t>
    </r>
    <r>
      <rPr>
        <b/>
        <sz val="7.5"/>
        <color rgb="FFFF0000"/>
        <rFont val="Calibri"/>
        <family val="2"/>
        <charset val="238"/>
        <scheme val="minor"/>
      </rPr>
      <t>s mirovinskim stažem od 40 i više godina</t>
    </r>
    <r>
      <rPr>
        <sz val="7.5"/>
        <rFont val="Calibri"/>
        <family val="2"/>
        <charset val="238"/>
        <scheme val="minor"/>
      </rPr>
      <t xml:space="preserve"> </t>
    </r>
  </si>
  <si>
    <t xml:space="preserve">Djelatne vojne osobe - DVO </t>
  </si>
  <si>
    <t>kontrola</t>
  </si>
  <si>
    <t xml:space="preserve">Korisnici mirovina koji su pravo na mirovinu ostvarili prema Zakonu o mirovinskom osiguranju </t>
  </si>
  <si>
    <t>Prosječan mirovinski staž
(gg mm dd)</t>
  </si>
  <si>
    <t>Prosječna dob
(gg mm)</t>
  </si>
  <si>
    <t>Udio korisnika u ukupnom broju korisnika mirovine prema Zakonu o mirovinskom osiguranju</t>
  </si>
  <si>
    <t>Udio NOVIH korisnika u ukupnom broju NOVIH korisnika mirovine prema Zakonu o mirovinskom osiguranju</t>
  </si>
  <si>
    <t>Osiguranici - članovi posade broda u međunarodnoj plovidbi i nacionalnoj plovidbi - članak 129. a stavak 2. Pomorskog zakonika</t>
  </si>
  <si>
    <t>Udio netomirovine u netoplaći RH</t>
  </si>
  <si>
    <t>−</t>
  </si>
  <si>
    <t>18.</t>
  </si>
  <si>
    <t>Korisnici koji pravo na mirovinu ostvaruju prema Zakonu o vatrogastvu (NN 125/19)*</t>
  </si>
  <si>
    <t>Odnos broja korisnika mirovina i osiguranika</t>
  </si>
  <si>
    <r>
      <t>Starosna mirovina prevedena iz invalidske</t>
    </r>
    <r>
      <rPr>
        <vertAlign val="superscript"/>
        <sz val="9"/>
        <rFont val="Calibri"/>
        <family val="2"/>
        <charset val="238"/>
        <scheme val="minor"/>
      </rPr>
      <t xml:space="preserve"> </t>
    </r>
    <r>
      <rPr>
        <sz val="9"/>
        <rFont val="Calibri"/>
        <family val="2"/>
        <charset val="238"/>
        <scheme val="minor"/>
      </rPr>
      <t xml:space="preserve">  </t>
    </r>
  </si>
  <si>
    <r>
      <t xml:space="preserve">U broj korisnika mirovina nisu uključeni korisnici mirovina DVO, ZOHBDR i HVO. U tablici je prikazan </t>
    </r>
    <r>
      <rPr>
        <b/>
        <i/>
        <sz val="8"/>
        <color rgb="FFFF0000"/>
        <rFont val="Calibri"/>
        <family val="2"/>
        <charset val="238"/>
        <scheme val="minor"/>
      </rPr>
      <t>ukupni</t>
    </r>
    <r>
      <rPr>
        <sz val="8"/>
        <color theme="1"/>
        <rFont val="Calibri"/>
        <family val="2"/>
        <charset val="238"/>
        <scheme val="minor"/>
      </rPr>
      <t xml:space="preserve"> staž korisnika mirovina.</t>
    </r>
  </si>
  <si>
    <r>
      <t xml:space="preserve">U broj korisnika mirovina </t>
    </r>
    <r>
      <rPr>
        <b/>
        <sz val="8"/>
        <color theme="1"/>
        <rFont val="Calibri"/>
        <family val="2"/>
        <charset val="238"/>
        <scheme val="minor"/>
      </rPr>
      <t>nisu uključeni korisnici mirovina DVO, ZOHBDR i HVO</t>
    </r>
    <r>
      <rPr>
        <sz val="8"/>
        <color theme="1"/>
        <rFont val="Calibri"/>
        <family val="2"/>
        <charset val="238"/>
        <scheme val="minor"/>
      </rPr>
      <t xml:space="preserve">.  U tablici je prikazan </t>
    </r>
    <r>
      <rPr>
        <b/>
        <i/>
        <sz val="8"/>
        <color rgb="FFFF0000"/>
        <rFont val="Calibri"/>
        <family val="2"/>
        <charset val="238"/>
        <scheme val="minor"/>
      </rPr>
      <t>ukupni</t>
    </r>
    <r>
      <rPr>
        <sz val="8"/>
        <color theme="1"/>
        <rFont val="Calibri"/>
        <family val="2"/>
        <charset val="238"/>
        <scheme val="minor"/>
      </rPr>
      <t xml:space="preserve"> staž korisnika mirovina. </t>
    </r>
    <r>
      <rPr>
        <vertAlign val="superscript"/>
        <sz val="7.5"/>
        <color theme="1"/>
        <rFont val="Calibri"/>
        <family val="2"/>
        <charset val="238"/>
        <scheme val="minor"/>
      </rPr>
      <t/>
    </r>
  </si>
  <si>
    <r>
      <t xml:space="preserve">U broj korisnika mirovina </t>
    </r>
    <r>
      <rPr>
        <b/>
        <u/>
        <sz val="8"/>
        <color rgb="FFFF0000"/>
        <rFont val="Calibri"/>
        <family val="2"/>
        <charset val="238"/>
        <scheme val="minor"/>
      </rPr>
      <t>nisu</t>
    </r>
    <r>
      <rPr>
        <sz val="8"/>
        <color theme="1"/>
        <rFont val="Calibri"/>
        <family val="2"/>
        <charset val="238"/>
        <scheme val="minor"/>
      </rPr>
      <t xml:space="preserve"> uključeni korisnici mirovina koji su prvi put ostvarili pravo na mirovinu, a određen im je </t>
    </r>
    <r>
      <rPr>
        <b/>
        <sz val="8"/>
        <color rgb="FFFF0000"/>
        <rFont val="Calibri"/>
        <family val="2"/>
        <charset val="238"/>
        <scheme val="minor"/>
      </rPr>
      <t xml:space="preserve">predujam </t>
    </r>
    <r>
      <rPr>
        <sz val="8"/>
        <rFont val="Calibri"/>
        <family val="2"/>
        <charset val="238"/>
        <scheme val="minor"/>
      </rPr>
      <t>(akontacija), kao niti korisnici mirovina</t>
    </r>
    <r>
      <rPr>
        <sz val="8"/>
        <color theme="1"/>
        <rFont val="Calibri"/>
        <family val="2"/>
        <charset val="238"/>
        <scheme val="minor"/>
      </rPr>
      <t xml:space="preserve"> DVO, ZOHBDR i HVO. "Prvi puta" definira pojam prvog ulaska u sustav isplate redovne mirovine.  U tablici je prikazan </t>
    </r>
    <r>
      <rPr>
        <b/>
        <i/>
        <sz val="8"/>
        <color rgb="FFFF0000"/>
        <rFont val="Calibri"/>
        <family val="2"/>
        <charset val="238"/>
        <scheme val="minor"/>
      </rPr>
      <t>ukupni</t>
    </r>
    <r>
      <rPr>
        <sz val="8"/>
        <color theme="1"/>
        <rFont val="Calibri"/>
        <family val="2"/>
        <charset val="238"/>
        <scheme val="minor"/>
      </rPr>
      <t xml:space="preserve"> staž korisnika mirovina. </t>
    </r>
  </si>
  <si>
    <r>
      <t xml:space="preserve">U broj korisnika mirovina </t>
    </r>
    <r>
      <rPr>
        <b/>
        <sz val="8"/>
        <color theme="1"/>
        <rFont val="Calibri"/>
        <family val="2"/>
        <charset val="238"/>
        <scheme val="minor"/>
      </rPr>
      <t>nisu</t>
    </r>
    <r>
      <rPr>
        <sz val="8"/>
        <color theme="1"/>
        <rFont val="Calibri"/>
        <family val="2"/>
        <charset val="238"/>
        <scheme val="minor"/>
      </rPr>
      <t xml:space="preserve"> uključeni korisnici mirovina DVO, ZOHBDR i HVO. </t>
    </r>
  </si>
  <si>
    <t>02 09 12</t>
  </si>
  <si>
    <r>
      <t xml:space="preserve">U broj korisnika mirovina </t>
    </r>
    <r>
      <rPr>
        <b/>
        <u/>
        <sz val="8"/>
        <color rgb="FFFF0000"/>
        <rFont val="Calibri"/>
        <family val="2"/>
        <charset val="238"/>
        <scheme val="minor"/>
      </rPr>
      <t>nisu</t>
    </r>
    <r>
      <rPr>
        <sz val="8"/>
        <color theme="1"/>
        <rFont val="Calibri"/>
        <family val="2"/>
        <charset val="238"/>
        <scheme val="minor"/>
      </rPr>
      <t xml:space="preserve"> uključeni korisnici mirovina koji su prvi put ostvarili pravo na mirovinu, a određen im je </t>
    </r>
    <r>
      <rPr>
        <b/>
        <sz val="8"/>
        <color rgb="FFFF0000"/>
        <rFont val="Calibri"/>
        <family val="2"/>
        <charset val="238"/>
        <scheme val="minor"/>
      </rPr>
      <t xml:space="preserve">predujam </t>
    </r>
    <r>
      <rPr>
        <sz val="8"/>
        <rFont val="Calibri"/>
        <family val="2"/>
        <charset val="238"/>
        <scheme val="minor"/>
      </rPr>
      <t>(akontacija).</t>
    </r>
    <r>
      <rPr>
        <sz val="8"/>
        <color theme="1"/>
        <rFont val="Calibri"/>
        <family val="2"/>
        <charset val="238"/>
        <scheme val="minor"/>
      </rPr>
      <t xml:space="preserve"> 
"Prvi puta" definira pojam prvog ulaska u sustav isplate redovne mirovine.  U tablici je prikazan </t>
    </r>
    <r>
      <rPr>
        <b/>
        <i/>
        <sz val="8"/>
        <color rgb="FFFF0000"/>
        <rFont val="Calibri"/>
        <family val="2"/>
        <charset val="238"/>
        <scheme val="minor"/>
      </rPr>
      <t>ukupni</t>
    </r>
    <r>
      <rPr>
        <sz val="8"/>
        <color theme="1"/>
        <rFont val="Calibri"/>
        <family val="2"/>
        <charset val="238"/>
        <scheme val="minor"/>
      </rPr>
      <t xml:space="preserve"> staž korisnika mirovina. </t>
    </r>
  </si>
  <si>
    <r>
      <t>Starosna mirovina prevedena iz invalidske</t>
    </r>
    <r>
      <rPr>
        <vertAlign val="superscript"/>
        <sz val="8.5"/>
        <rFont val="Calibri"/>
        <family val="2"/>
        <charset val="238"/>
        <scheme val="minor"/>
      </rPr>
      <t xml:space="preserve"> </t>
    </r>
    <r>
      <rPr>
        <sz val="8.5"/>
        <rFont val="Calibri"/>
        <family val="2"/>
        <charset val="238"/>
        <scheme val="minor"/>
      </rPr>
      <t xml:space="preserve">  </t>
    </r>
  </si>
  <si>
    <t xml:space="preserve"> 72 09 </t>
  </si>
  <si>
    <t>36 01 07</t>
  </si>
  <si>
    <t xml:space="preserve">  do  70,00</t>
  </si>
  <si>
    <t>70,01  ─  140,00</t>
  </si>
  <si>
    <t>140,01  ─  200,00</t>
  </si>
  <si>
    <t>200,01  ─  270,00</t>
  </si>
  <si>
    <t>270,01  ─  340,00</t>
  </si>
  <si>
    <t>340,01  ─  400,00</t>
  </si>
  <si>
    <t>400,01  ─  470,00</t>
  </si>
  <si>
    <t>470,01  ─  540,00</t>
  </si>
  <si>
    <t>540,01  ─  600,00</t>
  </si>
  <si>
    <t>600,01  ─  670,00</t>
  </si>
  <si>
    <t>670,01  ─  800,00</t>
  </si>
  <si>
    <t>800,01  ─  930,00</t>
  </si>
  <si>
    <t>930,01  ─  1070,00</t>
  </si>
  <si>
    <t>veće od  1070,00</t>
  </si>
  <si>
    <r>
      <t xml:space="preserve">Korisnici mirovina kojima je u </t>
    </r>
    <r>
      <rPr>
        <b/>
        <sz val="10"/>
        <color rgb="FFFF3300"/>
        <rFont val="Calibri"/>
        <family val="2"/>
        <charset val="238"/>
        <scheme val="minor"/>
      </rPr>
      <t>2023.</t>
    </r>
    <r>
      <rPr>
        <b/>
        <sz val="10"/>
        <color theme="1"/>
        <rFont val="Calibri"/>
        <family val="2"/>
        <charset val="238"/>
        <scheme val="minor"/>
      </rPr>
      <t xml:space="preserve"> godini </t>
    </r>
    <r>
      <rPr>
        <b/>
        <sz val="10"/>
        <color rgb="FFFF0000"/>
        <rFont val="Calibri"/>
        <family val="2"/>
        <charset val="238"/>
        <scheme val="minor"/>
      </rPr>
      <t xml:space="preserve">PRESTALO PRAVO </t>
    </r>
    <r>
      <rPr>
        <b/>
        <sz val="10"/>
        <color theme="1"/>
        <rFont val="Calibri"/>
        <family val="2"/>
        <charset val="238"/>
        <scheme val="minor"/>
      </rPr>
      <t xml:space="preserve">NA MIROVINU - </t>
    </r>
    <r>
      <rPr>
        <b/>
        <sz val="10"/>
        <color rgb="FFFF0000"/>
        <rFont val="Calibri"/>
        <family val="2"/>
        <charset val="238"/>
        <scheme val="minor"/>
      </rPr>
      <t xml:space="preserve">uzrok smrt 
</t>
    </r>
    <r>
      <rPr>
        <b/>
        <sz val="10"/>
        <rFont val="Calibri"/>
        <family val="2"/>
        <charset val="238"/>
        <scheme val="minor"/>
      </rPr>
      <t>koji su pravo na mirovinu ostvarili prema Zakonu o mirovinskom osiguranju</t>
    </r>
  </si>
  <si>
    <r>
      <t xml:space="preserve">Korisnici koji su pravo na mirovinu </t>
    </r>
    <r>
      <rPr>
        <b/>
        <i/>
        <sz val="12"/>
        <color rgb="FFFF0000"/>
        <rFont val="Calibri"/>
        <family val="2"/>
        <charset val="238"/>
        <scheme val="minor"/>
      </rPr>
      <t>PRVI PUT</t>
    </r>
    <r>
      <rPr>
        <b/>
        <sz val="12"/>
        <color theme="1"/>
        <rFont val="Calibri"/>
        <family val="2"/>
        <charset val="238"/>
        <scheme val="minor"/>
      </rPr>
      <t xml:space="preserve"> ostvarili u </t>
    </r>
    <r>
      <rPr>
        <b/>
        <sz val="12"/>
        <color rgb="FFFF0000"/>
        <rFont val="Calibri"/>
        <family val="2"/>
        <charset val="238"/>
        <scheme val="minor"/>
      </rPr>
      <t>2023.</t>
    </r>
    <r>
      <rPr>
        <b/>
        <sz val="12"/>
        <color theme="1"/>
        <rFont val="Calibri"/>
        <family val="2"/>
        <charset val="238"/>
        <scheme val="minor"/>
      </rPr>
      <t xml:space="preserve"> godini prema Zakonu o mirovinskom osiguranju - </t>
    </r>
    <r>
      <rPr>
        <b/>
        <sz val="12"/>
        <color rgb="FFFF0000"/>
        <rFont val="Calibri"/>
        <family val="2"/>
        <charset val="238"/>
        <scheme val="minor"/>
      </rPr>
      <t>NOVI KORISNICI</t>
    </r>
  </si>
  <si>
    <r>
      <t xml:space="preserve">Napomena: u tablici je prikazan </t>
    </r>
    <r>
      <rPr>
        <b/>
        <i/>
        <sz val="8"/>
        <color rgb="FFFF0000"/>
        <rFont val="Calibri"/>
        <family val="2"/>
        <charset val="238"/>
        <scheme val="minor"/>
      </rPr>
      <t>ukupni</t>
    </r>
    <r>
      <rPr>
        <sz val="8"/>
        <color theme="1"/>
        <rFont val="Calibri"/>
        <family val="2"/>
        <charset val="238"/>
        <scheme val="minor"/>
      </rPr>
      <t xml:space="preserve"> staž korisnika mirovina.</t>
    </r>
  </si>
  <si>
    <r>
      <t xml:space="preserve">U tablici je prikazan </t>
    </r>
    <r>
      <rPr>
        <b/>
        <i/>
        <sz val="8"/>
        <color rgb="FFFF0000"/>
        <rFont val="Calibri"/>
        <family val="2"/>
        <charset val="238"/>
        <scheme val="minor"/>
      </rPr>
      <t>ukupni</t>
    </r>
    <r>
      <rPr>
        <sz val="8"/>
        <color theme="1"/>
        <rFont val="Calibri"/>
        <family val="2"/>
        <charset val="238"/>
        <scheme val="minor"/>
      </rPr>
      <t xml:space="preserve"> staž korisnika mirovina. </t>
    </r>
    <r>
      <rPr>
        <vertAlign val="superscript"/>
        <sz val="7.5"/>
        <color theme="1"/>
        <rFont val="Calibri"/>
        <family val="2"/>
        <charset val="238"/>
        <scheme val="minor"/>
      </rPr>
      <t/>
    </r>
  </si>
  <si>
    <r>
      <t>Razredi svota 
netomirovina u eurima (EUR)</t>
    </r>
    <r>
      <rPr>
        <vertAlign val="superscript"/>
        <sz val="9"/>
        <color theme="1"/>
        <rFont val="Calibri"/>
        <family val="2"/>
        <charset val="238"/>
        <scheme val="minor"/>
      </rPr>
      <t xml:space="preserve">1 </t>
    </r>
  </si>
  <si>
    <r>
      <t xml:space="preserve">Ukupni rashodi za </t>
    </r>
    <r>
      <rPr>
        <b/>
        <sz val="10"/>
        <color theme="1"/>
        <rFont val="Calibri"/>
        <family val="2"/>
        <charset val="238"/>
        <scheme val="minor"/>
      </rPr>
      <t>mirovine</t>
    </r>
    <r>
      <rPr>
        <sz val="10"/>
        <color theme="1"/>
        <rFont val="Calibri"/>
        <family val="2"/>
        <charset val="238"/>
        <scheme val="minor"/>
      </rPr>
      <t xml:space="preserve"> u 2023. - u milijardama eura (plan)</t>
    </r>
  </si>
  <si>
    <t xml:space="preserve"> 74 07 </t>
  </si>
  <si>
    <t xml:space="preserve"> 72 07 </t>
  </si>
  <si>
    <t xml:space="preserve"> 63 03 </t>
  </si>
  <si>
    <r>
      <t xml:space="preserve">Aktualna vrijednost mirovine </t>
    </r>
    <r>
      <rPr>
        <b/>
        <sz val="10"/>
        <color theme="1"/>
        <rFont val="Calibri"/>
        <family val="2"/>
        <charset val="238"/>
        <scheme val="minor"/>
      </rPr>
      <t>(AVM)</t>
    </r>
    <r>
      <rPr>
        <sz val="10"/>
        <color theme="1"/>
        <rFont val="Calibri"/>
        <family val="2"/>
        <charset val="238"/>
        <scheme val="minor"/>
      </rPr>
      <t xml:space="preserve"> 01.01.2023.</t>
    </r>
  </si>
  <si>
    <t>10,86 euro 
(81,82 kuna)</t>
  </si>
  <si>
    <t>Vrijednost najniže mirovine za 1 godinu mirovinskog staža (VNM) 01.01.2023.</t>
  </si>
  <si>
    <t>11,19 euro 
(84,31 kuna)</t>
  </si>
  <si>
    <t>Prosječna 
netomirovina u eurima (EUR)</t>
  </si>
  <si>
    <t>Prosječna netomirovina u eurima (EUR)</t>
  </si>
  <si>
    <t xml:space="preserve">Od prosinca 2022. u primjeni je Zakon o uvođenju eura kao službene valute u Republici Hrvatskoj (NN 57/22 i 88/22).                                                                                                                                                                                                                                                                                                                               Od siječnja 2023. u primjeni su članci 7.,9.,10. i 12. Zakona o izmjenama i dopunama Zakona o mirovinskom osiguranju (NN 119/22).                                                                                                                                                                                                                                                                                                         Od ožujka 2023. u primjeni je članak 3. Zakona o izmjenama i dopunama Zakona o mirovinskom osiguranju (NN 119/22). </t>
  </si>
  <si>
    <t xml:space="preserve"> 74 05 </t>
  </si>
  <si>
    <t>21 00 22</t>
  </si>
  <si>
    <t xml:space="preserve"> 64 00 </t>
  </si>
  <si>
    <t>35 08 23</t>
  </si>
  <si>
    <t xml:space="preserve"> 66 06 </t>
  </si>
  <si>
    <t xml:space="preserve"> 74 08 </t>
  </si>
  <si>
    <t>35 08 27</t>
  </si>
  <si>
    <t xml:space="preserve"> 72 11 </t>
  </si>
  <si>
    <t xml:space="preserve"> 63 02 </t>
  </si>
  <si>
    <t xml:space="preserve"> 71 11 </t>
  </si>
  <si>
    <t xml:space="preserve"> 73 11 </t>
  </si>
  <si>
    <t xml:space="preserve"> 72 01 </t>
  </si>
  <si>
    <t xml:space="preserve"> 37 00 10 </t>
  </si>
  <si>
    <t xml:space="preserve"> 59 05 </t>
  </si>
  <si>
    <t xml:space="preserve"> 64 11 </t>
  </si>
  <si>
    <t xml:space="preserve"> 61 11 </t>
  </si>
  <si>
    <t xml:space="preserve"> 62 11 </t>
  </si>
  <si>
    <t>32 00 02</t>
  </si>
  <si>
    <t>36 06 17</t>
  </si>
  <si>
    <t>42 02 08</t>
  </si>
  <si>
    <t xml:space="preserve"> 64 10 </t>
  </si>
  <si>
    <t xml:space="preserve"> 62 10 </t>
  </si>
  <si>
    <t>Korisnici mirovina ostvarenih prema Zakonu o mirovinskom osiguranju - ZOMO</t>
  </si>
  <si>
    <r>
      <t xml:space="preserve">Prosjek </t>
    </r>
    <r>
      <rPr>
        <sz val="8"/>
        <color rgb="FFFF0000"/>
        <rFont val="Calibri"/>
        <family val="2"/>
        <charset val="238"/>
        <scheme val="minor"/>
      </rPr>
      <t>brutomirovine</t>
    </r>
    <r>
      <rPr>
        <sz val="8"/>
        <rFont val="Calibri"/>
        <family val="2"/>
        <charset val="238"/>
        <scheme val="minor"/>
      </rPr>
      <t xml:space="preserve"> iz obveznog mirovinskog osiguranja u RH</t>
    </r>
  </si>
  <si>
    <r>
      <t xml:space="preserve">Prosjek </t>
    </r>
    <r>
      <rPr>
        <sz val="8"/>
        <color rgb="FFFF0000"/>
        <rFont val="Calibri"/>
        <family val="2"/>
        <charset val="238"/>
        <scheme val="minor"/>
      </rPr>
      <t>brutoiznosa</t>
    </r>
    <r>
      <rPr>
        <sz val="8"/>
        <rFont val="Calibri"/>
        <family val="2"/>
        <charset val="238"/>
        <scheme val="minor"/>
      </rPr>
      <t xml:space="preserve"> dijela obiteljske mirovine (DOM)</t>
    </r>
  </si>
  <si>
    <r>
      <t xml:space="preserve">Prosjek </t>
    </r>
    <r>
      <rPr>
        <sz val="8"/>
        <color rgb="FFFF0000"/>
        <rFont val="Calibri"/>
        <family val="2"/>
        <charset val="238"/>
        <scheme val="minor"/>
      </rPr>
      <t>ukupno</t>
    </r>
    <r>
      <rPr>
        <sz val="8"/>
        <rFont val="Calibri"/>
        <family val="2"/>
        <charset val="238"/>
        <scheme val="minor"/>
      </rPr>
      <t xml:space="preserve"> isplaćenog </t>
    </r>
    <r>
      <rPr>
        <sz val="8"/>
        <color rgb="FFFF0000"/>
        <rFont val="Calibri"/>
        <family val="2"/>
        <charset val="238"/>
        <scheme val="minor"/>
      </rPr>
      <t>netoiznosa</t>
    </r>
  </si>
  <si>
    <t>U broj korisnika mirovina nisu uključeni korisnici mirovina DVO, ZOHBDR i HVO.</t>
  </si>
  <si>
    <t>37 08 28</t>
  </si>
  <si>
    <t>u eurima (EUR)</t>
  </si>
  <si>
    <t>KORISNICI MIROVINA KOJIMA JE ISPLAĆENA OSOBNA (starosna, prijevremena starosna ili invalidska) MIROVINA I DIO OBITELJSKE MIROVINE (DOM)</t>
  </si>
  <si>
    <t>Starosna miorovina</t>
  </si>
  <si>
    <t>Ukupno starosna mirovina</t>
  </si>
  <si>
    <t>Sveukupno starosna mirovina</t>
  </si>
  <si>
    <t>Invalidska mirovina</t>
  </si>
  <si>
    <t>Starosna mirovina</t>
  </si>
  <si>
    <t>Obiteljska mirovina</t>
  </si>
  <si>
    <t>69 02</t>
  </si>
  <si>
    <t>42 05 20</t>
  </si>
  <si>
    <t>36 00 14</t>
  </si>
  <si>
    <t xml:space="preserve"> 72 03 </t>
  </si>
  <si>
    <t xml:space="preserve"> 43 00 03 </t>
  </si>
  <si>
    <t xml:space="preserve"> 74 06 </t>
  </si>
  <si>
    <t xml:space="preserve"> 60 06 </t>
  </si>
  <si>
    <t xml:space="preserve"> 64 01 </t>
  </si>
  <si>
    <t xml:space="preserve"> 60 04 </t>
  </si>
  <si>
    <t xml:space="preserve"> 63 05 </t>
  </si>
  <si>
    <t>15 01 03</t>
  </si>
  <si>
    <t>34 01 04</t>
  </si>
  <si>
    <t>38 11 20</t>
  </si>
  <si>
    <t>17 09 14</t>
  </si>
  <si>
    <t>14 07 05</t>
  </si>
  <si>
    <t>11 05 14</t>
  </si>
  <si>
    <t>33 08 22</t>
  </si>
  <si>
    <t>16 03 05</t>
  </si>
  <si>
    <t>24 01 19</t>
  </si>
  <si>
    <t>36 00 06</t>
  </si>
  <si>
    <t>40 09 22</t>
  </si>
  <si>
    <t>18 08 11</t>
  </si>
  <si>
    <t xml:space="preserve"> 29 08 05  </t>
  </si>
  <si>
    <t xml:space="preserve"> 29 07 16  </t>
  </si>
  <si>
    <t>39 08 01</t>
  </si>
  <si>
    <t xml:space="preserve"> 65 10 </t>
  </si>
  <si>
    <t xml:space="preserve"> 60 02 </t>
  </si>
  <si>
    <t xml:space="preserve"> 66 01 </t>
  </si>
  <si>
    <t xml:space="preserve"> 36 02 </t>
  </si>
  <si>
    <t>72 08</t>
  </si>
  <si>
    <t>67 01</t>
  </si>
  <si>
    <t>78 03</t>
  </si>
  <si>
    <t xml:space="preserve">25 07 01 </t>
  </si>
  <si>
    <t>PREGLED OSNOVNIH PODATAKA O STANJU U SUSTAVU MIROVINSKOG OSIGURANJA za srpanj 2023. (isplata u kolovozu 2023.)</t>
  </si>
  <si>
    <t>31 09 01</t>
  </si>
  <si>
    <t>24 08 08</t>
  </si>
  <si>
    <t>31 08 28</t>
  </si>
  <si>
    <t>36 00 15</t>
  </si>
  <si>
    <t>32 09 29</t>
  </si>
  <si>
    <t>21 10 13</t>
  </si>
  <si>
    <t>28 03 23</t>
  </si>
  <si>
    <t>31 01 10</t>
  </si>
  <si>
    <t xml:space="preserve"> 42 11 16 </t>
  </si>
  <si>
    <t xml:space="preserve"> 42 05 06 </t>
  </si>
  <si>
    <t>28 00 06</t>
  </si>
  <si>
    <t>37 04 23</t>
  </si>
  <si>
    <t xml:space="preserve"> 75 02 </t>
  </si>
  <si>
    <t xml:space="preserve"> 69 05 </t>
  </si>
  <si>
    <t xml:space="preserve"> 64 06 </t>
  </si>
  <si>
    <t xml:space="preserve"> 73 02 </t>
  </si>
  <si>
    <t>31 09 16</t>
  </si>
  <si>
    <t>42 05 15</t>
  </si>
  <si>
    <t>24 05 09</t>
  </si>
  <si>
    <t>31 09 03</t>
  </si>
  <si>
    <t>35 10 14</t>
  </si>
  <si>
    <t>32 09 18</t>
  </si>
  <si>
    <t>21 11 07</t>
  </si>
  <si>
    <t>28 01 22</t>
  </si>
  <si>
    <t>30 11 16</t>
  </si>
  <si>
    <t xml:space="preserve"> 66 05 </t>
  </si>
  <si>
    <t xml:space="preserve"> 74 04 </t>
  </si>
  <si>
    <t xml:space="preserve"> 69 00 </t>
  </si>
  <si>
    <t xml:space="preserve"> 72 06 </t>
  </si>
  <si>
    <t xml:space="preserve"> 42 05 23 </t>
  </si>
  <si>
    <t>27 09 18</t>
  </si>
  <si>
    <t>37 06 11</t>
  </si>
  <si>
    <t xml:space="preserve"> 31 09 16 </t>
  </si>
  <si>
    <t xml:space="preserve"> 42 03 15 </t>
  </si>
  <si>
    <t xml:space="preserve"> 33 08 28 </t>
  </si>
  <si>
    <t xml:space="preserve"> 37 04 01 </t>
  </si>
  <si>
    <t xml:space="preserve"> 34 04 06 </t>
  </si>
  <si>
    <t xml:space="preserve"> 24 02 05 </t>
  </si>
  <si>
    <t xml:space="preserve"> 29 00 06 </t>
  </si>
  <si>
    <t xml:space="preserve"> 32 10 00 </t>
  </si>
  <si>
    <t xml:space="preserve"> 64 03 </t>
  </si>
  <si>
    <t xml:space="preserve"> 60 05 </t>
  </si>
  <si>
    <t xml:space="preserve"> 63 07 </t>
  </si>
  <si>
    <t xml:space="preserve"> 54 08 </t>
  </si>
  <si>
    <t xml:space="preserve"> 63 01 </t>
  </si>
  <si>
    <t xml:space="preserve"> 32 07 18 </t>
  </si>
  <si>
    <t xml:space="preserve"> 42 03 05 </t>
  </si>
  <si>
    <t xml:space="preserve"> 34 08 17 </t>
  </si>
  <si>
    <t xml:space="preserve"> 37 02 26 </t>
  </si>
  <si>
    <t xml:space="preserve"> 35 02 01 </t>
  </si>
  <si>
    <t xml:space="preserve"> 24 01 01 </t>
  </si>
  <si>
    <t xml:space="preserve"> 29 00 23 </t>
  </si>
  <si>
    <t xml:space="preserve"> 33 04 29 </t>
  </si>
  <si>
    <t xml:space="preserve"> 64 09 </t>
  </si>
  <si>
    <t xml:space="preserve"> 54 01 </t>
  </si>
  <si>
    <t xml:space="preserve"> 61 10 </t>
  </si>
  <si>
    <t xml:space="preserve"> 62 07 </t>
  </si>
  <si>
    <t xml:space="preserve">   21 09   </t>
  </si>
  <si>
    <t xml:space="preserve">   20 03   </t>
  </si>
  <si>
    <t xml:space="preserve">   18 07   </t>
  </si>
  <si>
    <r>
      <t xml:space="preserve">Broj </t>
    </r>
    <r>
      <rPr>
        <b/>
        <sz val="10"/>
        <color theme="1"/>
        <rFont val="Calibri"/>
        <family val="2"/>
        <charset val="238"/>
        <scheme val="minor"/>
      </rPr>
      <t>osiguranika 31.07.2023.</t>
    </r>
  </si>
  <si>
    <t>Broj korisnika mirovine za srpanj 2023. (isplata u kolovozu 2023.)</t>
  </si>
  <si>
    <t>Broj korisnika doplatka za djecu za srpanj 2023. (isplata u kolovozu 2023.)</t>
  </si>
  <si>
    <t>Broj djece za koju je isplaćen doplatak za djecu za srpanj 2023. (isplata u kolovozu 2023.)</t>
  </si>
  <si>
    <t>Broj korisnika nacionalne naknade za srpanj 2023. (isplata u kolovozu 2023.)</t>
  </si>
  <si>
    <r>
      <t xml:space="preserve">Registrirana </t>
    </r>
    <r>
      <rPr>
        <b/>
        <sz val="10"/>
        <color theme="1"/>
        <rFont val="Calibri"/>
        <family val="2"/>
        <charset val="238"/>
        <scheme val="minor"/>
      </rPr>
      <t>nezaposlenost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b/>
        <sz val="10"/>
        <color theme="1"/>
        <rFont val="Calibri"/>
        <family val="2"/>
        <charset val="238"/>
        <scheme val="minor"/>
      </rPr>
      <t xml:space="preserve">krajem srpnja 2023. </t>
    </r>
    <r>
      <rPr>
        <sz val="10"/>
        <color theme="1"/>
        <rFont val="Calibri"/>
        <family val="2"/>
        <charset val="238"/>
        <scheme val="minor"/>
      </rPr>
      <t>(izvor: HZZ)</t>
    </r>
  </si>
  <si>
    <t>Podatak za prosječnu mjesečnu isplaćenu netoplaću Republike Hrvatske za lipanj 2023. u eurima (EUR) (izvor:DSZ)</t>
  </si>
  <si>
    <t>14 10 06</t>
  </si>
  <si>
    <t>16 03 00</t>
  </si>
  <si>
    <t>12 08 01</t>
  </si>
  <si>
    <t>18 06 04</t>
  </si>
  <si>
    <t>14 07 17</t>
  </si>
  <si>
    <t>16 01 03</t>
  </si>
  <si>
    <t>13 00 16</t>
  </si>
  <si>
    <t>13 11 17</t>
  </si>
  <si>
    <t>15 06 17</t>
  </si>
  <si>
    <t>16 04 19</t>
  </si>
  <si>
    <t>13 05 05</t>
  </si>
  <si>
    <t>19 09 15</t>
  </si>
  <si>
    <t>20 03 25</t>
  </si>
  <si>
    <t>16 06 21</t>
  </si>
  <si>
    <t>20 10 01</t>
  </si>
  <si>
    <t>26 10 29</t>
  </si>
  <si>
    <t>27 08 07</t>
  </si>
  <si>
    <t>23 03 20</t>
  </si>
  <si>
    <t>27 09 25</t>
  </si>
  <si>
    <t>29 02 11</t>
  </si>
  <si>
    <t>30 08 22</t>
  </si>
  <si>
    <t>22 09 16</t>
  </si>
  <si>
    <t>28 02 17</t>
  </si>
  <si>
    <t>33 01 02</t>
  </si>
  <si>
    <t>34 00 22</t>
  </si>
  <si>
    <t>25 10 08</t>
  </si>
  <si>
    <t>32 05 22</t>
  </si>
  <si>
    <t>35 00 29</t>
  </si>
  <si>
    <t>35 08 12</t>
  </si>
  <si>
    <t>26 10 04</t>
  </si>
  <si>
    <t>35 02 23</t>
  </si>
  <si>
    <t>36 10 27</t>
  </si>
  <si>
    <t>28 07 05</t>
  </si>
  <si>
    <t>36 03 22</t>
  </si>
  <si>
    <t>37 07 13</t>
  </si>
  <si>
    <t>37 11 21</t>
  </si>
  <si>
    <t>29 05 01</t>
  </si>
  <si>
    <t>36 04 11</t>
  </si>
  <si>
    <t>38 07 07</t>
  </si>
  <si>
    <t>38 11 06</t>
  </si>
  <si>
    <t>29 01 25</t>
  </si>
  <si>
    <t>36 10 00</t>
  </si>
  <si>
    <t>38 10 25</t>
  </si>
  <si>
    <t>39 02 08</t>
  </si>
  <si>
    <t>29 00 16</t>
  </si>
  <si>
    <t>37 03 13</t>
  </si>
  <si>
    <t>38 08 19</t>
  </si>
  <si>
    <t>28 04 07</t>
  </si>
  <si>
    <t>38 00 09</t>
  </si>
  <si>
    <t>39 11 03</t>
  </si>
  <si>
    <t>39 11 15</t>
  </si>
  <si>
    <t>29 06 24</t>
  </si>
  <si>
    <t>40 08 21</t>
  </si>
  <si>
    <t>za srpanj 2023. (isplata u kolovozu 2023.)</t>
  </si>
  <si>
    <t>14 07 18</t>
  </si>
  <si>
    <t>16 01 23</t>
  </si>
  <si>
    <t>10 00 03</t>
  </si>
  <si>
    <t>11 01 28</t>
  </si>
  <si>
    <t>15 08 21</t>
  </si>
  <si>
    <t>17 05 01</t>
  </si>
  <si>
    <t>09 11 07</t>
  </si>
  <si>
    <t>13 05 23</t>
  </si>
  <si>
    <t>18 03 10</t>
  </si>
  <si>
    <t>19 02 04</t>
  </si>
  <si>
    <t>17 10 23</t>
  </si>
  <si>
    <t>22 03 15</t>
  </si>
  <si>
    <t>22 11 26</t>
  </si>
  <si>
    <t>14 04 09</t>
  </si>
  <si>
    <t>22 01 01</t>
  </si>
  <si>
    <t>23 08 21</t>
  </si>
  <si>
    <t>24 06 24</t>
  </si>
  <si>
    <t>12 11 21</t>
  </si>
  <si>
    <t>23 11 01</t>
  </si>
  <si>
    <t>29 07 28</t>
  </si>
  <si>
    <t>30 03 11</t>
  </si>
  <si>
    <t>20 01 12</t>
  </si>
  <si>
    <t>29 01 11</t>
  </si>
  <si>
    <t>31 07 19</t>
  </si>
  <si>
    <t>31 11 15</t>
  </si>
  <si>
    <t>22 09 22</t>
  </si>
  <si>
    <t>31 11 09</t>
  </si>
  <si>
    <t>33 00 28</t>
  </si>
  <si>
    <t>33 03 25</t>
  </si>
  <si>
    <t>24 06 07</t>
  </si>
  <si>
    <t>32 11 21</t>
  </si>
  <si>
    <t>33 11 05</t>
  </si>
  <si>
    <t>25 09 09</t>
  </si>
  <si>
    <t>33 04 22</t>
  </si>
  <si>
    <t>34 02 08</t>
  </si>
  <si>
    <t>34 04 15</t>
  </si>
  <si>
    <t>25 08 20</t>
  </si>
  <si>
    <t>34 02 00</t>
  </si>
  <si>
    <t>34 03 28</t>
  </si>
  <si>
    <t>34 04 27</t>
  </si>
  <si>
    <t>26 01 21</t>
  </si>
  <si>
    <t>35 01 11</t>
  </si>
  <si>
    <t>34 04 28</t>
  </si>
  <si>
    <t>26 05 17</t>
  </si>
  <si>
    <t>36 10 06</t>
  </si>
  <si>
    <t>35 00 04</t>
  </si>
  <si>
    <t>35 01 09</t>
  </si>
  <si>
    <t>28 11 16</t>
  </si>
  <si>
    <t>38 02 02</t>
  </si>
  <si>
    <t>28 07 25</t>
  </si>
  <si>
    <t>29 11 09</t>
  </si>
  <si>
    <t>18 01 00</t>
  </si>
  <si>
    <t>25 01 00</t>
  </si>
  <si>
    <t>14 09 16</t>
  </si>
  <si>
    <t>16 01 07</t>
  </si>
  <si>
    <t>12 08 04</t>
  </si>
  <si>
    <t>18 08 17</t>
  </si>
  <si>
    <t>14 07 15</t>
  </si>
  <si>
    <t>15 11 06</t>
  </si>
  <si>
    <t>13 02 04</t>
  </si>
  <si>
    <t>15 02 17</t>
  </si>
  <si>
    <t>15 06 11</t>
  </si>
  <si>
    <t>13 06 01</t>
  </si>
  <si>
    <t>15 03 05</t>
  </si>
  <si>
    <t>19 10 29</t>
  </si>
  <si>
    <t>20 04 26</t>
  </si>
  <si>
    <t>16 07 29</t>
  </si>
  <si>
    <t>21 03 01</t>
  </si>
  <si>
    <t>27 04 19</t>
  </si>
  <si>
    <t>28 02 02</t>
  </si>
  <si>
    <t>23 06 12</t>
  </si>
  <si>
    <t>28 11 05</t>
  </si>
  <si>
    <t>31 01 15</t>
  </si>
  <si>
    <t>32 10 10</t>
  </si>
  <si>
    <t>30 05 23</t>
  </si>
  <si>
    <t>35 03 03</t>
  </si>
  <si>
    <t>26 06 23</t>
  </si>
  <si>
    <t>33 05 22</t>
  </si>
  <si>
    <t>36 09 11</t>
  </si>
  <si>
    <t>37 09 07</t>
  </si>
  <si>
    <t>38 03 07</t>
  </si>
  <si>
    <t>29 05 24</t>
  </si>
  <si>
    <t>37 00 02</t>
  </si>
  <si>
    <t>38 11 23</t>
  </si>
  <si>
    <t>39 05 17</t>
  </si>
  <si>
    <t>30 06 25</t>
  </si>
  <si>
    <t>36 11 28</t>
  </si>
  <si>
    <t>39 11 28</t>
  </si>
  <si>
    <t>40 04 23</t>
  </si>
  <si>
    <t>30 10 19</t>
  </si>
  <si>
    <t>37 04 24</t>
  </si>
  <si>
    <t>40 02 22</t>
  </si>
  <si>
    <t>40 07 24</t>
  </si>
  <si>
    <t>30 03 10</t>
  </si>
  <si>
    <t>37 07 29</t>
  </si>
  <si>
    <t>39 10 15</t>
  </si>
  <si>
    <t>40 03 07</t>
  </si>
  <si>
    <t>29 03 25</t>
  </si>
  <si>
    <t>38 02 23</t>
  </si>
  <si>
    <t>40 10 15</t>
  </si>
  <si>
    <t>29 11 27</t>
  </si>
  <si>
    <t>40 09 14</t>
  </si>
  <si>
    <t>31 06 07</t>
  </si>
  <si>
    <t>33 06 23</t>
  </si>
  <si>
    <t>22 02 25</t>
  </si>
  <si>
    <t>28 11 04</t>
  </si>
  <si>
    <t xml:space="preserve"> 31 10 04  </t>
  </si>
  <si>
    <t xml:space="preserve"> 35 11 26  </t>
  </si>
  <si>
    <t xml:space="preserve"> 31 04 23  </t>
  </si>
  <si>
    <t>31 01 29</t>
  </si>
  <si>
    <t xml:space="preserve"> 33 05 13  </t>
  </si>
  <si>
    <t xml:space="preserve"> 33 02 14  </t>
  </si>
  <si>
    <t>30 02 01</t>
  </si>
  <si>
    <t xml:space="preserve"> 38 05 01  </t>
  </si>
  <si>
    <t xml:space="preserve"> 32 09 14  </t>
  </si>
  <si>
    <t xml:space="preserve"> 29 03 02  </t>
  </si>
  <si>
    <t xml:space="preserve"> 41 11 06  </t>
  </si>
  <si>
    <t xml:space="preserve"> 27 09 13  </t>
  </si>
  <si>
    <t xml:space="preserve"> 28 10 04  </t>
  </si>
  <si>
    <t>06 06 01</t>
  </si>
  <si>
    <t>39 07 23</t>
  </si>
  <si>
    <t>42 02 13</t>
  </si>
  <si>
    <t>40 03 18</t>
  </si>
  <si>
    <t>36 10 16</t>
  </si>
  <si>
    <t>39 00 17</t>
  </si>
  <si>
    <t>32 11 15</t>
  </si>
  <si>
    <t>27 04 09</t>
  </si>
  <si>
    <t>37 01 10</t>
  </si>
  <si>
    <t xml:space="preserve"> 66 10 </t>
  </si>
  <si>
    <t xml:space="preserve"> 61 01 </t>
  </si>
  <si>
    <t xml:space="preserve"> 62 04 </t>
  </si>
  <si>
    <t xml:space="preserve"> 36 06 </t>
  </si>
  <si>
    <t xml:space="preserve"> 60 03 </t>
  </si>
  <si>
    <t>32 06 05</t>
  </si>
  <si>
    <t>40 03 17</t>
  </si>
  <si>
    <t>39 00 24</t>
  </si>
  <si>
    <t>33 02 12</t>
  </si>
  <si>
    <t>27 04 17</t>
  </si>
  <si>
    <t>37 01 06</t>
  </si>
  <si>
    <t xml:space="preserve"> 39 06 10 </t>
  </si>
  <si>
    <t xml:space="preserve"> 42 04 02 </t>
  </si>
  <si>
    <t xml:space="preserve"> 40 03 21 </t>
  </si>
  <si>
    <t xml:space="preserve"> 37 02 10 </t>
  </si>
  <si>
    <t xml:space="preserve"> 39 04 04 </t>
  </si>
  <si>
    <t xml:space="preserve"> 28 04 10 </t>
  </si>
  <si>
    <t xml:space="preserve"> 36 06 13 </t>
  </si>
  <si>
    <t xml:space="preserve"> 61 09 </t>
  </si>
  <si>
    <t xml:space="preserve"> 36 01 </t>
  </si>
  <si>
    <t xml:space="preserve"> 56 01 </t>
  </si>
  <si>
    <t xml:space="preserve"> 39 08 14 </t>
  </si>
  <si>
    <t xml:space="preserve"> 42 03 28 </t>
  </si>
  <si>
    <t xml:space="preserve"> 40 05 00 </t>
  </si>
  <si>
    <t xml:space="preserve"> 37 02 17 </t>
  </si>
  <si>
    <t xml:space="preserve"> 39 05 08 </t>
  </si>
  <si>
    <t xml:space="preserve"> 28 04 25 </t>
  </si>
  <si>
    <t xml:space="preserve"> 36 06 23 </t>
  </si>
  <si>
    <t xml:space="preserve"> 56 00 </t>
  </si>
  <si>
    <t>31 04 23</t>
  </si>
  <si>
    <t>79 10</t>
  </si>
  <si>
    <t>42 05 02</t>
  </si>
  <si>
    <t>24 04 27</t>
  </si>
  <si>
    <t>78 10</t>
  </si>
  <si>
    <t>30 09 24</t>
  </si>
  <si>
    <t>79 06</t>
  </si>
  <si>
    <t>34 00 06</t>
  </si>
  <si>
    <t>72 09</t>
  </si>
  <si>
    <t>67 02</t>
  </si>
  <si>
    <t>31 04 12</t>
  </si>
  <si>
    <t>78 04</t>
  </si>
  <si>
    <t>73 05</t>
  </si>
  <si>
    <t>31 02 04</t>
  </si>
  <si>
    <t>78 02</t>
  </si>
  <si>
    <t>31 04 26</t>
  </si>
  <si>
    <t>42 05 12</t>
  </si>
  <si>
    <t>24 04 29</t>
  </si>
  <si>
    <t>78 09</t>
  </si>
  <si>
    <t>30 09 19</t>
  </si>
  <si>
    <t>79 07</t>
  </si>
  <si>
    <t>34 00 24</t>
  </si>
  <si>
    <t>31 04 03</t>
  </si>
  <si>
    <t>78 05</t>
  </si>
  <si>
    <t>25 06 26</t>
  </si>
  <si>
    <t>31 01 24</t>
  </si>
  <si>
    <r>
      <t>U tablici je prikazan</t>
    </r>
    <r>
      <rPr>
        <b/>
        <i/>
        <sz val="8"/>
        <color rgb="FFFF0000"/>
        <rFont val="Calibri"/>
        <family val="2"/>
        <charset val="238"/>
        <scheme val="minor"/>
      </rPr>
      <t xml:space="preserve"> ukupni staž</t>
    </r>
    <r>
      <rPr>
        <sz val="8"/>
        <color theme="1"/>
        <rFont val="Calibri"/>
        <family val="2"/>
        <charset val="238"/>
        <scheme val="minor"/>
      </rPr>
      <t xml:space="preserve"> korisnika mirovina. </t>
    </r>
  </si>
  <si>
    <r>
      <t xml:space="preserve">Korisnici mirovina ostvarenih prema Zakonu o mirovinskom osiguranju - ZOMO
</t>
    </r>
    <r>
      <rPr>
        <b/>
        <i/>
        <sz val="14"/>
        <color rgb="FFFF0000"/>
        <rFont val="Calibri"/>
        <family val="2"/>
        <charset val="238"/>
        <scheme val="minor"/>
      </rPr>
      <t>bez međunarodnih ugovora</t>
    </r>
  </si>
  <si>
    <t xml:space="preserve">Od ožujka 2023. u primjeni je članak 3. Zakona o izmjenama i dopunama Zakona o mirovinskom osiguranju (NN 119/22), kojim je omogućeno da udovica, odnosno udovac koji je korisnik starosne, prijevremene starisne ili invalidske mirovine i ispunjava uvjete za stjecanje prava na obiteljsku mirovinu, može koristiti i dio obiteljske mirovine.                     </t>
  </si>
  <si>
    <r>
      <t xml:space="preserve">KORISNICI </t>
    </r>
    <r>
      <rPr>
        <b/>
        <i/>
        <sz val="14"/>
        <color rgb="FFFF0000"/>
        <rFont val="Calibri"/>
        <family val="2"/>
        <charset val="238"/>
        <scheme val="minor"/>
      </rPr>
      <t>OSNOVNIH</t>
    </r>
    <r>
      <rPr>
        <b/>
        <sz val="14"/>
        <color theme="1"/>
        <rFont val="Calibri"/>
        <family val="2"/>
        <charset val="238"/>
        <scheme val="minor"/>
      </rPr>
      <t xml:space="preserve"> MIROVINA KOJI SU PRAVO NA MIROVINU </t>
    </r>
    <r>
      <rPr>
        <b/>
        <i/>
        <sz val="14"/>
        <color rgb="FFFF0000"/>
        <rFont val="Calibri"/>
        <family val="2"/>
        <charset val="238"/>
        <scheme val="minor"/>
      </rPr>
      <t>PRVI PUT</t>
    </r>
    <r>
      <rPr>
        <b/>
        <sz val="14"/>
        <color theme="1"/>
        <rFont val="Calibri"/>
        <family val="2"/>
        <charset val="238"/>
        <scheme val="minor"/>
      </rPr>
      <t xml:space="preserve"> OSTVARILI U 2023. GODINI 
PREMA ZAKONU O MIROVINSKOM OSIGURANJU - </t>
    </r>
    <r>
      <rPr>
        <b/>
        <i/>
        <sz val="14"/>
        <color rgb="FFFF0000"/>
        <rFont val="Calibri"/>
        <family val="2"/>
        <charset val="238"/>
        <scheme val="minor"/>
      </rPr>
      <t>NOVI KORISNICI</t>
    </r>
  </si>
  <si>
    <r>
      <t xml:space="preserve">KORISNICI </t>
    </r>
    <r>
      <rPr>
        <b/>
        <i/>
        <sz val="14"/>
        <color rgb="FFFF0000"/>
        <rFont val="Calibri"/>
        <family val="2"/>
        <charset val="238"/>
        <scheme val="minor"/>
      </rPr>
      <t>OSNOVNIH</t>
    </r>
    <r>
      <rPr>
        <b/>
        <sz val="14"/>
        <color theme="1"/>
        <rFont val="Calibri"/>
        <family val="2"/>
        <charset val="238"/>
        <scheme val="minor"/>
      </rPr>
      <t xml:space="preserve"> MIROVINA PREMA VRSTAMA MIROVINA, SPOLU, PROSJEČNOJ MIROVINI I PROSJEČNOM STAŽU KOJI SU PRAVO NA MIROVINU OSTVARILI PREMA ZAKONU O MIROVINSKOM OSIGURANJU </t>
    </r>
  </si>
  <si>
    <r>
      <t xml:space="preserve">KORISNICI MIROVINA PREMA VRSTAMA I SVOTAMA MIROVINA KOJI SU PRAVO NA MIROVINU OSTVARILI </t>
    </r>
    <r>
      <rPr>
        <b/>
        <sz val="12"/>
        <color rgb="FFFF0000"/>
        <rFont val="Calibri"/>
        <family val="2"/>
        <charset val="238"/>
        <scheme val="minor"/>
      </rPr>
      <t xml:space="preserve">od 1. siječnja 1999. 
</t>
    </r>
    <r>
      <rPr>
        <b/>
        <i/>
        <sz val="12"/>
        <color rgb="FFFF0000"/>
        <rFont val="Calibri"/>
        <family val="2"/>
        <charset val="238"/>
        <scheme val="minor"/>
      </rPr>
      <t xml:space="preserve">BEZ MEĐUNARODNIH UGOVORA </t>
    </r>
  </si>
  <si>
    <r>
      <t xml:space="preserve">KORISNICI MIROVINA PREMA VRSTAMA I SVOTAMA MIROVINA KOJI SU PRAVO NA MIROVINU OSTVARILI </t>
    </r>
    <r>
      <rPr>
        <b/>
        <sz val="12"/>
        <color rgb="FFFF0000"/>
        <rFont val="Calibri"/>
        <family val="2"/>
        <charset val="238"/>
        <scheme val="minor"/>
      </rPr>
      <t xml:space="preserve">do 31. prosinca 1998. 
</t>
    </r>
    <r>
      <rPr>
        <b/>
        <i/>
        <sz val="12"/>
        <color rgb="FFFF0000"/>
        <rFont val="Calibri"/>
        <family val="2"/>
        <charset val="238"/>
        <scheme val="minor"/>
      </rPr>
      <t xml:space="preserve">BEZ MEĐUNARODNIH UGOVORA </t>
    </r>
  </si>
  <si>
    <r>
      <t xml:space="preserve">KORISNICI MIROVINA PREMA VRSTAMA I SVOTAMA MIROVINA KOJI SU PRAVO NA MIROVINU OSTVARILI PREMA ZAKONU O MIROVINSKOM OSIGURANJU 
</t>
    </r>
    <r>
      <rPr>
        <b/>
        <i/>
        <sz val="10.5"/>
        <color rgb="FFFF0000"/>
        <rFont val="Calibri"/>
        <family val="2"/>
        <charset val="238"/>
        <scheme val="minor"/>
      </rPr>
      <t>BEZ MEĐUNARODNIH UGOVORA</t>
    </r>
  </si>
  <si>
    <t>69 03</t>
  </si>
  <si>
    <t>1 : 1,38</t>
  </si>
  <si>
    <t>Od srpnja 2023. u primjeni je članak 1. Zakona o izmjenama Zakona o smanjenju mirovina određenih, odnosno ostvarenih prema posebnim propisima o mirovinskom osiguranju (NN 47/2023).</t>
  </si>
  <si>
    <t xml:space="preserve"> 22 10 07 </t>
  </si>
  <si>
    <t xml:space="preserve"> 59 11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</si>
</sst>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0\ 00\ 00"/>
    <numFmt numFmtId="165" formatCode="00\ 00"/>
    <numFmt numFmtId="166" formatCode="\-"/>
  </numFmts>
  <fonts count="55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i/>
      <sz val="12"/>
      <color rgb="FFFF0000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2"/>
      <color rgb="FF7030A0"/>
      <name val="Calibri"/>
      <family val="2"/>
      <charset val="238"/>
      <scheme val="minor"/>
    </font>
    <font>
      <sz val="6"/>
      <color theme="1"/>
      <name val="Calibri"/>
      <family val="2"/>
      <charset val="238"/>
      <scheme val="minor"/>
    </font>
    <font>
      <sz val="9"/>
      <color theme="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b/>
      <sz val="10"/>
      <color rgb="FFFF33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sz val="7.5"/>
      <name val="Calibri"/>
      <family val="2"/>
      <charset val="238"/>
      <scheme val="minor"/>
    </font>
    <font>
      <sz val="7.5"/>
      <color rgb="FFFF0000"/>
      <name val="Calibri"/>
      <family val="2"/>
      <charset val="238"/>
      <scheme val="minor"/>
    </font>
    <font>
      <b/>
      <sz val="7.5"/>
      <color rgb="FFFF0000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u/>
      <sz val="8"/>
      <color rgb="FFFF0000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vertAlign val="superscript"/>
      <sz val="9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8"/>
      <color theme="0"/>
      <name val="Calibri"/>
      <family val="2"/>
      <charset val="238"/>
      <scheme val="minor"/>
    </font>
    <font>
      <sz val="9.5"/>
      <color theme="1"/>
      <name val="Calibri"/>
      <family val="2"/>
      <charset val="238"/>
      <scheme val="minor"/>
    </font>
    <font>
      <vertAlign val="superscript"/>
      <sz val="7.5"/>
      <color theme="1"/>
      <name val="Calibri"/>
      <family val="2"/>
      <charset val="238"/>
      <scheme val="minor"/>
    </font>
    <font>
      <b/>
      <i/>
      <sz val="8"/>
      <color rgb="FFFF0000"/>
      <name val="Calibri"/>
      <family val="2"/>
      <charset val="238"/>
      <scheme val="minor"/>
    </font>
    <font>
      <b/>
      <i/>
      <sz val="14"/>
      <color rgb="FFFF0000"/>
      <name val="Calibri"/>
      <family val="2"/>
      <charset val="238"/>
      <scheme val="minor"/>
    </font>
    <font>
      <sz val="8.5"/>
      <name val="Calibri"/>
      <family val="2"/>
      <charset val="238"/>
      <scheme val="minor"/>
    </font>
    <font>
      <vertAlign val="superscript"/>
      <sz val="8.5"/>
      <name val="Calibri"/>
      <family val="2"/>
      <charset val="238"/>
      <scheme val="minor"/>
    </font>
    <font>
      <b/>
      <sz val="8.5"/>
      <name val="Calibri"/>
      <family val="2"/>
      <charset val="238"/>
      <scheme val="minor"/>
    </font>
    <font>
      <vertAlign val="superscript"/>
      <sz val="9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10"/>
      <color theme="0" tint="-0.1499984740745262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color rgb="FF7030A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i/>
      <sz val="11"/>
      <color rgb="FF002060"/>
      <name val="Calibri"/>
      <family val="2"/>
      <charset val="238"/>
      <scheme val="minor"/>
    </font>
    <font>
      <i/>
      <sz val="9"/>
      <color rgb="FF002060"/>
      <name val="Calibri"/>
      <family val="2"/>
      <charset val="238"/>
      <scheme val="minor"/>
    </font>
    <font>
      <b/>
      <sz val="10.5"/>
      <color theme="1"/>
      <name val="Calibri"/>
      <family val="2"/>
      <charset val="238"/>
      <scheme val="minor"/>
    </font>
    <font>
      <b/>
      <i/>
      <sz val="10.5"/>
      <color rgb="FFFF0000"/>
      <name val="Calibri"/>
      <family val="2"/>
      <charset val="238"/>
      <scheme val="minor"/>
    </font>
    <font>
      <b/>
      <sz val="14"/>
      <color rgb="FF002060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AE2F9"/>
        <bgColor indexed="64"/>
      </patternFill>
    </fill>
    <fill>
      <patternFill patternType="solid">
        <fgColor rgb="FFD7FABC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44" fillId="0" borderId="0" applyFont="0" applyFill="0" applyBorder="0" applyAlignment="0" applyProtection="0"/>
  </cellStyleXfs>
  <cellXfs count="296">
    <xf numFmtId="0" fontId="0" fillId="0" borderId="0" xfId="0"/>
    <xf numFmtId="0" fontId="2" fillId="0" borderId="0" xfId="0" applyFont="1"/>
    <xf numFmtId="0" fontId="0" fillId="0" borderId="0" xfId="0" applyFont="1"/>
    <xf numFmtId="0" fontId="2" fillId="2" borderId="0" xfId="0" applyFont="1" applyFill="1"/>
    <xf numFmtId="4" fontId="7" fillId="5" borderId="8" xfId="0" applyNumberFormat="1" applyFont="1" applyFill="1" applyBorder="1" applyAlignment="1">
      <alignment vertical="center"/>
    </xf>
    <xf numFmtId="164" fontId="7" fillId="5" borderId="8" xfId="0" applyNumberFormat="1" applyFont="1" applyFill="1" applyBorder="1" applyAlignment="1">
      <alignment horizontal="center" vertical="center"/>
    </xf>
    <xf numFmtId="49" fontId="7" fillId="5" borderId="8" xfId="0" applyNumberFormat="1" applyFont="1" applyFill="1" applyBorder="1" applyAlignment="1">
      <alignment horizontal="center" vertical="center"/>
    </xf>
    <xf numFmtId="4" fontId="7" fillId="6" borderId="4" xfId="0" applyNumberFormat="1" applyFont="1" applyFill="1" applyBorder="1" applyAlignment="1">
      <alignment vertical="center"/>
    </xf>
    <xf numFmtId="166" fontId="7" fillId="6" borderId="4" xfId="0" applyNumberFormat="1" applyFont="1" applyFill="1" applyBorder="1" applyAlignment="1">
      <alignment horizontal="center" vertical="center"/>
    </xf>
    <xf numFmtId="164" fontId="7" fillId="6" borderId="4" xfId="0" applyNumberFormat="1" applyFont="1" applyFill="1" applyBorder="1" applyAlignment="1">
      <alignment horizontal="center" vertical="center"/>
    </xf>
    <xf numFmtId="2" fontId="2" fillId="5" borderId="8" xfId="0" applyNumberFormat="1" applyFont="1" applyFill="1" applyBorder="1" applyAlignment="1">
      <alignment horizontal="center" vertical="center"/>
    </xf>
    <xf numFmtId="2" fontId="2" fillId="6" borderId="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10" fillId="0" borderId="5" xfId="0" applyFont="1" applyFill="1" applyBorder="1" applyAlignment="1">
      <alignment horizontal="center" vertical="center" wrapText="1"/>
    </xf>
    <xf numFmtId="164" fontId="10" fillId="2" borderId="5" xfId="0" applyNumberFormat="1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4" fontId="7" fillId="10" borderId="1" xfId="0" applyNumberFormat="1" applyFont="1" applyFill="1" applyBorder="1" applyAlignment="1">
      <alignment vertical="center"/>
    </xf>
    <xf numFmtId="164" fontId="7" fillId="10" borderId="1" xfId="0" applyNumberFormat="1" applyFont="1" applyFill="1" applyBorder="1" applyAlignment="1">
      <alignment horizontal="center" vertical="center"/>
    </xf>
    <xf numFmtId="165" fontId="7" fillId="10" borderId="1" xfId="0" applyNumberFormat="1" applyFont="1" applyFill="1" applyBorder="1" applyAlignment="1">
      <alignment horizontal="center" vertical="center"/>
    </xf>
    <xf numFmtId="2" fontId="2" fillId="10" borderId="1" xfId="0" applyNumberFormat="1" applyFont="1" applyFill="1" applyBorder="1" applyAlignment="1">
      <alignment horizontal="center" vertical="center"/>
    </xf>
    <xf numFmtId="4" fontId="7" fillId="11" borderId="8" xfId="0" applyNumberFormat="1" applyFont="1" applyFill="1" applyBorder="1" applyAlignment="1">
      <alignment vertical="center"/>
    </xf>
    <xf numFmtId="164" fontId="7" fillId="11" borderId="8" xfId="0" applyNumberFormat="1" applyFont="1" applyFill="1" applyBorder="1" applyAlignment="1">
      <alignment horizontal="center" vertical="center"/>
    </xf>
    <xf numFmtId="165" fontId="7" fillId="11" borderId="8" xfId="0" applyNumberFormat="1" applyFont="1" applyFill="1" applyBorder="1" applyAlignment="1">
      <alignment horizontal="center" vertical="center"/>
    </xf>
    <xf numFmtId="2" fontId="2" fillId="11" borderId="8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4" fontId="7" fillId="0" borderId="1" xfId="0" applyNumberFormat="1" applyFont="1" applyFill="1" applyBorder="1" applyAlignment="1">
      <alignment vertical="center"/>
    </xf>
    <xf numFmtId="4" fontId="7" fillId="0" borderId="6" xfId="0" applyNumberFormat="1" applyFont="1" applyFill="1" applyBorder="1" applyAlignment="1">
      <alignment horizontal="center" vertical="center"/>
    </xf>
    <xf numFmtId="4" fontId="7" fillId="3" borderId="1" xfId="0" applyNumberFormat="1" applyFont="1" applyFill="1" applyBorder="1" applyAlignment="1">
      <alignment vertical="center"/>
    </xf>
    <xf numFmtId="164" fontId="7" fillId="3" borderId="6" xfId="0" applyNumberFormat="1" applyFont="1" applyFill="1" applyBorder="1" applyAlignment="1">
      <alignment horizontal="center" vertical="center"/>
    </xf>
    <xf numFmtId="165" fontId="7" fillId="3" borderId="6" xfId="0" applyNumberFormat="1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left" vertical="center"/>
    </xf>
    <xf numFmtId="4" fontId="7" fillId="0" borderId="8" xfId="0" applyNumberFormat="1" applyFont="1" applyFill="1" applyBorder="1" applyAlignment="1">
      <alignment vertical="center"/>
    </xf>
    <xf numFmtId="4" fontId="7" fillId="0" borderId="7" xfId="0" applyNumberFormat="1" applyFont="1" applyFill="1" applyBorder="1" applyAlignment="1">
      <alignment horizontal="center" vertical="center"/>
    </xf>
    <xf numFmtId="4" fontId="7" fillId="3" borderId="8" xfId="0" applyNumberFormat="1" applyFont="1" applyFill="1" applyBorder="1" applyAlignment="1">
      <alignment vertical="center"/>
    </xf>
    <xf numFmtId="164" fontId="7" fillId="3" borderId="7" xfId="0" applyNumberFormat="1" applyFont="1" applyFill="1" applyBorder="1" applyAlignment="1">
      <alignment horizontal="center" vertical="center"/>
    </xf>
    <xf numFmtId="165" fontId="7" fillId="3" borderId="7" xfId="0" applyNumberFormat="1" applyFont="1" applyFill="1" applyBorder="1" applyAlignment="1">
      <alignment horizontal="center" vertical="center"/>
    </xf>
    <xf numFmtId="2" fontId="2" fillId="3" borderId="8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vertical="center"/>
    </xf>
    <xf numFmtId="0" fontId="8" fillId="4" borderId="5" xfId="0" applyFont="1" applyFill="1" applyBorder="1" applyAlignment="1">
      <alignment horizontal="center" vertical="center"/>
    </xf>
    <xf numFmtId="4" fontId="8" fillId="4" borderId="5" xfId="0" applyNumberFormat="1" applyFont="1" applyFill="1" applyBorder="1" applyAlignment="1">
      <alignment vertical="center"/>
    </xf>
    <xf numFmtId="4" fontId="8" fillId="4" borderId="5" xfId="0" applyNumberFormat="1" applyFont="1" applyFill="1" applyBorder="1" applyAlignment="1">
      <alignment horizontal="center" vertical="center"/>
    </xf>
    <xf numFmtId="2" fontId="5" fillId="4" borderId="5" xfId="0" applyNumberFormat="1" applyFont="1" applyFill="1" applyBorder="1" applyAlignment="1">
      <alignment horizontal="center" vertical="center"/>
    </xf>
    <xf numFmtId="0" fontId="11" fillId="5" borderId="8" xfId="0" applyFont="1" applyFill="1" applyBorder="1" applyAlignment="1">
      <alignment horizontal="left" vertical="center" wrapText="1"/>
    </xf>
    <xf numFmtId="0" fontId="11" fillId="6" borderId="4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4" fillId="4" borderId="13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7" borderId="7" xfId="0" applyFont="1" applyFill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4" fontId="1" fillId="0" borderId="8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vertical="center"/>
    </xf>
    <xf numFmtId="0" fontId="4" fillId="9" borderId="13" xfId="0" applyFont="1" applyFill="1" applyBorder="1" applyAlignment="1">
      <alignment horizontal="center" vertical="center"/>
    </xf>
    <xf numFmtId="0" fontId="4" fillId="9" borderId="5" xfId="0" applyFont="1" applyFill="1" applyBorder="1" applyAlignment="1">
      <alignment vertical="center"/>
    </xf>
    <xf numFmtId="4" fontId="4" fillId="9" borderId="2" xfId="0" applyNumberFormat="1" applyFont="1" applyFill="1" applyBorder="1" applyAlignment="1">
      <alignment vertical="center"/>
    </xf>
    <xf numFmtId="4" fontId="4" fillId="9" borderId="5" xfId="0" applyNumberFormat="1" applyFont="1" applyFill="1" applyBorder="1" applyAlignment="1">
      <alignment horizontal="center" vertical="center"/>
    </xf>
    <xf numFmtId="4" fontId="4" fillId="9" borderId="3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1" fillId="7" borderId="1" xfId="0" applyFont="1" applyFill="1" applyBorder="1" applyAlignment="1">
      <alignment horizontal="center" vertical="center" wrapText="1"/>
    </xf>
    <xf numFmtId="0" fontId="1" fillId="8" borderId="2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4" fontId="1" fillId="8" borderId="5" xfId="0" applyNumberFormat="1" applyFont="1" applyFill="1" applyBorder="1" applyAlignment="1">
      <alignment horizontal="center" vertical="center" wrapText="1"/>
    </xf>
    <xf numFmtId="0" fontId="17" fillId="0" borderId="5" xfId="0" applyFont="1" applyBorder="1" applyAlignment="1">
      <alignment horizontal="center"/>
    </xf>
    <xf numFmtId="0" fontId="17" fillId="0" borderId="2" xfId="0" applyFont="1" applyFill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49" fontId="17" fillId="0" borderId="5" xfId="0" applyNumberFormat="1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" fillId="0" borderId="0" xfId="0" applyFont="1" applyFill="1"/>
    <xf numFmtId="0" fontId="4" fillId="7" borderId="8" xfId="0" applyFont="1" applyFill="1" applyBorder="1" applyAlignment="1">
      <alignment vertical="center" wrapText="1"/>
    </xf>
    <xf numFmtId="0" fontId="6" fillId="7" borderId="8" xfId="0" applyFont="1" applyFill="1" applyBorder="1" applyAlignment="1">
      <alignment horizontal="left" vertical="center" wrapText="1"/>
    </xf>
    <xf numFmtId="0" fontId="6" fillId="7" borderId="4" xfId="0" applyFont="1" applyFill="1" applyBorder="1" applyAlignment="1">
      <alignment horizontal="left" vertical="center" wrapText="1"/>
    </xf>
    <xf numFmtId="0" fontId="1" fillId="7" borderId="1" xfId="0" applyFont="1" applyFill="1" applyBorder="1" applyAlignment="1">
      <alignment vertical="center" wrapText="1"/>
    </xf>
    <xf numFmtId="0" fontId="18" fillId="0" borderId="1" xfId="0" applyFont="1" applyBorder="1" applyAlignment="1">
      <alignment horizontal="right" vertical="center"/>
    </xf>
    <xf numFmtId="164" fontId="14" fillId="0" borderId="1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7" borderId="5" xfId="0" applyFont="1" applyFill="1" applyBorder="1" applyAlignment="1">
      <alignment horizontal="left" vertical="center" wrapText="1"/>
    </xf>
    <xf numFmtId="0" fontId="1" fillId="7" borderId="1" xfId="0" applyFont="1" applyFill="1" applyBorder="1" applyAlignment="1">
      <alignment horizontal="left" vertical="center" wrapText="1"/>
    </xf>
    <xf numFmtId="0" fontId="5" fillId="9" borderId="11" xfId="0" applyFont="1" applyFill="1" applyBorder="1" applyAlignment="1">
      <alignment horizontal="right" vertical="center"/>
    </xf>
    <xf numFmtId="4" fontId="5" fillId="9" borderId="4" xfId="0" applyNumberFormat="1" applyFont="1" applyFill="1" applyBorder="1" applyAlignment="1">
      <alignment horizontal="right" vertical="center"/>
    </xf>
    <xf numFmtId="0" fontId="19" fillId="0" borderId="0" xfId="0" applyFont="1"/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4" fontId="18" fillId="0" borderId="1" xfId="0" applyNumberFormat="1" applyFont="1" applyBorder="1" applyAlignment="1">
      <alignment horizontal="right" vertical="center"/>
    </xf>
    <xf numFmtId="0" fontId="22" fillId="3" borderId="5" xfId="0" applyFont="1" applyFill="1" applyBorder="1" applyAlignment="1">
      <alignment horizontal="center" vertical="center" wrapText="1"/>
    </xf>
    <xf numFmtId="0" fontId="23" fillId="10" borderId="1" xfId="0" applyFont="1" applyFill="1" applyBorder="1" applyAlignment="1">
      <alignment horizontal="left" vertical="center" wrapText="1"/>
    </xf>
    <xf numFmtId="0" fontId="23" fillId="11" borderId="8" xfId="0" applyFont="1" applyFill="1" applyBorder="1" applyAlignment="1">
      <alignment horizontal="left" vertical="center" wrapText="1"/>
    </xf>
    <xf numFmtId="164" fontId="2" fillId="2" borderId="5" xfId="0" applyNumberFormat="1" applyFont="1" applyFill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/>
    </xf>
    <xf numFmtId="164" fontId="2" fillId="2" borderId="8" xfId="0" applyNumberFormat="1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/>
    </xf>
    <xf numFmtId="1" fontId="7" fillId="0" borderId="6" xfId="0" applyNumberFormat="1" applyFont="1" applyFill="1" applyBorder="1" applyAlignment="1">
      <alignment vertical="center"/>
    </xf>
    <xf numFmtId="1" fontId="7" fillId="0" borderId="7" xfId="0" applyNumberFormat="1" applyFont="1" applyFill="1" applyBorder="1" applyAlignment="1">
      <alignment vertical="center"/>
    </xf>
    <xf numFmtId="1" fontId="8" fillId="4" borderId="5" xfId="0" applyNumberFormat="1" applyFont="1" applyFill="1" applyBorder="1" applyAlignment="1">
      <alignment vertical="center"/>
    </xf>
    <xf numFmtId="1" fontId="7" fillId="10" borderId="1" xfId="0" applyNumberFormat="1" applyFont="1" applyFill="1" applyBorder="1" applyAlignment="1">
      <alignment vertical="center"/>
    </xf>
    <xf numFmtId="1" fontId="7" fillId="11" borderId="8" xfId="0" applyNumberFormat="1" applyFont="1" applyFill="1" applyBorder="1" applyAlignment="1">
      <alignment vertical="center"/>
    </xf>
    <xf numFmtId="1" fontId="7" fillId="5" borderId="8" xfId="0" applyNumberFormat="1" applyFont="1" applyFill="1" applyBorder="1" applyAlignment="1">
      <alignment vertical="center"/>
    </xf>
    <xf numFmtId="1" fontId="7" fillId="6" borderId="4" xfId="0" applyNumberFormat="1" applyFont="1" applyFill="1" applyBorder="1" applyAlignment="1">
      <alignment vertical="center"/>
    </xf>
    <xf numFmtId="1" fontId="7" fillId="3" borderId="6" xfId="0" applyNumberFormat="1" applyFont="1" applyFill="1" applyBorder="1" applyAlignment="1">
      <alignment vertical="center"/>
    </xf>
    <xf numFmtId="1" fontId="7" fillId="3" borderId="7" xfId="0" applyNumberFormat="1" applyFont="1" applyFill="1" applyBorder="1" applyAlignment="1">
      <alignment vertical="center"/>
    </xf>
    <xf numFmtId="0" fontId="19" fillId="0" borderId="0" xfId="0" applyFont="1" applyAlignment="1">
      <alignment vertical="center"/>
    </xf>
    <xf numFmtId="0" fontId="31" fillId="0" borderId="0" xfId="0" applyFont="1"/>
    <xf numFmtId="0" fontId="27" fillId="0" borderId="0" xfId="0" applyFont="1"/>
    <xf numFmtId="0" fontId="27" fillId="2" borderId="0" xfId="0" applyFont="1" applyFill="1"/>
    <xf numFmtId="0" fontId="27" fillId="0" borderId="0" xfId="0" applyFont="1" applyAlignment="1">
      <alignment vertical="center"/>
    </xf>
    <xf numFmtId="0" fontId="32" fillId="0" borderId="0" xfId="0" applyFont="1"/>
    <xf numFmtId="0" fontId="19" fillId="2" borderId="0" xfId="0" applyFont="1" applyFill="1"/>
    <xf numFmtId="0" fontId="33" fillId="0" borderId="0" xfId="0" applyFont="1"/>
    <xf numFmtId="0" fontId="5" fillId="0" borderId="8" xfId="0" applyFont="1" applyBorder="1" applyAlignment="1">
      <alignment horizontal="right" vertical="center"/>
    </xf>
    <xf numFmtId="4" fontId="5" fillId="0" borderId="8" xfId="0" applyNumberFormat="1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4" fontId="5" fillId="0" borderId="4" xfId="0" applyNumberFormat="1" applyFont="1" applyBorder="1" applyAlignment="1">
      <alignment horizontal="right" vertical="center"/>
    </xf>
    <xf numFmtId="1" fontId="5" fillId="0" borderId="5" xfId="0" applyNumberFormat="1" applyFont="1" applyFill="1" applyBorder="1" applyAlignment="1">
      <alignment horizontal="right" vertical="center"/>
    </xf>
    <xf numFmtId="4" fontId="5" fillId="0" borderId="5" xfId="0" applyNumberFormat="1" applyFont="1" applyFill="1" applyBorder="1" applyAlignment="1">
      <alignment horizontal="right" vertical="center"/>
    </xf>
    <xf numFmtId="0" fontId="5" fillId="0" borderId="5" xfId="0" applyFont="1" applyBorder="1" applyAlignment="1">
      <alignment horizontal="right" vertical="center"/>
    </xf>
    <xf numFmtId="4" fontId="5" fillId="0" borderId="5" xfId="0" applyNumberFormat="1" applyFont="1" applyBorder="1" applyAlignment="1">
      <alignment horizontal="right" vertical="center"/>
    </xf>
    <xf numFmtId="0" fontId="5" fillId="0" borderId="5" xfId="0" applyFont="1" applyFill="1" applyBorder="1" applyAlignment="1">
      <alignment horizontal="right" vertical="center"/>
    </xf>
    <xf numFmtId="0" fontId="5" fillId="2" borderId="5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33" fillId="0" borderId="0" xfId="0" applyFont="1" applyAlignment="1">
      <alignment vertical="top" wrapText="1"/>
    </xf>
    <xf numFmtId="0" fontId="1" fillId="0" borderId="5" xfId="0" applyFont="1" applyBorder="1" applyAlignment="1">
      <alignment horizontal="center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10" fillId="0" borderId="0" xfId="0" applyFont="1" applyBorder="1" applyAlignment="1"/>
    <xf numFmtId="0" fontId="2" fillId="2" borderId="3" xfId="0" applyFont="1" applyFill="1" applyBorder="1" applyAlignment="1">
      <alignment horizontal="left" vertical="center"/>
    </xf>
    <xf numFmtId="0" fontId="34" fillId="2" borderId="13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5" fillId="0" borderId="0" xfId="0" applyFont="1" applyAlignment="1">
      <alignment wrapText="1"/>
    </xf>
    <xf numFmtId="2" fontId="2" fillId="3" borderId="4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wrapText="1"/>
    </xf>
    <xf numFmtId="1" fontId="27" fillId="0" borderId="0" xfId="0" applyNumberFormat="1" applyFont="1" applyAlignment="1">
      <alignment vertical="center"/>
    </xf>
    <xf numFmtId="0" fontId="38" fillId="0" borderId="6" xfId="0" applyFont="1" applyFill="1" applyBorder="1" applyAlignment="1">
      <alignment vertical="center"/>
    </xf>
    <xf numFmtId="0" fontId="38" fillId="0" borderId="7" xfId="0" applyFont="1" applyFill="1" applyBorder="1" applyAlignment="1">
      <alignment horizontal="left" vertical="center"/>
    </xf>
    <xf numFmtId="0" fontId="38" fillId="0" borderId="7" xfId="0" applyFont="1" applyFill="1" applyBorder="1" applyAlignment="1">
      <alignment vertical="center"/>
    </xf>
    <xf numFmtId="0" fontId="38" fillId="0" borderId="7" xfId="0" applyFont="1" applyFill="1" applyBorder="1" applyAlignment="1">
      <alignment horizontal="left" vertical="center" wrapText="1"/>
    </xf>
    <xf numFmtId="2" fontId="7" fillId="3" borderId="1" xfId="0" applyNumberFormat="1" applyFont="1" applyFill="1" applyBorder="1" applyAlignment="1">
      <alignment horizontal="center" vertical="center"/>
    </xf>
    <xf numFmtId="2" fontId="7" fillId="3" borderId="8" xfId="0" applyNumberFormat="1" applyFont="1" applyFill="1" applyBorder="1" applyAlignment="1">
      <alignment horizontal="center" vertical="center"/>
    </xf>
    <xf numFmtId="2" fontId="8" fillId="4" borderId="5" xfId="0" applyNumberFormat="1" applyFont="1" applyFill="1" applyBorder="1" applyAlignment="1">
      <alignment horizontal="center" vertical="center"/>
    </xf>
    <xf numFmtId="1" fontId="7" fillId="0" borderId="1" xfId="0" applyNumberFormat="1" applyFont="1" applyBorder="1" applyAlignment="1">
      <alignment vertical="center"/>
    </xf>
    <xf numFmtId="4" fontId="7" fillId="0" borderId="1" xfId="0" applyNumberFormat="1" applyFont="1" applyBorder="1" applyAlignment="1">
      <alignment vertical="center"/>
    </xf>
    <xf numFmtId="165" fontId="7" fillId="0" borderId="1" xfId="0" applyNumberFormat="1" applyFont="1" applyBorder="1" applyAlignment="1">
      <alignment horizontal="center" vertical="center"/>
    </xf>
    <xf numFmtId="1" fontId="7" fillId="0" borderId="8" xfId="0" applyNumberFormat="1" applyFont="1" applyBorder="1" applyAlignment="1">
      <alignment vertical="center"/>
    </xf>
    <xf numFmtId="4" fontId="7" fillId="0" borderId="8" xfId="0" applyNumberFormat="1" applyFont="1" applyBorder="1" applyAlignment="1">
      <alignment vertical="center"/>
    </xf>
    <xf numFmtId="165" fontId="7" fillId="0" borderId="8" xfId="0" applyNumberFormat="1" applyFont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1" fillId="0" borderId="0" xfId="0" applyFont="1" applyBorder="1"/>
    <xf numFmtId="0" fontId="10" fillId="0" borderId="0" xfId="0" applyFont="1" applyBorder="1" applyAlignment="1">
      <alignment vertical="top"/>
    </xf>
    <xf numFmtId="0" fontId="10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22" fillId="0" borderId="11" xfId="0" applyFont="1" applyFill="1" applyBorder="1" applyAlignment="1">
      <alignment horizontal="center" vertical="center" wrapText="1"/>
    </xf>
    <xf numFmtId="0" fontId="31" fillId="0" borderId="0" xfId="0" applyFont="1" applyAlignment="1">
      <alignment vertical="center"/>
    </xf>
    <xf numFmtId="0" fontId="10" fillId="0" borderId="9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33" fillId="0" borderId="0" xfId="0" applyFont="1" applyAlignment="1">
      <alignment vertical="center" wrapText="1"/>
    </xf>
    <xf numFmtId="0" fontId="42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7" xfId="0" applyFont="1" applyFill="1" applyBorder="1" applyAlignment="1">
      <alignment horizontal="left" vertical="center" wrapText="1"/>
    </xf>
    <xf numFmtId="2" fontId="43" fillId="3" borderId="8" xfId="0" applyNumberFormat="1" applyFont="1" applyFill="1" applyBorder="1" applyAlignment="1">
      <alignment horizontal="center" vertical="center"/>
    </xf>
    <xf numFmtId="0" fontId="42" fillId="0" borderId="0" xfId="0" applyFont="1" applyAlignment="1">
      <alignment vertical="top"/>
    </xf>
    <xf numFmtId="0" fontId="33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22" fillId="8" borderId="5" xfId="0" applyFont="1" applyFill="1" applyBorder="1" applyAlignment="1">
      <alignment horizontal="center" vertical="center" wrapText="1"/>
    </xf>
    <xf numFmtId="2" fontId="27" fillId="0" borderId="0" xfId="0" applyNumberFormat="1" applyFont="1" applyAlignment="1">
      <alignment vertical="center"/>
    </xf>
    <xf numFmtId="10" fontId="27" fillId="0" borderId="0" xfId="1" applyNumberFormat="1" applyFont="1"/>
    <xf numFmtId="0" fontId="38" fillId="0" borderId="7" xfId="0" applyFont="1" applyFill="1" applyBorder="1" applyAlignment="1">
      <alignment vertical="center" wrapText="1"/>
    </xf>
    <xf numFmtId="0" fontId="45" fillId="0" borderId="0" xfId="0" applyFont="1" applyAlignment="1">
      <alignment horizontal="center" vertical="center" wrapText="1"/>
    </xf>
    <xf numFmtId="1" fontId="7" fillId="0" borderId="6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1" fontId="7" fillId="0" borderId="7" xfId="0" applyNumberFormat="1" applyFont="1" applyFill="1" applyBorder="1" applyAlignment="1">
      <alignment horizontal="center" vertical="center"/>
    </xf>
    <xf numFmtId="4" fontId="7" fillId="0" borderId="8" xfId="0" applyNumberFormat="1" applyFont="1" applyFill="1" applyBorder="1" applyAlignment="1">
      <alignment horizontal="center" vertical="center"/>
    </xf>
    <xf numFmtId="1" fontId="8" fillId="4" borderId="5" xfId="0" applyNumberFormat="1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  <xf numFmtId="1" fontId="8" fillId="0" borderId="13" xfId="0" applyNumberFormat="1" applyFont="1" applyFill="1" applyBorder="1" applyAlignment="1">
      <alignment horizontal="center" vertical="center"/>
    </xf>
    <xf numFmtId="4" fontId="8" fillId="0" borderId="5" xfId="0" applyNumberFormat="1" applyFont="1" applyFill="1" applyBorder="1" applyAlignment="1">
      <alignment horizontal="center" vertical="center"/>
    </xf>
    <xf numFmtId="4" fontId="8" fillId="0" borderId="13" xfId="0" applyNumberFormat="1" applyFont="1" applyFill="1" applyBorder="1" applyAlignment="1">
      <alignment horizontal="center" vertical="center"/>
    </xf>
    <xf numFmtId="1" fontId="8" fillId="0" borderId="13" xfId="0" applyNumberFormat="1" applyFont="1" applyFill="1" applyBorder="1" applyAlignment="1">
      <alignment vertical="center"/>
    </xf>
    <xf numFmtId="4" fontId="8" fillId="0" borderId="5" xfId="0" applyNumberFormat="1" applyFont="1" applyFill="1" applyBorder="1" applyAlignment="1">
      <alignment vertical="center"/>
    </xf>
    <xf numFmtId="1" fontId="8" fillId="3" borderId="13" xfId="0" applyNumberFormat="1" applyFont="1" applyFill="1" applyBorder="1" applyAlignment="1">
      <alignment vertical="center"/>
    </xf>
    <xf numFmtId="4" fontId="8" fillId="3" borderId="5" xfId="0" applyNumberFormat="1" applyFont="1" applyFill="1" applyBorder="1" applyAlignment="1">
      <alignment vertical="center"/>
    </xf>
    <xf numFmtId="164" fontId="8" fillId="3" borderId="13" xfId="0" applyNumberFormat="1" applyFont="1" applyFill="1" applyBorder="1" applyAlignment="1">
      <alignment horizontal="center" vertical="center"/>
    </xf>
    <xf numFmtId="165" fontId="8" fillId="3" borderId="13" xfId="0" applyNumberFormat="1" applyFont="1" applyFill="1" applyBorder="1" applyAlignment="1">
      <alignment horizontal="center" vertical="center"/>
    </xf>
    <xf numFmtId="2" fontId="5" fillId="3" borderId="5" xfId="0" applyNumberFormat="1" applyFont="1" applyFill="1" applyBorder="1" applyAlignment="1">
      <alignment horizontal="center" vertical="center"/>
    </xf>
    <xf numFmtId="0" fontId="40" fillId="0" borderId="5" xfId="0" applyFont="1" applyFill="1" applyBorder="1" applyAlignment="1">
      <alignment horizontal="center" vertical="center"/>
    </xf>
    <xf numFmtId="2" fontId="8" fillId="3" borderId="5" xfId="0" applyNumberFormat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2" fontId="2" fillId="3" borderId="5" xfId="0" applyNumberFormat="1" applyFont="1" applyFill="1" applyBorder="1" applyAlignment="1">
      <alignment horizontal="center" vertical="center"/>
    </xf>
    <xf numFmtId="0" fontId="0" fillId="0" borderId="0" xfId="0" applyBorder="1"/>
    <xf numFmtId="0" fontId="7" fillId="0" borderId="6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46" fillId="0" borderId="7" xfId="0" applyFont="1" applyBorder="1" applyAlignment="1">
      <alignment horizontal="center"/>
    </xf>
    <xf numFmtId="0" fontId="46" fillId="0" borderId="8" xfId="0" applyFont="1" applyBorder="1" applyAlignment="1">
      <alignment horizontal="center"/>
    </xf>
    <xf numFmtId="0" fontId="46" fillId="0" borderId="7" xfId="0" applyFont="1" applyBorder="1" applyAlignment="1">
      <alignment horizontal="center" vertical="center"/>
    </xf>
    <xf numFmtId="0" fontId="46" fillId="0" borderId="8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47" fillId="4" borderId="13" xfId="0" applyFont="1" applyFill="1" applyBorder="1" applyAlignment="1">
      <alignment horizontal="center"/>
    </xf>
    <xf numFmtId="0" fontId="47" fillId="4" borderId="5" xfId="0" applyFont="1" applyFill="1" applyBorder="1" applyAlignment="1">
      <alignment horizontal="center"/>
    </xf>
    <xf numFmtId="0" fontId="46" fillId="0" borderId="6" xfId="0" applyFont="1" applyBorder="1" applyAlignment="1">
      <alignment horizontal="center" vertical="center"/>
    </xf>
    <xf numFmtId="0" fontId="46" fillId="0" borderId="1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5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/>
    </xf>
    <xf numFmtId="0" fontId="46" fillId="0" borderId="5" xfId="0" applyFont="1" applyBorder="1" applyAlignment="1">
      <alignment horizontal="center"/>
    </xf>
    <xf numFmtId="10" fontId="27" fillId="0" borderId="0" xfId="0" applyNumberFormat="1" applyFont="1"/>
    <xf numFmtId="0" fontId="11" fillId="0" borderId="0" xfId="0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10" fillId="0" borderId="0" xfId="0" applyFont="1"/>
    <xf numFmtId="0" fontId="11" fillId="0" borderId="11" xfId="0" applyFont="1" applyBorder="1" applyAlignment="1">
      <alignment horizontal="left" vertical="top" wrapText="1"/>
    </xf>
    <xf numFmtId="1" fontId="8" fillId="2" borderId="13" xfId="0" applyNumberFormat="1" applyFont="1" applyFill="1" applyBorder="1" applyAlignment="1">
      <alignment horizontal="center" vertical="center"/>
    </xf>
    <xf numFmtId="1" fontId="8" fillId="2" borderId="3" xfId="0" applyNumberFormat="1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49" fontId="8" fillId="2" borderId="5" xfId="0" applyNumberFormat="1" applyFont="1" applyFill="1" applyBorder="1" applyAlignment="1">
      <alignment horizontal="center" vertical="center"/>
    </xf>
    <xf numFmtId="1" fontId="5" fillId="2" borderId="5" xfId="0" applyNumberFormat="1" applyFont="1" applyFill="1" applyBorder="1" applyAlignment="1">
      <alignment horizontal="center" vertical="center"/>
    </xf>
    <xf numFmtId="0" fontId="5" fillId="2" borderId="5" xfId="0" applyNumberFormat="1" applyFont="1" applyFill="1" applyBorder="1" applyAlignment="1">
      <alignment horizontal="center" vertical="center"/>
    </xf>
    <xf numFmtId="0" fontId="34" fillId="2" borderId="13" xfId="0" applyFont="1" applyFill="1" applyBorder="1" applyAlignment="1">
      <alignment horizontal="left" vertical="center" wrapText="1"/>
    </xf>
    <xf numFmtId="0" fontId="34" fillId="2" borderId="3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top" wrapText="1"/>
    </xf>
    <xf numFmtId="2" fontId="2" fillId="2" borderId="5" xfId="0" applyNumberFormat="1" applyFont="1" applyFill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 vertical="center" wrapText="1"/>
    </xf>
    <xf numFmtId="3" fontId="8" fillId="2" borderId="5" xfId="0" applyNumberFormat="1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2" fontId="0" fillId="2" borderId="5" xfId="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6" fillId="0" borderId="2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0" fillId="0" borderId="9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10" fillId="0" borderId="0" xfId="0" applyFont="1" applyAlignment="1">
      <alignment horizontal="left" wrapText="1"/>
    </xf>
    <xf numFmtId="0" fontId="3" fillId="0" borderId="2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52" fillId="0" borderId="0" xfId="0" applyFont="1" applyAlignment="1">
      <alignment horizont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center" vertical="center" wrapText="1"/>
    </xf>
    <xf numFmtId="0" fontId="1" fillId="8" borderId="13" xfId="0" applyFont="1" applyFill="1" applyBorder="1" applyAlignment="1">
      <alignment horizontal="center" vertical="center" wrapText="1"/>
    </xf>
    <xf numFmtId="0" fontId="1" fillId="8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11" xfId="0" applyFont="1" applyBorder="1" applyAlignment="1">
      <alignment horizontal="right" vertical="center"/>
    </xf>
    <xf numFmtId="0" fontId="3" fillId="0" borderId="0" xfId="0" applyFont="1" applyAlignment="1">
      <alignment horizontal="center" wrapText="1"/>
    </xf>
    <xf numFmtId="0" fontId="4" fillId="9" borderId="14" xfId="0" applyFont="1" applyFill="1" applyBorder="1" applyAlignment="1">
      <alignment horizontal="center" vertical="center"/>
    </xf>
    <xf numFmtId="0" fontId="4" fillId="9" borderId="12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right"/>
    </xf>
    <xf numFmtId="0" fontId="1" fillId="0" borderId="1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51" fillId="0" borderId="0" xfId="0" applyFont="1" applyBorder="1" applyAlignment="1">
      <alignment horizontal="left" vertical="top" wrapText="1"/>
    </xf>
    <xf numFmtId="0" fontId="49" fillId="0" borderId="0" xfId="0" applyFont="1" applyBorder="1" applyAlignment="1">
      <alignment horizontal="center" wrapText="1"/>
    </xf>
    <xf numFmtId="0" fontId="10" fillId="0" borderId="9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49" fillId="0" borderId="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wrapText="1"/>
    </xf>
    <xf numFmtId="0" fontId="7" fillId="0" borderId="0" xfId="0" applyFont="1" applyFill="1" applyAlignment="1">
      <alignment horizontal="left" vertical="center" wrapText="1"/>
    </xf>
    <xf numFmtId="0" fontId="50" fillId="0" borderId="0" xfId="0" applyFont="1" applyAlignment="1">
      <alignment horizontal="left" vertical="top" wrapText="1"/>
    </xf>
    <xf numFmtId="0" fontId="54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right"/>
    </xf>
    <xf numFmtId="0" fontId="48" fillId="0" borderId="6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0" fontId="48" fillId="0" borderId="6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left" vertical="top"/>
    </xf>
  </cellXfs>
  <cellStyles count="2">
    <cellStyle name="Normalno" xfId="0" builtinId="0"/>
    <cellStyle name="Postotak" xfId="1" builtinId="5"/>
  </cellStyles>
  <dxfs count="0"/>
  <tableStyles count="0" defaultTableStyle="TableStyleMedium2" defaultPivotStyle="PivotStyleLight16"/>
  <colors>
    <mruColors>
      <color rgb="FFD3F2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884451062053937E-2"/>
          <c:y val="4.6431648591634261E-2"/>
          <c:w val="0.95398545216956987"/>
          <c:h val="0.67909859378186244"/>
        </c:manualLayout>
      </c:layout>
      <c:barChart>
        <c:barDir val="col"/>
        <c:grouping val="clustered"/>
        <c:varyColors val="0"/>
        <c:ser>
          <c:idx val="0"/>
          <c:order val="0"/>
          <c:tx>
            <c:v>broj korisnika</c:v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>
                <a:outerShdw blurRad="76200" dir="18900000" sy="23000" kx="-1200000" algn="bl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0-24FF-481B-AEC6-2CE9474C610F}"/>
              </c:ext>
            </c:extLst>
          </c:dPt>
          <c:dPt>
            <c:idx val="1"/>
            <c:invertIfNegative val="0"/>
            <c:bubble3D val="0"/>
            <c:spPr>
              <a:solidFill>
                <a:schemeClr val="tx1"/>
              </a:solidFill>
              <a:ln>
                <a:noFill/>
              </a:ln>
              <a:effectLst>
                <a:outerShdw blurRad="76200" dir="18900000" sy="23000" kx="-1200000" algn="bl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24FF-481B-AEC6-2CE9474C610F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r-Latn-RS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24FF-481B-AEC6-2CE9474C610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('stranica 1 i 2'!$A$24:$K$24,'stranica 1 i 2'!$A$38:$D$38)</c:f>
              <c:strCache>
                <c:ptCount val="2"/>
                <c:pt idx="0">
                  <c:v>Korisnici koji su pravo na mirovinu PRVI PUT ostvarili u 2023. godini prema Zakonu o mirovinskom osiguranju - NOVI KORISNICI</c:v>
                </c:pt>
                <c:pt idx="1">
                  <c:v>Korisnici mirovina kojima je u 2023. godini PRESTALO PRAVO NA MIROVINU - uzrok smrt 
koji su pravo na mirovinu ostvarili prema Zakonu o mirovinskom osiguranju</c:v>
                </c:pt>
              </c:strCache>
            </c:strRef>
          </c:cat>
          <c:val>
            <c:numRef>
              <c:f>('stranica 1 i 2'!$B$33,'stranica 1 i 2'!$B$42)</c:f>
              <c:numCache>
                <c:formatCode>0</c:formatCode>
                <c:ptCount val="2"/>
                <c:pt idx="0">
                  <c:v>22011</c:v>
                </c:pt>
                <c:pt idx="1">
                  <c:v>25277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BE-419A-820E-25436B394F83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74651968"/>
        <c:axId val="74654880"/>
      </c:barChart>
      <c:catAx>
        <c:axId val="74651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74654880"/>
        <c:crosses val="autoZero"/>
        <c:auto val="1"/>
        <c:lblAlgn val="ctr"/>
        <c:lblOffset val="100"/>
        <c:noMultiLvlLbl val="0"/>
      </c:catAx>
      <c:valAx>
        <c:axId val="74654880"/>
        <c:scaling>
          <c:orientation val="minMax"/>
          <c:max val="26000"/>
          <c:min val="1000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out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746519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1200"/>
              <a:t>Odnos broja korisnika mirovina</a:t>
            </a:r>
          </a:p>
          <a:p>
            <a:pPr>
              <a:defRPr sz="1200"/>
            </a:pPr>
            <a:r>
              <a:rPr lang="hr-HR" sz="1200"/>
              <a:t> i osiguranika   </a:t>
            </a:r>
            <a:r>
              <a:rPr lang="hr-HR" sz="1200">
                <a:solidFill>
                  <a:srgbClr val="FF0000"/>
                </a:solidFill>
              </a:rPr>
              <a:t>1 : 1,38</a:t>
            </a:r>
          </a:p>
        </c:rich>
      </c:tx>
      <c:layout>
        <c:manualLayout>
          <c:xMode val="edge"/>
          <c:yMode val="edge"/>
          <c:x val="0.15082970766180673"/>
          <c:y val="2.381669591391444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2.8818409679455519E-2"/>
          <c:y val="0.17904002255622328"/>
          <c:w val="0.95089514857600765"/>
          <c:h val="0.558233816437258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Pt>
            <c:idx val="2"/>
            <c:invertIfNegative val="0"/>
            <c:bubble3D val="0"/>
            <c:spPr>
              <a:solidFill>
                <a:srgbClr val="002060"/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0CE2-49AA-8364-D1CCE1E0CA53}"/>
              </c:ext>
            </c:extLst>
          </c:dPt>
          <c:dLbls>
            <c:dLbl>
              <c:idx val="2"/>
              <c:layout>
                <c:manualLayout>
                  <c:x val="-6.1381064279991578E-3"/>
                  <c:y val="-8.7148357436014415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r-Latn-R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CE2-49AA-8364-D1CCE1E0CA5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noFill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'stranica 1 i 2'!$A$45:$B$51</c15:sqref>
                  </c15:fullRef>
                </c:ext>
              </c:extLst>
              <c:f>('stranica 1 i 2'!$A$45:$B$46,'stranica 1 i 2'!$A$51:$B$51)</c:f>
              <c:strCache>
                <c:ptCount val="3"/>
                <c:pt idx="0">
                  <c:v>Broj osiguranika 31.07.2023.</c:v>
                </c:pt>
                <c:pt idx="1">
                  <c:v>Broj korisnika mirovine za srpanj 2023. (isplata u kolovozu 2023.)</c:v>
                </c:pt>
                <c:pt idx="2">
                  <c:v>Registrirana nezaposlenost krajem srpnja 2023. (izvor: HZZ)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'stranica 1 i 2'!$C$45:$C$51</c15:sqref>
                  </c15:fullRef>
                </c:ext>
              </c:extLst>
              <c:f>('stranica 1 i 2'!$C$45:$C$46,'stranica 1 i 2'!$C$51)</c:f>
              <c:numCache>
                <c:formatCode>0</c:formatCode>
                <c:ptCount val="3"/>
                <c:pt idx="0" formatCode="General">
                  <c:v>1686629</c:v>
                </c:pt>
                <c:pt idx="1">
                  <c:v>1225033</c:v>
                </c:pt>
                <c:pt idx="2">
                  <c:v>103774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FD-42C9-A646-836DD335B544}"/>
            </c:ext>
          </c:extLst>
        </c:ser>
        <c:ser>
          <c:idx val="1"/>
          <c:order val="1"/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0CE2-49AA-8364-D1CCE1E0CA5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'stranica 1 i 2'!$A$45:$B$51</c15:sqref>
                  </c15:fullRef>
                </c:ext>
              </c:extLst>
              <c:f>('stranica 1 i 2'!$A$45:$B$46,'stranica 1 i 2'!$A$51:$B$51)</c:f>
              <c:strCache>
                <c:ptCount val="3"/>
                <c:pt idx="0">
                  <c:v>Broj osiguranika 31.07.2023.</c:v>
                </c:pt>
                <c:pt idx="1">
                  <c:v>Broj korisnika mirovine za srpanj 2023. (isplata u kolovozu 2023.)</c:v>
                </c:pt>
                <c:pt idx="2">
                  <c:v>Registrirana nezaposlenost krajem srpnja 2023. (izvor: HZZ)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'stranica 1 i 2'!$D$45:$D$51</c15:sqref>
                  </c15:fullRef>
                </c:ext>
              </c:extLst>
              <c:f>('stranica 1 i 2'!$D$45:$D$46,'stranica 1 i 2'!$D$51)</c:f>
              <c:numCache>
                <c:formatCode>0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1-C4FD-42C9-A646-836DD335B544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5"/>
        <c:overlap val="50"/>
        <c:axId val="155137216"/>
        <c:axId val="155139296"/>
      </c:barChart>
      <c:catAx>
        <c:axId val="155137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55139296"/>
        <c:crosses val="autoZero"/>
        <c:auto val="1"/>
        <c:lblAlgn val="ctr"/>
        <c:lblOffset val="100"/>
        <c:noMultiLvlLbl val="0"/>
      </c:catAx>
      <c:valAx>
        <c:axId val="155139296"/>
        <c:scaling>
          <c:orientation val="minMax"/>
        </c:scaling>
        <c:delete val="1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crossAx val="1551372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1200" b="1" i="1">
                <a:solidFill>
                  <a:srgbClr val="FF0000"/>
                </a:solidFill>
              </a:rPr>
              <a:t>Bez međunarodnih ugovora</a:t>
            </a:r>
          </a:p>
        </c:rich>
      </c:tx>
      <c:layout>
        <c:manualLayout>
          <c:xMode val="edge"/>
          <c:yMode val="edge"/>
          <c:x val="0.34225958521616462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2.7359942368376015E-2"/>
          <c:y val="7.923170765598353E-2"/>
          <c:w val="0.97203795837593321"/>
          <c:h val="0.61725016631852736"/>
        </c:manualLayout>
      </c:layout>
      <c:barChart>
        <c:barDir val="col"/>
        <c:grouping val="clustered"/>
        <c:varyColors val="0"/>
        <c:ser>
          <c:idx val="0"/>
          <c:order val="0"/>
          <c:tx>
            <c:v>prosječna netomirovina u eurima (EUR)</c:v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('stranica 1 i 2'!$A$4:$K$4,'stranica 1 i 2'!$A$24:$K$24)</c:f>
              <c:strCache>
                <c:ptCount val="2"/>
                <c:pt idx="0">
                  <c:v>Korisnici mirovina koji su pravo na mirovinu ostvarili prema Zakonu o mirovinskom osiguranju </c:v>
                </c:pt>
                <c:pt idx="1">
                  <c:v>Korisnici koji su pravo na mirovinu PRVI PUT ostvarili u 2023. godini prema Zakonu o mirovinskom osiguranju - NOVI KORISNICI</c:v>
                </c:pt>
              </c:strCache>
            </c:strRef>
          </c:cat>
          <c:val>
            <c:numRef>
              <c:f>('stranica 1 i 2'!$G$14,'stranica 1 i 2'!$G$33)</c:f>
              <c:numCache>
                <c:formatCode>#,##0.00</c:formatCode>
                <c:ptCount val="2"/>
                <c:pt idx="0">
                  <c:v>468.79</c:v>
                </c:pt>
                <c:pt idx="1">
                  <c:v>483.80413116432504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E1-4338-946B-DDC96E1D6A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55809952"/>
        <c:axId val="255805376"/>
      </c:barChart>
      <c:lineChart>
        <c:grouping val="standard"/>
        <c:varyColors val="0"/>
        <c:ser>
          <c:idx val="1"/>
          <c:order val="1"/>
          <c:tx>
            <c:v>prosječan mirovinski staž</c:v>
          </c:tx>
          <c:spPr>
            <a:ln w="28575" cap="rnd">
              <a:noFill/>
              <a:round/>
            </a:ln>
            <a:effectLst/>
          </c:spPr>
          <c:marker>
            <c:symbol val="circle"/>
            <c:size val="9"/>
            <c:spPr>
              <a:solidFill>
                <a:schemeClr val="bg1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4.2853260950708794E-2"/>
                  <c:y val="-0.13260506708605971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31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7E1-4338-946B-DDC96E1D6A72}"/>
                </c:ext>
              </c:extLst>
            </c:dLbl>
            <c:dLbl>
              <c:idx val="1"/>
              <c:layout>
                <c:manualLayout>
                  <c:x val="-4.2853260950708849E-2"/>
                  <c:y val="-0.13260506708605971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33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7E1-4338-946B-DDC96E1D6A72}"/>
                </c:ext>
              </c:extLst>
            </c:dLbl>
            <c:spPr>
              <a:solidFill>
                <a:srgbClr val="7030A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noFill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('stranica 1 i 2'!$A$4:$K$4,'stranica 1 i 2'!$A$24:$K$24)</c:f>
              <c:strCache>
                <c:ptCount val="2"/>
                <c:pt idx="0">
                  <c:v>Korisnici mirovina koji su pravo na mirovinu ostvarili prema Zakonu o mirovinskom osiguranju </c:v>
                </c:pt>
                <c:pt idx="1">
                  <c:v>Korisnici koji su pravo na mirovinu PRVI PUT ostvarili u 2023. godini prema Zakonu o mirovinskom osiguranju - NOVI KORISNICI</c:v>
                </c:pt>
              </c:strCache>
            </c:strRef>
          </c:cat>
          <c:val>
            <c:numRef>
              <c:f>('stranica 1 i 2'!$L$14,'stranica 1 i 2'!$L$33)</c:f>
              <c:numCache>
                <c:formatCode>General</c:formatCode>
                <c:ptCount val="2"/>
                <c:pt idx="0">
                  <c:v>31</c:v>
                </c:pt>
                <c:pt idx="1">
                  <c:v>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7E1-4338-946B-DDC96E1D6A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133888"/>
        <c:axId val="71983136"/>
      </c:lineChart>
      <c:catAx>
        <c:axId val="255809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55805376"/>
        <c:crosses val="autoZero"/>
        <c:auto val="1"/>
        <c:lblAlgn val="ctr"/>
        <c:lblOffset val="100"/>
        <c:noMultiLvlLbl val="0"/>
      </c:catAx>
      <c:valAx>
        <c:axId val="255805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out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55809952"/>
        <c:crosses val="autoZero"/>
        <c:crossBetween val="between"/>
      </c:valAx>
      <c:valAx>
        <c:axId val="71983136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155133888"/>
        <c:crosses val="max"/>
        <c:crossBetween val="between"/>
      </c:valAx>
      <c:catAx>
        <c:axId val="155133888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71983136"/>
        <c:crosses val="max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40991618183694856"/>
          <c:y val="0.24377413655693853"/>
          <c:w val="0.17624601731330267"/>
          <c:h val="0.4142853136655542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1200" b="1" i="1">
                <a:solidFill>
                  <a:srgbClr val="FF0000"/>
                </a:solidFill>
              </a:rPr>
              <a:t>Bez međunarodnih ugovora</a:t>
            </a:r>
          </a:p>
        </c:rich>
      </c:tx>
      <c:layout>
        <c:manualLayout>
          <c:xMode val="edge"/>
          <c:yMode val="edge"/>
          <c:x val="0.31213212551133956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2.9532373553511477E-2"/>
          <c:y val="7.923170765598353E-2"/>
          <c:w val="0.96986555897679383"/>
          <c:h val="0.61725016631852736"/>
        </c:manualLayout>
      </c:layout>
      <c:barChart>
        <c:barDir val="col"/>
        <c:grouping val="clustered"/>
        <c:varyColors val="0"/>
        <c:ser>
          <c:idx val="0"/>
          <c:order val="0"/>
          <c:tx>
            <c:v>prosječna netomirovina u eurima (EUR)</c:v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('stranica 1 i 2'!$A$4:$K$4,'stranica 1 i 2'!$A$24:$K$24)</c:f>
              <c:strCache>
                <c:ptCount val="2"/>
                <c:pt idx="0">
                  <c:v>Korisnici mirovina koji su pravo na mirovinu ostvarili prema Zakonu o mirovinskom osiguranju </c:v>
                </c:pt>
                <c:pt idx="1">
                  <c:v>Korisnici koji su pravo na mirovinu PRVI PUT ostvarili u 2023. godini prema Zakonu o mirovinskom osiguranju - NOVI KORISNICI</c:v>
                </c:pt>
              </c:strCache>
            </c:strRef>
          </c:cat>
          <c:val>
            <c:numRef>
              <c:f>('stranica 1 i 2'!$G$14,'stranica 1 i 2'!$G$33)</c:f>
              <c:numCache>
                <c:formatCode>#,##0.00</c:formatCode>
                <c:ptCount val="2"/>
                <c:pt idx="0">
                  <c:v>468.79</c:v>
                </c:pt>
                <c:pt idx="1">
                  <c:v>483.80413116432504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D1-439E-95A5-0CC963D1E7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5809952"/>
        <c:axId val="255805376"/>
      </c:barChart>
      <c:lineChart>
        <c:grouping val="standard"/>
        <c:varyColors val="0"/>
        <c:ser>
          <c:idx val="1"/>
          <c:order val="1"/>
          <c:tx>
            <c:strRef>
              <c:f>'stranica 1 i 2'!$J$23</c:f>
              <c:strCache>
                <c:ptCount val="1"/>
                <c:pt idx="0">
                  <c:v>Udio netomirovine u netoplaći RH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8"/>
            <c:spPr>
              <a:solidFill>
                <a:schemeClr val="bg1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6.199155772617107E-2"/>
                  <c:y val="-0.1080432377127047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3D1-439E-95A5-0CC963D1E7EB}"/>
                </c:ext>
              </c:extLst>
            </c:dLbl>
            <c:dLbl>
              <c:idx val="1"/>
              <c:layout>
                <c:manualLayout>
                  <c:x val="-6.2011298211977879E-2"/>
                  <c:y val="-0.115246120226885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3D1-439E-95A5-0CC963D1E7EB}"/>
                </c:ext>
              </c:extLst>
            </c:dLbl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noFill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('stranica 1 i 2'!$A$4:$K$4,'stranica 1 i 2'!$A$24:$K$24)</c:f>
              <c:strCache>
                <c:ptCount val="2"/>
                <c:pt idx="0">
                  <c:v>Korisnici mirovina koji su pravo na mirovinu ostvarili prema Zakonu o mirovinskom osiguranju </c:v>
                </c:pt>
                <c:pt idx="1">
                  <c:v>Korisnici koji su pravo na mirovinu PRVI PUT ostvarili u 2023. godini prema Zakonu o mirovinskom osiguranju - NOVI KORISNICI</c:v>
                </c:pt>
              </c:strCache>
            </c:strRef>
          </c:cat>
          <c:val>
            <c:numRef>
              <c:f>('stranica 1 i 2'!$J$14,'stranica 1 i 2'!$J$33)</c:f>
              <c:numCache>
                <c:formatCode>0.00</c:formatCode>
                <c:ptCount val="2"/>
                <c:pt idx="0">
                  <c:v>40.764347826086961</c:v>
                </c:pt>
                <c:pt idx="1">
                  <c:v>42.069924449071742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3D1-439E-95A5-0CC963D1E7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5807040"/>
        <c:axId val="255805792"/>
      </c:lineChart>
      <c:catAx>
        <c:axId val="255809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55805376"/>
        <c:crosses val="autoZero"/>
        <c:auto val="1"/>
        <c:lblAlgn val="ctr"/>
        <c:lblOffset val="100"/>
        <c:tickLblSkip val="1"/>
        <c:noMultiLvlLbl val="0"/>
      </c:catAx>
      <c:valAx>
        <c:axId val="255805376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74000">
                    <a:schemeClr val="accent1">
                      <a:lumMod val="45000"/>
                      <a:lumOff val="55000"/>
                    </a:schemeClr>
                  </a:gs>
                  <a:gs pos="8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#,##0.00" sourceLinked="1"/>
        <c:majorTickMark val="out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55809952"/>
        <c:crosses val="autoZero"/>
        <c:crossBetween val="between"/>
      </c:valAx>
      <c:valAx>
        <c:axId val="255805792"/>
        <c:scaling>
          <c:orientation val="minMax"/>
        </c:scaling>
        <c:delete val="1"/>
        <c:axPos val="r"/>
        <c:numFmt formatCode="0.00" sourceLinked="1"/>
        <c:majorTickMark val="out"/>
        <c:minorTickMark val="none"/>
        <c:tickLblPos val="nextTo"/>
        <c:crossAx val="255807040"/>
        <c:crosses val="max"/>
        <c:crossBetween val="between"/>
      </c:valAx>
      <c:catAx>
        <c:axId val="255807040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255805792"/>
        <c:crosses val="max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41547926177529343"/>
          <c:y val="0.22559235095613048"/>
          <c:w val="0.17624601731330267"/>
          <c:h val="0.3793707176169461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00" b="1">
                <a:solidFill>
                  <a:srgbClr val="002060"/>
                </a:solidFill>
              </a:rPr>
              <a:t>KORISNICI MIROVINA PREMA SVOTAMA MIROVINA</a:t>
            </a:r>
            <a:r>
              <a:rPr lang="hr-HR" sz="1000" b="1">
                <a:solidFill>
                  <a:srgbClr val="002060"/>
                </a:solidFill>
              </a:rPr>
              <a:t> u eurima</a:t>
            </a:r>
            <a:r>
              <a:rPr lang="en-US" sz="1000" b="1">
                <a:solidFill>
                  <a:srgbClr val="002060"/>
                </a:solidFill>
              </a:rPr>
              <a:t> KOJI SU PRAVO NA MIROVINU OSTVARILI PREMA </a:t>
            </a:r>
            <a:endParaRPr lang="hr-HR" sz="1000" b="1">
              <a:solidFill>
                <a:srgbClr val="002060"/>
              </a:solidFill>
            </a:endParaRPr>
          </a:p>
          <a:p>
            <a:pPr>
              <a:defRPr sz="1000" b="1"/>
            </a:pPr>
            <a:r>
              <a:rPr lang="en-US" sz="1000" b="1">
                <a:solidFill>
                  <a:srgbClr val="002060"/>
                </a:solidFill>
              </a:rPr>
              <a:t>ZAKONU O MIROVINSKOM OSIGURANJU </a:t>
            </a:r>
            <a:r>
              <a:rPr lang="en-US" sz="1000" b="1" i="1">
                <a:solidFill>
                  <a:srgbClr val="FF0000"/>
                </a:solidFill>
              </a:rPr>
              <a:t>BEZ MEĐUNARODNIH UGOVORA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1.3498312710911136E-2"/>
          <c:y val="0.19796980193761779"/>
          <c:w val="0.9670041244844394"/>
          <c:h val="0.672284955857790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'stranica 3'!$A$1:$M$1</c:f>
              <c:strCache>
                <c:ptCount val="1"/>
                <c:pt idx="0">
                  <c:v>KORISNICI MIROVINA PREMA VRSTAMA I SVOTAMA MIROVINA KOJI SU PRAVO NA MIROVINU OSTVARILI PREMA ZAKONU O MIROVINSKOM OSIGURANJU 
BEZ MEĐUNARODNIH UGOVORA</c:v>
                </c:pt>
              </c:strCache>
            </c:strRef>
          </c:tx>
          <c:spPr>
            <a:pattFill prst="pct80">
              <a:fgClr>
                <a:srgbClr val="002060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138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rgbClr val="002060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'stranica 3'!$A$5:$A$18</c:f>
              <c:strCache>
                <c:ptCount val="14"/>
                <c:pt idx="0">
                  <c:v>  do  70,00</c:v>
                </c:pt>
                <c:pt idx="1">
                  <c:v>70,01  ─  140,00</c:v>
                </c:pt>
                <c:pt idx="2">
                  <c:v>140,01  ─  200,00</c:v>
                </c:pt>
                <c:pt idx="3">
                  <c:v>200,01  ─  270,00</c:v>
                </c:pt>
                <c:pt idx="4">
                  <c:v>270,01  ─  340,00</c:v>
                </c:pt>
                <c:pt idx="5">
                  <c:v>340,01  ─  400,00</c:v>
                </c:pt>
                <c:pt idx="6">
                  <c:v>400,01  ─  470,00</c:v>
                </c:pt>
                <c:pt idx="7">
                  <c:v>470,01  ─  540,00</c:v>
                </c:pt>
                <c:pt idx="8">
                  <c:v>540,01  ─  600,00</c:v>
                </c:pt>
                <c:pt idx="9">
                  <c:v>600,01  ─  670,00</c:v>
                </c:pt>
                <c:pt idx="10">
                  <c:v>670,01  ─  800,00</c:v>
                </c:pt>
                <c:pt idx="11">
                  <c:v>800,01  ─  930,00</c:v>
                </c:pt>
                <c:pt idx="12">
                  <c:v>930,01  ─  1070,00</c:v>
                </c:pt>
                <c:pt idx="13">
                  <c:v>veće od  1070,00</c:v>
                </c:pt>
              </c:strCache>
            </c:strRef>
          </c:cat>
          <c:val>
            <c:numRef>
              <c:f>'stranica 3'!$B$5:$B$18</c:f>
              <c:numCache>
                <c:formatCode>General</c:formatCode>
                <c:ptCount val="14"/>
                <c:pt idx="0">
                  <c:v>2491</c:v>
                </c:pt>
                <c:pt idx="1">
                  <c:v>10796</c:v>
                </c:pt>
                <c:pt idx="2">
                  <c:v>46794</c:v>
                </c:pt>
                <c:pt idx="3">
                  <c:v>89799</c:v>
                </c:pt>
                <c:pt idx="4">
                  <c:v>126197</c:v>
                </c:pt>
                <c:pt idx="5">
                  <c:v>142194</c:v>
                </c:pt>
                <c:pt idx="6">
                  <c:v>139483</c:v>
                </c:pt>
                <c:pt idx="7">
                  <c:v>108734</c:v>
                </c:pt>
                <c:pt idx="8">
                  <c:v>74165</c:v>
                </c:pt>
                <c:pt idx="9">
                  <c:v>62454</c:v>
                </c:pt>
                <c:pt idx="10">
                  <c:v>72373</c:v>
                </c:pt>
                <c:pt idx="11">
                  <c:v>34863</c:v>
                </c:pt>
                <c:pt idx="12">
                  <c:v>16429</c:v>
                </c:pt>
                <c:pt idx="13">
                  <c:v>19332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01-43D0-A964-561C83558C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51069615"/>
        <c:axId val="1551075023"/>
      </c:barChart>
      <c:catAx>
        <c:axId val="15510696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2060"/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551075023"/>
        <c:crosses val="autoZero"/>
        <c:auto val="1"/>
        <c:lblAlgn val="ctr"/>
        <c:lblOffset val="100"/>
        <c:noMultiLvlLbl val="0"/>
      </c:catAx>
      <c:valAx>
        <c:axId val="1551075023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55106961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8000">
          <a:schemeClr val="accent2">
            <a:lumMod val="20000"/>
            <a:lumOff val="80000"/>
          </a:schemeClr>
        </a:gs>
        <a:gs pos="64000">
          <a:schemeClr val="accent4">
            <a:lumMod val="20000"/>
            <a:lumOff val="8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00" b="1">
                <a:solidFill>
                  <a:srgbClr val="002060"/>
                </a:solidFill>
              </a:rPr>
              <a:t>KORISNICI MIROVINA PREMA SVOTAMA MIROVINA</a:t>
            </a:r>
            <a:r>
              <a:rPr lang="hr-HR" sz="1000" b="1">
                <a:solidFill>
                  <a:srgbClr val="002060"/>
                </a:solidFill>
              </a:rPr>
              <a:t> u eurima</a:t>
            </a:r>
            <a:r>
              <a:rPr lang="en-US" sz="1000" b="1">
                <a:solidFill>
                  <a:srgbClr val="002060"/>
                </a:solidFill>
              </a:rPr>
              <a:t> KOJI SU PRAVO NA MIROVINU OSTVARILI</a:t>
            </a:r>
            <a:r>
              <a:rPr lang="hr-HR" sz="1000" b="1">
                <a:solidFill>
                  <a:srgbClr val="002060"/>
                </a:solidFill>
              </a:rPr>
              <a:t> </a:t>
            </a:r>
            <a:r>
              <a:rPr lang="hr-HR" sz="1000" b="1">
                <a:solidFill>
                  <a:srgbClr val="FF0000"/>
                </a:solidFill>
              </a:rPr>
              <a:t>do 31. prosinca 1998.</a:t>
            </a:r>
            <a:r>
              <a:rPr lang="en-US" sz="1000" b="1">
                <a:solidFill>
                  <a:srgbClr val="FF0000"/>
                </a:solidFill>
              </a:rPr>
              <a:t> </a:t>
            </a:r>
            <a:endParaRPr lang="hr-HR" sz="1000" b="1">
              <a:solidFill>
                <a:srgbClr val="FF0000"/>
              </a:solidFill>
            </a:endParaRPr>
          </a:p>
          <a:p>
            <a:pPr>
              <a:defRPr sz="1000" b="1"/>
            </a:pPr>
            <a:r>
              <a:rPr lang="en-US" sz="1000" b="1"/>
              <a:t> </a:t>
            </a:r>
            <a:r>
              <a:rPr lang="en-US" sz="1000" b="1" i="1">
                <a:solidFill>
                  <a:srgbClr val="FF0000"/>
                </a:solidFill>
              </a:rPr>
              <a:t>BEZ MEĐUNARODNIH UGOVORA</a:t>
            </a:r>
          </a:p>
        </c:rich>
      </c:tx>
      <c:layout>
        <c:manualLayout>
          <c:xMode val="edge"/>
          <c:yMode val="edge"/>
          <c:x val="0.14574732530630979"/>
          <c:y val="3.738317757009345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90">
              <a:fgClr>
                <a:srgbClr val="002060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12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rgbClr val="002060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'stranica 4'!$A$5:$A$18</c:f>
              <c:strCache>
                <c:ptCount val="14"/>
                <c:pt idx="0">
                  <c:v>  do  70,00</c:v>
                </c:pt>
                <c:pt idx="1">
                  <c:v>70,01  ─  140,00</c:v>
                </c:pt>
                <c:pt idx="2">
                  <c:v>140,01  ─  200,00</c:v>
                </c:pt>
                <c:pt idx="3">
                  <c:v>200,01  ─  270,00</c:v>
                </c:pt>
                <c:pt idx="4">
                  <c:v>270,01  ─  340,00</c:v>
                </c:pt>
                <c:pt idx="5">
                  <c:v>340,01  ─  400,00</c:v>
                </c:pt>
                <c:pt idx="6">
                  <c:v>400,01  ─  470,00</c:v>
                </c:pt>
                <c:pt idx="7">
                  <c:v>470,01  ─  540,00</c:v>
                </c:pt>
                <c:pt idx="8">
                  <c:v>540,01  ─  600,00</c:v>
                </c:pt>
                <c:pt idx="9">
                  <c:v>600,01  ─  670,00</c:v>
                </c:pt>
                <c:pt idx="10">
                  <c:v>670,01  ─  800,00</c:v>
                </c:pt>
                <c:pt idx="11">
                  <c:v>800,01  ─  930,00</c:v>
                </c:pt>
                <c:pt idx="12">
                  <c:v>930,01  ─  1070,00</c:v>
                </c:pt>
                <c:pt idx="13">
                  <c:v>veće od  1070,00</c:v>
                </c:pt>
              </c:strCache>
            </c:strRef>
          </c:cat>
          <c:val>
            <c:numRef>
              <c:f>'stranica 4'!$B$5:$B$18</c:f>
              <c:numCache>
                <c:formatCode>General</c:formatCode>
                <c:ptCount val="14"/>
                <c:pt idx="0">
                  <c:v>45</c:v>
                </c:pt>
                <c:pt idx="1">
                  <c:v>4549</c:v>
                </c:pt>
                <c:pt idx="2">
                  <c:v>4170</c:v>
                </c:pt>
                <c:pt idx="3">
                  <c:v>6587</c:v>
                </c:pt>
                <c:pt idx="4">
                  <c:v>11773</c:v>
                </c:pt>
                <c:pt idx="5">
                  <c:v>36782</c:v>
                </c:pt>
                <c:pt idx="6">
                  <c:v>31618</c:v>
                </c:pt>
                <c:pt idx="7">
                  <c:v>23298</c:v>
                </c:pt>
                <c:pt idx="8">
                  <c:v>19554</c:v>
                </c:pt>
                <c:pt idx="9">
                  <c:v>16224</c:v>
                </c:pt>
                <c:pt idx="10">
                  <c:v>17395</c:v>
                </c:pt>
                <c:pt idx="11">
                  <c:v>7862</c:v>
                </c:pt>
                <c:pt idx="12">
                  <c:v>3447</c:v>
                </c:pt>
                <c:pt idx="13">
                  <c:v>2939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4B-4DFF-81E9-5CC1A80BEC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51069615"/>
        <c:axId val="1551075023"/>
      </c:barChart>
      <c:catAx>
        <c:axId val="15510696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2060"/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551075023"/>
        <c:crosses val="autoZero"/>
        <c:auto val="1"/>
        <c:lblAlgn val="ctr"/>
        <c:lblOffset val="100"/>
        <c:noMultiLvlLbl val="0"/>
      </c:catAx>
      <c:valAx>
        <c:axId val="1551075023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55106961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8000">
          <a:schemeClr val="accent4">
            <a:lumMod val="20000"/>
            <a:lumOff val="80000"/>
          </a:schemeClr>
        </a:gs>
        <a:gs pos="47104">
          <a:schemeClr val="accent6">
            <a:lumMod val="20000"/>
            <a:lumOff val="80000"/>
          </a:schemeClr>
        </a:gs>
        <a:gs pos="68746">
          <a:schemeClr val="accent2">
            <a:lumMod val="20000"/>
            <a:lumOff val="80000"/>
          </a:schemeClr>
        </a:gs>
        <a:gs pos="64000">
          <a:schemeClr val="accent1">
            <a:lumMod val="20000"/>
            <a:lumOff val="8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00" b="1">
                <a:solidFill>
                  <a:srgbClr val="002060"/>
                </a:solidFill>
              </a:rPr>
              <a:t>KORISNICI MIROVINA PREMA SVOTAMA MIROVINA</a:t>
            </a:r>
            <a:r>
              <a:rPr lang="hr-HR" sz="1000" b="1">
                <a:solidFill>
                  <a:srgbClr val="002060"/>
                </a:solidFill>
              </a:rPr>
              <a:t> u eurima</a:t>
            </a:r>
            <a:r>
              <a:rPr lang="en-US" sz="1000" b="1">
                <a:solidFill>
                  <a:srgbClr val="002060"/>
                </a:solidFill>
              </a:rPr>
              <a:t> KOJI SU PRAVO NA MIROVINU OSTVARILI </a:t>
            </a:r>
            <a:r>
              <a:rPr lang="hr-HR" sz="1000" b="1">
                <a:solidFill>
                  <a:srgbClr val="002060"/>
                </a:solidFill>
              </a:rPr>
              <a:t> </a:t>
            </a:r>
            <a:r>
              <a:rPr lang="hr-HR" sz="1000" b="1">
                <a:solidFill>
                  <a:srgbClr val="FF0000"/>
                </a:solidFill>
              </a:rPr>
              <a:t>od 1. siječnja 1999.</a:t>
            </a:r>
          </a:p>
          <a:p>
            <a:pPr>
              <a:defRPr sz="1000" b="1"/>
            </a:pPr>
            <a:r>
              <a:rPr lang="en-US" sz="1000" b="1"/>
              <a:t> </a:t>
            </a:r>
            <a:r>
              <a:rPr lang="en-US" sz="1000" b="1" i="1">
                <a:solidFill>
                  <a:srgbClr val="FF0000"/>
                </a:solidFill>
              </a:rPr>
              <a:t>BEZ MEĐUNARODNIH UGOVORA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12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rgbClr val="002060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'stranica 5'!$A$5:$A$18</c:f>
              <c:strCache>
                <c:ptCount val="14"/>
                <c:pt idx="0">
                  <c:v>  do  70,00</c:v>
                </c:pt>
                <c:pt idx="1">
                  <c:v>70,01  ─  140,00</c:v>
                </c:pt>
                <c:pt idx="2">
                  <c:v>140,01  ─  200,00</c:v>
                </c:pt>
                <c:pt idx="3">
                  <c:v>200,01  ─  270,00</c:v>
                </c:pt>
                <c:pt idx="4">
                  <c:v>270,01  ─  340,00</c:v>
                </c:pt>
                <c:pt idx="5">
                  <c:v>340,01  ─  400,00</c:v>
                </c:pt>
                <c:pt idx="6">
                  <c:v>400,01  ─  470,00</c:v>
                </c:pt>
                <c:pt idx="7">
                  <c:v>470,01  ─  540,00</c:v>
                </c:pt>
                <c:pt idx="8">
                  <c:v>540,01  ─  600,00</c:v>
                </c:pt>
                <c:pt idx="9">
                  <c:v>600,01  ─  670,00</c:v>
                </c:pt>
                <c:pt idx="10">
                  <c:v>670,01  ─  800,00</c:v>
                </c:pt>
                <c:pt idx="11">
                  <c:v>800,01  ─  930,00</c:v>
                </c:pt>
                <c:pt idx="12">
                  <c:v>930,01  ─  1070,00</c:v>
                </c:pt>
                <c:pt idx="13">
                  <c:v>veće od  1070,00</c:v>
                </c:pt>
              </c:strCache>
            </c:strRef>
          </c:cat>
          <c:val>
            <c:numRef>
              <c:f>'stranica 5'!$B$5:$B$18</c:f>
              <c:numCache>
                <c:formatCode>General</c:formatCode>
                <c:ptCount val="14"/>
                <c:pt idx="0">
                  <c:v>2446</c:v>
                </c:pt>
                <c:pt idx="1">
                  <c:v>6247</c:v>
                </c:pt>
                <c:pt idx="2">
                  <c:v>42624</c:v>
                </c:pt>
                <c:pt idx="3">
                  <c:v>83212</c:v>
                </c:pt>
                <c:pt idx="4">
                  <c:v>114424</c:v>
                </c:pt>
                <c:pt idx="5">
                  <c:v>105412</c:v>
                </c:pt>
                <c:pt idx="6">
                  <c:v>107865</c:v>
                </c:pt>
                <c:pt idx="7">
                  <c:v>85436</c:v>
                </c:pt>
                <c:pt idx="8">
                  <c:v>54611</c:v>
                </c:pt>
                <c:pt idx="9">
                  <c:v>46230</c:v>
                </c:pt>
                <c:pt idx="10">
                  <c:v>54978</c:v>
                </c:pt>
                <c:pt idx="11">
                  <c:v>27001</c:v>
                </c:pt>
                <c:pt idx="12">
                  <c:v>12982</c:v>
                </c:pt>
                <c:pt idx="13">
                  <c:v>16393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CB-4A30-8631-C648AF7305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51069615"/>
        <c:axId val="1551075023"/>
      </c:barChart>
      <c:catAx>
        <c:axId val="15510696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rgbClr val="002060"/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551075023"/>
        <c:crosses val="autoZero"/>
        <c:auto val="1"/>
        <c:lblAlgn val="ctr"/>
        <c:lblOffset val="100"/>
        <c:noMultiLvlLbl val="0"/>
      </c:catAx>
      <c:valAx>
        <c:axId val="1551075023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55106961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blipFill>
      <a:blip xmlns:r="http://schemas.openxmlformats.org/officeDocument/2006/relationships" r:embed="rId3"/>
      <a:tile tx="0" ty="0" sx="100000" sy="100000" flip="none" algn="tl"/>
    </a:blip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55118110236220474" l="0.70866141732283472" r="0.70866141732283472" t="0.74803149606299213" header="0.31496062992125984" footer="0.31496062992125984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hr-HR" sz="1000" b="1">
                <a:solidFill>
                  <a:schemeClr val="tx1"/>
                </a:solidFill>
              </a:rPr>
              <a:t>KORISNICI KOJIMA SU MIROVINE PRIZNATE I / ILI ODREĐENE PREMA POSEBNIM PROPISIMA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2.2391857506361322E-2"/>
          <c:y val="0.1170028678295322"/>
          <c:w val="0.96156678888421387"/>
          <c:h val="0.425197994664835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'stranica 6'!$C$4</c:f>
              <c:strCache>
                <c:ptCount val="1"/>
                <c:pt idx="0">
                  <c:v>Broj korisnika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'stranica 6'!$B$7:$B$26</c:f>
              <c:strCache>
                <c:ptCount val="20"/>
                <c:pt idx="0">
                  <c:v>     a) radnici na poslovima ovlaštenih službenih osoba u tijelima unutarnjih 
poslova i pravosuđa, kojima je pravo na mirovinu priznato prema propisima
koji su bili na snazi do stupanja na snagu Zakona o pravima iz mirovinskog
osiguranja DVO, PS i OSO</c:v>
                </c:pt>
                <c:pt idx="1">
                  <c:v>     b) radnici na  poslovima policijskih službenika, ovlaštenih službenih osoba pravosuđa i službene osobe s posebnim dužnostima i ovlastima u sigurnosno obavještajnom sustavu RH koji su pravo na mirovinu ostvarili prema Zakonu o pravima DVO, PS i OSO</c:v>
                </c:pt>
                <c:pt idx="2">
                  <c:v>     c) radnici na poslovima razminiranja</c:v>
                </c:pt>
                <c:pt idx="3">
                  <c:v>Korisnici koji pravo na mirovinu ostvaruju prema Zakonu o vatrogastvu (NN 125/19)*</c:v>
                </c:pt>
                <c:pt idx="4">
                  <c:v>Djelatne vojne osobe - DVO </c:v>
                </c:pt>
                <c:pt idx="5">
                  <c:v>Pripadnici Hrvatske domovinske vojske od 1941. do 1945. godine</c:v>
                </c:pt>
                <c:pt idx="6">
                  <c:v>Bivši politički zatvorenici</c:v>
                </c:pt>
                <c:pt idx="7">
                  <c:v>Hrvatski branitelji iz Domovinskog rata - ZOHBDR</c:v>
                </c:pt>
                <c:pt idx="8">
                  <c:v>Mirovine priznate prema općim propisima, a određene prema
ZOHBDR - u iz 2017. (čl. 27., 35., 48. i 49. stavak 2.) </c:v>
                </c:pt>
                <c:pt idx="9">
                  <c:v>Pripadnici bivše Jugoslavenske narodne armije - JNA</c:v>
                </c:pt>
                <c:pt idx="10">
                  <c:v>Pripadnici bivše Jugoslavenske narodne armije - JNA - čl. 185 ZOMO</c:v>
                </c:pt>
                <c:pt idx="11">
                  <c:v>Sudionici Narodnooslobodilačkog rata - NOR</c:v>
                </c:pt>
                <c:pt idx="12">
                  <c:v>Zastupnici u Hrvatskom saboru, članovi Vlade, suci Ustavnog suda i glavni državni revizor </c:v>
                </c:pt>
                <c:pt idx="13">
                  <c:v>Članovi Izvršnog vijeća Sabora, Saveznog izvršnog vijeća i administrativno umirovljeni javni službenici</c:v>
                </c:pt>
                <c:pt idx="14">
                  <c:v>Bivši službenici u saveznim tijelima bivše SFRJ - članak 38. ZOMO</c:v>
                </c:pt>
                <c:pt idx="15">
                  <c:v>Redoviti članovi Hrvatske akademije znanosti i umjetnosti - HAZU</c:v>
                </c:pt>
                <c:pt idx="16">
                  <c:v>Radnici u Istarskim ugljenokopima "Tupljak" d.d. Labin </c:v>
                </c:pt>
                <c:pt idx="17">
                  <c:v>Radnici profesionalno izloženi azbestu</c:v>
                </c:pt>
                <c:pt idx="18">
                  <c:v>Osiguranici - članovi posade broda u međunarodnoj plovidbi i nacionalnoj plovidbi - članak 129. a stavak 2. Pomorskog zakonika</c:v>
                </c:pt>
                <c:pt idx="19">
                  <c:v>Pripadnici Hrvatskog vijeća obrane  - HVO </c:v>
                </c:pt>
              </c:strCache>
            </c:strRef>
          </c:cat>
          <c:val>
            <c:numRef>
              <c:f>'stranica 6'!$C$7:$C$26</c:f>
              <c:numCache>
                <c:formatCode>General</c:formatCode>
                <c:ptCount val="20"/>
                <c:pt idx="0">
                  <c:v>6978</c:v>
                </c:pt>
                <c:pt idx="1">
                  <c:v>9537</c:v>
                </c:pt>
                <c:pt idx="2">
                  <c:v>672</c:v>
                </c:pt>
                <c:pt idx="3">
                  <c:v>367</c:v>
                </c:pt>
                <c:pt idx="4" formatCode="0">
                  <c:v>16060</c:v>
                </c:pt>
                <c:pt idx="5">
                  <c:v>1830</c:v>
                </c:pt>
                <c:pt idx="6">
                  <c:v>2043</c:v>
                </c:pt>
                <c:pt idx="7">
                  <c:v>71267</c:v>
                </c:pt>
                <c:pt idx="8">
                  <c:v>58043</c:v>
                </c:pt>
                <c:pt idx="9">
                  <c:v>3568</c:v>
                </c:pt>
                <c:pt idx="10">
                  <c:v>153</c:v>
                </c:pt>
                <c:pt idx="11">
                  <c:v>4774</c:v>
                </c:pt>
                <c:pt idx="12">
                  <c:v>680</c:v>
                </c:pt>
                <c:pt idx="13">
                  <c:v>63</c:v>
                </c:pt>
                <c:pt idx="14">
                  <c:v>17</c:v>
                </c:pt>
                <c:pt idx="15">
                  <c:v>123</c:v>
                </c:pt>
                <c:pt idx="16">
                  <c:v>245</c:v>
                </c:pt>
                <c:pt idx="17">
                  <c:v>816</c:v>
                </c:pt>
                <c:pt idx="18">
                  <c:v>203</c:v>
                </c:pt>
                <c:pt idx="19">
                  <c:v>6730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DE-4457-B244-4552196EF0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51329807"/>
        <c:axId val="1551346031"/>
      </c:barChart>
      <c:lineChart>
        <c:grouping val="standard"/>
        <c:varyColors val="0"/>
        <c:ser>
          <c:idx val="1"/>
          <c:order val="1"/>
          <c:tx>
            <c:v>prosječna netomirovina u eurima (EUR)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'stranica 6'!$B$7:$B$26</c:f>
              <c:strCache>
                <c:ptCount val="20"/>
                <c:pt idx="0">
                  <c:v>     a) radnici na poslovima ovlaštenih službenih osoba u tijelima unutarnjih 
poslova i pravosuđa, kojima je pravo na mirovinu priznato prema propisima
koji su bili na snazi do stupanja na snagu Zakona o pravima iz mirovinskog
osiguranja DVO, PS i OSO</c:v>
                </c:pt>
                <c:pt idx="1">
                  <c:v>     b) radnici na  poslovima policijskih službenika, ovlaštenih službenih osoba pravosuđa i službene osobe s posebnim dužnostima i ovlastima u sigurnosno obavještajnom sustavu RH koji su pravo na mirovinu ostvarili prema Zakonu o pravima DVO, PS i OSO</c:v>
                </c:pt>
                <c:pt idx="2">
                  <c:v>     c) radnici na poslovima razminiranja</c:v>
                </c:pt>
                <c:pt idx="3">
                  <c:v>Korisnici koji pravo na mirovinu ostvaruju prema Zakonu o vatrogastvu (NN 125/19)*</c:v>
                </c:pt>
                <c:pt idx="4">
                  <c:v>Djelatne vojne osobe - DVO </c:v>
                </c:pt>
                <c:pt idx="5">
                  <c:v>Pripadnici Hrvatske domovinske vojske od 1941. do 1945. godine</c:v>
                </c:pt>
                <c:pt idx="6">
                  <c:v>Bivši politički zatvorenici</c:v>
                </c:pt>
                <c:pt idx="7">
                  <c:v>Hrvatski branitelji iz Domovinskog rata - ZOHBDR</c:v>
                </c:pt>
                <c:pt idx="8">
                  <c:v>Mirovine priznate prema općim propisima, a određene prema
ZOHBDR - u iz 2017. (čl. 27., 35., 48. i 49. stavak 2.) </c:v>
                </c:pt>
                <c:pt idx="9">
                  <c:v>Pripadnici bivše Jugoslavenske narodne armije - JNA</c:v>
                </c:pt>
                <c:pt idx="10">
                  <c:v>Pripadnici bivše Jugoslavenske narodne armije - JNA - čl. 185 ZOMO</c:v>
                </c:pt>
                <c:pt idx="11">
                  <c:v>Sudionici Narodnooslobodilačkog rata - NOR</c:v>
                </c:pt>
                <c:pt idx="12">
                  <c:v>Zastupnici u Hrvatskom saboru, članovi Vlade, suci Ustavnog suda i glavni državni revizor </c:v>
                </c:pt>
                <c:pt idx="13">
                  <c:v>Članovi Izvršnog vijeća Sabora, Saveznog izvršnog vijeća i administrativno umirovljeni javni službenici</c:v>
                </c:pt>
                <c:pt idx="14">
                  <c:v>Bivši službenici u saveznim tijelima bivše SFRJ - članak 38. ZOMO</c:v>
                </c:pt>
                <c:pt idx="15">
                  <c:v>Redoviti članovi Hrvatske akademije znanosti i umjetnosti - HAZU</c:v>
                </c:pt>
                <c:pt idx="16">
                  <c:v>Radnici u Istarskim ugljenokopima "Tupljak" d.d. Labin </c:v>
                </c:pt>
                <c:pt idx="17">
                  <c:v>Radnici profesionalno izloženi azbestu</c:v>
                </c:pt>
                <c:pt idx="18">
                  <c:v>Osiguranici - članovi posade broda u međunarodnoj plovidbi i nacionalnoj plovidbi - članak 129. a stavak 2. Pomorskog zakonika</c:v>
                </c:pt>
                <c:pt idx="19">
                  <c:v>Pripadnici Hrvatskog vijeća obrane  - HVO </c:v>
                </c:pt>
              </c:strCache>
            </c:strRef>
          </c:cat>
          <c:val>
            <c:numRef>
              <c:f>'stranica 6'!$D$7:$D$26</c:f>
              <c:numCache>
                <c:formatCode>#,##0.00</c:formatCode>
                <c:ptCount val="20"/>
                <c:pt idx="0">
                  <c:v>749.75</c:v>
                </c:pt>
                <c:pt idx="1">
                  <c:v>705.54</c:v>
                </c:pt>
                <c:pt idx="2">
                  <c:v>675.02</c:v>
                </c:pt>
                <c:pt idx="3">
                  <c:v>814.42</c:v>
                </c:pt>
                <c:pt idx="4">
                  <c:v>639.46</c:v>
                </c:pt>
                <c:pt idx="5">
                  <c:v>436.65</c:v>
                </c:pt>
                <c:pt idx="6">
                  <c:v>675.39</c:v>
                </c:pt>
                <c:pt idx="7">
                  <c:v>968</c:v>
                </c:pt>
                <c:pt idx="8">
                  <c:v>464.63</c:v>
                </c:pt>
                <c:pt idx="9">
                  <c:v>545.75</c:v>
                </c:pt>
                <c:pt idx="10">
                  <c:v>532.33000000000004</c:v>
                </c:pt>
                <c:pt idx="11">
                  <c:v>502.33</c:v>
                </c:pt>
                <c:pt idx="12">
                  <c:v>1723.31</c:v>
                </c:pt>
                <c:pt idx="13">
                  <c:v>591.59</c:v>
                </c:pt>
                <c:pt idx="14">
                  <c:v>623.59</c:v>
                </c:pt>
                <c:pt idx="15">
                  <c:v>1584.4</c:v>
                </c:pt>
                <c:pt idx="16">
                  <c:v>619.96</c:v>
                </c:pt>
                <c:pt idx="17">
                  <c:v>517.92999999999995</c:v>
                </c:pt>
                <c:pt idx="18">
                  <c:v>334.31</c:v>
                </c:pt>
                <c:pt idx="19">
                  <c:v>548.29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DE-4457-B244-4552196EF0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1082927"/>
        <c:axId val="1551076687"/>
      </c:lineChart>
      <c:catAx>
        <c:axId val="155132980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accent2">
                  <a:lumMod val="40000"/>
                  <a:lumOff val="6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7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551346031"/>
        <c:crosses val="autoZero"/>
        <c:auto val="1"/>
        <c:lblAlgn val="ctr"/>
        <c:lblOffset val="100"/>
        <c:noMultiLvlLbl val="0"/>
      </c:catAx>
      <c:valAx>
        <c:axId val="1551346031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551329807"/>
        <c:crosses val="autoZero"/>
        <c:crossBetween val="between"/>
      </c:valAx>
      <c:valAx>
        <c:axId val="1551076687"/>
        <c:scaling>
          <c:orientation val="minMax"/>
        </c:scaling>
        <c:delete val="0"/>
        <c:axPos val="r"/>
        <c:numFmt formatCode="#,##0.00" sourceLinked="1"/>
        <c:majorTickMark val="out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551082927"/>
        <c:crosses val="max"/>
        <c:crossBetween val="between"/>
      </c:valAx>
      <c:catAx>
        <c:axId val="1551082927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551076687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1.5286364313631102E-2"/>
          <c:y val="8.4983852478543453E-2"/>
          <c:w val="0.24655335113678475"/>
          <c:h val="0.1403063473960568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blipFill>
      <a:blip xmlns:r="http://schemas.openxmlformats.org/officeDocument/2006/relationships" r:embed="rId3"/>
      <a:tile tx="0" ty="0" sx="100000" sy="100000" flip="none" algn="tl"/>
    </a:blip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011631639570236E-2"/>
          <c:y val="0.16306954436450841"/>
          <c:w val="0.89192877509016411"/>
          <c:h val="0.591590475650975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'stranica 8'!$B$7:$B$8</c:f>
              <c:strCache>
                <c:ptCount val="2"/>
                <c:pt idx="0">
                  <c:v>Broj 
korisnika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solidFill>
                <a:srgbClr val="DEBDFF"/>
              </a:solidFill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('stranica 8'!$A$10:$A$12,'stranica 8'!$A$14:$A$15,'stranica 8'!$A$17,'stranica 8'!$A$18)</c:f>
              <c:strCache>
                <c:ptCount val="7"/>
                <c:pt idx="0">
                  <c:v>Starosna miorovina</c:v>
                </c:pt>
                <c:pt idx="1">
                  <c:v>Starosna mirovina za dugogodišnjeg osiguranika - čl. 35.</c:v>
                </c:pt>
                <c:pt idx="2">
                  <c:v>Starosna mirovina prevedena iz invalidske   </c:v>
                </c:pt>
                <c:pt idx="3">
                  <c:v>Prijevremena starosna mirovina</c:v>
                </c:pt>
                <c:pt idx="4">
                  <c:v>Prijevremena starosna mirovina zbog stečaja poslodavca - čl. 36.</c:v>
                </c:pt>
                <c:pt idx="5">
                  <c:v>Invalidska mirovina</c:v>
                </c:pt>
                <c:pt idx="6">
                  <c:v> UKUPNO  </c:v>
                </c:pt>
              </c:strCache>
            </c:strRef>
          </c:cat>
          <c:val>
            <c:numRef>
              <c:f>('stranica 8'!$B$10:$B$12,'stranica 8'!$B$14:$B$15,'stranica 8'!$B$17,'stranica 8'!$B$18)</c:f>
              <c:numCache>
                <c:formatCode>0</c:formatCode>
                <c:ptCount val="7"/>
                <c:pt idx="0">
                  <c:v>47747</c:v>
                </c:pt>
                <c:pt idx="1">
                  <c:v>977</c:v>
                </c:pt>
                <c:pt idx="2">
                  <c:v>6089</c:v>
                </c:pt>
                <c:pt idx="3">
                  <c:v>11386</c:v>
                </c:pt>
                <c:pt idx="4">
                  <c:v>1</c:v>
                </c:pt>
                <c:pt idx="5">
                  <c:v>2233</c:v>
                </c:pt>
                <c:pt idx="6">
                  <c:v>68433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83-4A5E-A7A8-936F7875D0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656163936"/>
        <c:axId val="1656164768"/>
      </c:barChart>
      <c:lineChart>
        <c:grouping val="standard"/>
        <c:varyColors val="0"/>
        <c:ser>
          <c:idx val="1"/>
          <c:order val="1"/>
          <c:tx>
            <c:strRef>
              <c:f>'stranica 8'!$D$7:$D$8</c:f>
              <c:strCache>
                <c:ptCount val="2"/>
                <c:pt idx="0">
                  <c:v>Prosjek brutoiznosa dijela obiteljske mirovine (DOM)</c:v>
                </c:pt>
              </c:strCache>
            </c:strRef>
          </c:tx>
          <c:spPr>
            <a:ln w="34925" cap="rnd">
              <a:solidFill>
                <a:srgbClr val="FF000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spPr>
              <a:solidFill>
                <a:srgbClr val="FF9F89"/>
              </a:solidFill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('stranica 8'!$A$10:$A$12,'stranica 8'!$A$14:$A$15)</c:f>
              <c:strCache>
                <c:ptCount val="5"/>
                <c:pt idx="0">
                  <c:v>Starosna miorovina</c:v>
                </c:pt>
                <c:pt idx="1">
                  <c:v>Starosna mirovina za dugogodišnjeg osiguranika - čl. 35.</c:v>
                </c:pt>
                <c:pt idx="2">
                  <c:v>Starosna mirovina prevedena iz invalidske   </c:v>
                </c:pt>
                <c:pt idx="3">
                  <c:v>Prijevremena starosna mirovina</c:v>
                </c:pt>
                <c:pt idx="4">
                  <c:v>Prijevremena starosna mirovina zbog stečaja poslodavca - čl. 36.</c:v>
                </c:pt>
              </c:strCache>
            </c:strRef>
          </c:cat>
          <c:val>
            <c:numRef>
              <c:f>('stranica 8'!$D$10:$D$12,'stranica 8'!$D$14:$D$15,'stranica 8'!$D$17,'stranica 8'!$D$18)</c:f>
              <c:numCache>
                <c:formatCode>#,##0.00</c:formatCode>
                <c:ptCount val="7"/>
                <c:pt idx="0">
                  <c:v>94.466081219762586</c:v>
                </c:pt>
                <c:pt idx="1">
                  <c:v>90.873940634595755</c:v>
                </c:pt>
                <c:pt idx="2">
                  <c:v>91.931776974872889</c:v>
                </c:pt>
                <c:pt idx="3">
                  <c:v>93.367815738626277</c:v>
                </c:pt>
                <c:pt idx="4">
                  <c:v>95.62</c:v>
                </c:pt>
                <c:pt idx="5">
                  <c:v>83.438490819525313</c:v>
                </c:pt>
                <c:pt idx="6">
                  <c:v>93.646751274970825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783-4A5E-A7A8-936F7875D0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2183728"/>
        <c:axId val="1452199536"/>
      </c:lineChart>
      <c:catAx>
        <c:axId val="1656163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56164768"/>
        <c:crosses val="autoZero"/>
        <c:auto val="1"/>
        <c:lblAlgn val="ctr"/>
        <c:lblOffset val="100"/>
        <c:noMultiLvlLbl val="0"/>
      </c:catAx>
      <c:valAx>
        <c:axId val="1656164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56163936"/>
        <c:crosses val="autoZero"/>
        <c:crossBetween val="between"/>
      </c:valAx>
      <c:valAx>
        <c:axId val="1452199536"/>
        <c:scaling>
          <c:orientation val="minMax"/>
        </c:scaling>
        <c:delete val="0"/>
        <c:axPos val="r"/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452183728"/>
        <c:crosses val="max"/>
        <c:crossBetween val="between"/>
      </c:valAx>
      <c:catAx>
        <c:axId val="14521837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45219953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3.7277534185777804E-2"/>
          <c:y val="2.396948582865991E-3"/>
          <c:w val="0.96077883121752639"/>
          <c:h val="0.1798583810117260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5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67733</xdr:colOff>
      <xdr:row>34</xdr:row>
      <xdr:rowOff>25399</xdr:rowOff>
    </xdr:from>
    <xdr:to>
      <xdr:col>10</xdr:col>
      <xdr:colOff>713316</xdr:colOff>
      <xdr:row>45</xdr:row>
      <xdr:rowOff>47625</xdr:rowOff>
    </xdr:to>
    <xdr:graphicFrame macro="">
      <xdr:nvGraphicFramePr>
        <xdr:cNvPr id="2" name="Grafikon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68791</xdr:colOff>
      <xdr:row>45</xdr:row>
      <xdr:rowOff>133349</xdr:rowOff>
    </xdr:from>
    <xdr:to>
      <xdr:col>10</xdr:col>
      <xdr:colOff>682625</xdr:colOff>
      <xdr:row>55</xdr:row>
      <xdr:rowOff>0</xdr:rowOff>
    </xdr:to>
    <xdr:graphicFrame macro="">
      <xdr:nvGraphicFramePr>
        <xdr:cNvPr id="3" name="Grafikon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63499</xdr:colOff>
      <xdr:row>55</xdr:row>
      <xdr:rowOff>65617</xdr:rowOff>
    </xdr:from>
    <xdr:to>
      <xdr:col>3</xdr:col>
      <xdr:colOff>219075</xdr:colOff>
      <xdr:row>66</xdr:row>
      <xdr:rowOff>180975</xdr:rowOff>
    </xdr:to>
    <xdr:graphicFrame macro="">
      <xdr:nvGraphicFramePr>
        <xdr:cNvPr id="5" name="Grafikon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276224</xdr:colOff>
      <xdr:row>55</xdr:row>
      <xdr:rowOff>73025</xdr:rowOff>
    </xdr:from>
    <xdr:to>
      <xdr:col>10</xdr:col>
      <xdr:colOff>752475</xdr:colOff>
      <xdr:row>67</xdr:row>
      <xdr:rowOff>9525</xdr:rowOff>
    </xdr:to>
    <xdr:graphicFrame macro="">
      <xdr:nvGraphicFramePr>
        <xdr:cNvPr id="6" name="Grafikon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21</xdr:row>
      <xdr:rowOff>66675</xdr:rowOff>
    </xdr:from>
    <xdr:to>
      <xdr:col>12</xdr:col>
      <xdr:colOff>581025</xdr:colOff>
      <xdr:row>36</xdr:row>
      <xdr:rowOff>76200</xdr:rowOff>
    </xdr:to>
    <xdr:graphicFrame macro="">
      <xdr:nvGraphicFramePr>
        <xdr:cNvPr id="2" name="Grafikon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21</xdr:row>
      <xdr:rowOff>38099</xdr:rowOff>
    </xdr:from>
    <xdr:to>
      <xdr:col>12</xdr:col>
      <xdr:colOff>590550</xdr:colOff>
      <xdr:row>35</xdr:row>
      <xdr:rowOff>142875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57151</xdr:rowOff>
    </xdr:from>
    <xdr:to>
      <xdr:col>13</xdr:col>
      <xdr:colOff>0</xdr:colOff>
      <xdr:row>35</xdr:row>
      <xdr:rowOff>85725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30</xdr:row>
      <xdr:rowOff>28574</xdr:rowOff>
    </xdr:from>
    <xdr:to>
      <xdr:col>4</xdr:col>
      <xdr:colOff>695325</xdr:colOff>
      <xdr:row>56</xdr:row>
      <xdr:rowOff>114300</xdr:rowOff>
    </xdr:to>
    <xdr:graphicFrame macro="">
      <xdr:nvGraphicFramePr>
        <xdr:cNvPr id="3" name="Grafikon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0</xdr:rowOff>
    </xdr:from>
    <xdr:to>
      <xdr:col>7</xdr:col>
      <xdr:colOff>9525</xdr:colOff>
      <xdr:row>37</xdr:row>
      <xdr:rowOff>123825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5"/>
  <sheetViews>
    <sheetView tabSelected="1" zoomScaleNormal="100" workbookViewId="0">
      <selection sqref="A1:K1"/>
    </sheetView>
  </sheetViews>
  <sheetFormatPr defaultColWidth="9.140625" defaultRowHeight="15" x14ac:dyDescent="0.25"/>
  <cols>
    <col min="1" max="1" width="47.42578125" style="2" customWidth="1"/>
    <col min="2" max="2" width="11" style="2" customWidth="1"/>
    <col min="3" max="3" width="9.85546875" style="2" customWidth="1"/>
    <col min="4" max="4" width="9" style="2" customWidth="1"/>
    <col min="5" max="5" width="8.140625" style="2" customWidth="1"/>
    <col min="6" max="6" width="8.7109375" style="2" customWidth="1"/>
    <col min="7" max="7" width="10" style="2" customWidth="1"/>
    <col min="8" max="8" width="9.28515625" style="2" customWidth="1"/>
    <col min="9" max="9" width="7.5703125" style="2" customWidth="1"/>
    <col min="10" max="10" width="10.140625" style="2" customWidth="1"/>
    <col min="11" max="11" width="12.28515625" style="2" customWidth="1"/>
    <col min="12" max="12" width="9.140625" style="117" customWidth="1"/>
    <col min="13" max="14" width="9.140625" style="113" customWidth="1"/>
    <col min="15" max="15" width="12.140625" style="113" customWidth="1"/>
    <col min="16" max="16" width="9.140625" style="113" customWidth="1"/>
    <col min="17" max="17" width="9.140625" style="117" customWidth="1"/>
    <col min="18" max="20" width="9.140625" style="113" customWidth="1"/>
    <col min="21" max="23" width="9.140625" style="113"/>
    <col min="24" max="16384" width="9.140625" style="2"/>
  </cols>
  <sheetData>
    <row r="1" spans="1:23" ht="18" customHeight="1" x14ac:dyDescent="0.25">
      <c r="A1" s="253" t="s">
        <v>183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</row>
    <row r="2" spans="1:23" s="1" customFormat="1" ht="12.75" customHeight="1" x14ac:dyDescent="0.2">
      <c r="A2" s="257" t="s">
        <v>4</v>
      </c>
      <c r="B2" s="254" t="s">
        <v>5</v>
      </c>
      <c r="C2" s="258" t="s">
        <v>111</v>
      </c>
      <c r="D2" s="254" t="s">
        <v>64</v>
      </c>
      <c r="E2" s="255" t="s">
        <v>65</v>
      </c>
      <c r="F2" s="251" t="s">
        <v>0</v>
      </c>
      <c r="G2" s="251"/>
      <c r="H2" s="251"/>
      <c r="I2" s="251"/>
      <c r="J2" s="251"/>
      <c r="K2" s="251"/>
      <c r="L2" s="90"/>
      <c r="M2" s="114"/>
      <c r="N2" s="114"/>
      <c r="O2" s="114"/>
      <c r="P2" s="114"/>
      <c r="Q2" s="90"/>
      <c r="R2" s="114"/>
      <c r="S2" s="114"/>
      <c r="T2" s="114"/>
      <c r="U2" s="114"/>
      <c r="V2" s="114"/>
      <c r="W2" s="114"/>
    </row>
    <row r="3" spans="1:23" s="1" customFormat="1" ht="53.25" customHeight="1" x14ac:dyDescent="0.2">
      <c r="A3" s="257"/>
      <c r="B3" s="254"/>
      <c r="C3" s="258"/>
      <c r="D3" s="254"/>
      <c r="E3" s="256"/>
      <c r="F3" s="65" t="s">
        <v>6</v>
      </c>
      <c r="G3" s="100" t="s">
        <v>112</v>
      </c>
      <c r="H3" s="65" t="s">
        <v>64</v>
      </c>
      <c r="I3" s="100" t="s">
        <v>65</v>
      </c>
      <c r="J3" s="101" t="s">
        <v>69</v>
      </c>
      <c r="K3" s="94" t="s">
        <v>66</v>
      </c>
      <c r="L3" s="90"/>
      <c r="M3" s="114"/>
      <c r="N3" s="114"/>
      <c r="O3" s="114"/>
      <c r="P3" s="114"/>
      <c r="Q3" s="90"/>
      <c r="R3" s="114"/>
      <c r="S3" s="114"/>
      <c r="T3" s="114"/>
      <c r="U3" s="114"/>
      <c r="V3" s="114"/>
      <c r="W3" s="114"/>
    </row>
    <row r="4" spans="1:23" s="1" customFormat="1" ht="10.5" customHeight="1" x14ac:dyDescent="0.2">
      <c r="A4" s="250" t="s">
        <v>63</v>
      </c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90"/>
      <c r="M4" s="114"/>
      <c r="N4" s="114"/>
      <c r="O4" s="114"/>
      <c r="P4" s="114"/>
      <c r="Q4" s="90"/>
      <c r="R4" s="114"/>
      <c r="S4" s="114"/>
      <c r="T4" s="114"/>
      <c r="U4" s="114"/>
      <c r="V4" s="114"/>
      <c r="W4" s="114"/>
    </row>
    <row r="5" spans="1:23" s="1" customFormat="1" ht="13.5" customHeight="1" x14ac:dyDescent="0.2">
      <c r="A5" s="146" t="s">
        <v>148</v>
      </c>
      <c r="B5" s="103">
        <v>499499</v>
      </c>
      <c r="C5" s="27">
        <v>441.65</v>
      </c>
      <c r="D5" s="28" t="s">
        <v>184</v>
      </c>
      <c r="E5" s="28" t="s">
        <v>196</v>
      </c>
      <c r="F5" s="110">
        <v>404871</v>
      </c>
      <c r="G5" s="29">
        <v>515.53</v>
      </c>
      <c r="H5" s="30" t="s">
        <v>200</v>
      </c>
      <c r="I5" s="31" t="s">
        <v>196</v>
      </c>
      <c r="J5" s="32">
        <f t="shared" ref="J5:J14" si="0">G5/$C$52*100</f>
        <v>44.828695652173913</v>
      </c>
      <c r="K5" s="32">
        <f>F5/$F$14*100</f>
        <v>42.793498389183434</v>
      </c>
      <c r="L5" s="90"/>
      <c r="M5" s="114"/>
      <c r="N5" s="114"/>
      <c r="O5" s="114"/>
      <c r="P5" s="114"/>
      <c r="Q5" s="90"/>
      <c r="R5" s="114"/>
      <c r="S5" s="114"/>
      <c r="T5" s="114"/>
      <c r="U5" s="114"/>
      <c r="V5" s="114"/>
      <c r="W5" s="114"/>
    </row>
    <row r="6" spans="1:23" s="1" customFormat="1" ht="13.5" customHeight="1" x14ac:dyDescent="0.2">
      <c r="A6" s="147" t="s">
        <v>7</v>
      </c>
      <c r="B6" s="104">
        <v>50557</v>
      </c>
      <c r="C6" s="34">
        <v>567.29999999999995</v>
      </c>
      <c r="D6" s="35" t="s">
        <v>151</v>
      </c>
      <c r="E6" s="35" t="s">
        <v>118</v>
      </c>
      <c r="F6" s="111">
        <v>44618</v>
      </c>
      <c r="G6" s="36">
        <v>595.85</v>
      </c>
      <c r="H6" s="37" t="s">
        <v>201</v>
      </c>
      <c r="I6" s="38" t="s">
        <v>209</v>
      </c>
      <c r="J6" s="39">
        <f t="shared" si="0"/>
        <v>51.813043478260866</v>
      </c>
      <c r="K6" s="39">
        <f>F6/$F$14*100</f>
        <v>4.7159720284450755</v>
      </c>
      <c r="L6" s="90"/>
      <c r="M6" s="114"/>
      <c r="N6" s="114"/>
      <c r="O6" s="114"/>
      <c r="P6" s="114"/>
      <c r="Q6" s="90"/>
      <c r="R6" s="114"/>
      <c r="S6" s="114"/>
      <c r="T6" s="114"/>
      <c r="U6" s="114"/>
      <c r="V6" s="114"/>
      <c r="W6" s="114"/>
    </row>
    <row r="7" spans="1:23" s="1" customFormat="1" ht="13.5" customHeight="1" x14ac:dyDescent="0.2">
      <c r="A7" s="147" t="s">
        <v>81</v>
      </c>
      <c r="B7" s="104">
        <v>76828</v>
      </c>
      <c r="C7" s="34">
        <v>388.26</v>
      </c>
      <c r="D7" s="35" t="s">
        <v>185</v>
      </c>
      <c r="E7" s="35" t="s">
        <v>119</v>
      </c>
      <c r="F7" s="111">
        <v>66616</v>
      </c>
      <c r="G7" s="36">
        <v>436.27</v>
      </c>
      <c r="H7" s="37" t="s">
        <v>202</v>
      </c>
      <c r="I7" s="38" t="s">
        <v>155</v>
      </c>
      <c r="J7" s="39">
        <f t="shared" si="0"/>
        <v>37.936521739130434</v>
      </c>
      <c r="K7" s="39">
        <f t="shared" ref="K7:K13" si="1">F7/$F$14*100</f>
        <v>7.0410863921936695</v>
      </c>
      <c r="L7" s="90"/>
      <c r="M7" s="114"/>
      <c r="N7" s="114"/>
      <c r="O7" s="114"/>
      <c r="P7" s="114"/>
      <c r="Q7" s="90"/>
      <c r="R7" s="114"/>
      <c r="S7" s="114"/>
      <c r="T7" s="114"/>
      <c r="U7" s="114"/>
      <c r="V7" s="114"/>
      <c r="W7" s="114"/>
    </row>
    <row r="8" spans="1:23" s="1" customFormat="1" ht="14.25" customHeight="1" x14ac:dyDescent="0.2">
      <c r="A8" s="199" t="s">
        <v>145</v>
      </c>
      <c r="B8" s="192">
        <v>626884</v>
      </c>
      <c r="C8" s="193">
        <v>445.24</v>
      </c>
      <c r="D8" s="191" t="s">
        <v>186</v>
      </c>
      <c r="E8" s="191" t="s">
        <v>114</v>
      </c>
      <c r="F8" s="194">
        <v>516105</v>
      </c>
      <c r="G8" s="195">
        <v>512.24</v>
      </c>
      <c r="H8" s="196" t="s">
        <v>203</v>
      </c>
      <c r="I8" s="197" t="s">
        <v>210</v>
      </c>
      <c r="J8" s="198">
        <f t="shared" si="0"/>
        <v>44.542608695652177</v>
      </c>
      <c r="K8" s="198">
        <f t="shared" si="1"/>
        <v>54.550556809822169</v>
      </c>
      <c r="L8" s="90"/>
      <c r="M8" s="114"/>
      <c r="N8" s="114"/>
      <c r="O8" s="114"/>
      <c r="P8" s="114"/>
      <c r="Q8" s="90"/>
      <c r="R8" s="114"/>
      <c r="S8" s="114"/>
      <c r="T8" s="114"/>
      <c r="U8" s="114"/>
      <c r="V8" s="114"/>
      <c r="W8" s="114"/>
    </row>
    <row r="9" spans="1:23" s="1" customFormat="1" ht="13.5" customHeight="1" x14ac:dyDescent="0.2">
      <c r="A9" s="148" t="s">
        <v>8</v>
      </c>
      <c r="B9" s="104">
        <v>210817</v>
      </c>
      <c r="C9" s="34">
        <v>425.03</v>
      </c>
      <c r="D9" s="35" t="s">
        <v>187</v>
      </c>
      <c r="E9" s="35" t="s">
        <v>197</v>
      </c>
      <c r="F9" s="111">
        <v>174794</v>
      </c>
      <c r="G9" s="36">
        <v>471.01</v>
      </c>
      <c r="H9" s="37" t="s">
        <v>204</v>
      </c>
      <c r="I9" s="38" t="s">
        <v>211</v>
      </c>
      <c r="J9" s="39">
        <f t="shared" si="0"/>
        <v>40.957391304347823</v>
      </c>
      <c r="K9" s="39">
        <f t="shared" si="1"/>
        <v>18.475135925860158</v>
      </c>
      <c r="L9" s="90"/>
      <c r="M9" s="114"/>
      <c r="N9" s="114"/>
      <c r="O9" s="114"/>
      <c r="P9" s="114"/>
      <c r="Q9" s="90"/>
      <c r="R9" s="114"/>
      <c r="S9" s="114"/>
      <c r="T9" s="114"/>
      <c r="U9" s="114"/>
      <c r="V9" s="114"/>
      <c r="W9" s="114"/>
    </row>
    <row r="10" spans="1:23" s="1" customFormat="1" ht="13.5" customHeight="1" x14ac:dyDescent="0.2">
      <c r="A10" s="149" t="s">
        <v>9</v>
      </c>
      <c r="B10" s="104">
        <v>382</v>
      </c>
      <c r="C10" s="34">
        <v>466.72</v>
      </c>
      <c r="D10" s="35" t="s">
        <v>117</v>
      </c>
      <c r="E10" s="35" t="s">
        <v>198</v>
      </c>
      <c r="F10" s="111">
        <v>374</v>
      </c>
      <c r="G10" s="36">
        <v>467.1</v>
      </c>
      <c r="H10" s="37" t="s">
        <v>120</v>
      </c>
      <c r="I10" s="38" t="s">
        <v>198</v>
      </c>
      <c r="J10" s="39">
        <f t="shared" si="0"/>
        <v>40.617391304347827</v>
      </c>
      <c r="K10" s="39">
        <f t="shared" si="1"/>
        <v>3.9530537868986922E-2</v>
      </c>
      <c r="L10" s="90"/>
      <c r="M10" s="114"/>
      <c r="N10" s="114"/>
      <c r="O10" s="114"/>
      <c r="P10" s="114"/>
      <c r="Q10" s="90"/>
      <c r="R10" s="114"/>
      <c r="S10" s="114"/>
      <c r="T10" s="114"/>
      <c r="U10" s="114"/>
      <c r="V10" s="114"/>
      <c r="W10" s="114"/>
    </row>
    <row r="11" spans="1:23" s="1" customFormat="1" ht="14.25" customHeight="1" x14ac:dyDescent="0.2">
      <c r="A11" s="199" t="s">
        <v>146</v>
      </c>
      <c r="B11" s="192">
        <v>838083</v>
      </c>
      <c r="C11" s="193">
        <v>440.17</v>
      </c>
      <c r="D11" s="191" t="s">
        <v>188</v>
      </c>
      <c r="E11" s="191" t="s">
        <v>199</v>
      </c>
      <c r="F11" s="194">
        <v>691273</v>
      </c>
      <c r="G11" s="195">
        <v>501.79</v>
      </c>
      <c r="H11" s="196" t="s">
        <v>205</v>
      </c>
      <c r="I11" s="197" t="s">
        <v>121</v>
      </c>
      <c r="J11" s="198">
        <f t="shared" si="0"/>
        <v>43.633913043478259</v>
      </c>
      <c r="K11" s="198">
        <f t="shared" si="1"/>
        <v>73.065223273551325</v>
      </c>
      <c r="L11" s="90"/>
      <c r="M11" s="114"/>
      <c r="N11" s="114"/>
      <c r="O11" s="114"/>
      <c r="P11" s="114"/>
      <c r="Q11" s="90"/>
      <c r="R11" s="114"/>
      <c r="S11" s="114"/>
      <c r="T11" s="114"/>
      <c r="U11" s="114"/>
      <c r="V11" s="114"/>
      <c r="W11" s="114"/>
    </row>
    <row r="12" spans="1:23" s="1" customFormat="1" ht="12" customHeight="1" x14ac:dyDescent="0.2">
      <c r="A12" s="148" t="s">
        <v>147</v>
      </c>
      <c r="B12" s="104">
        <v>95104</v>
      </c>
      <c r="C12" s="34">
        <v>330.2</v>
      </c>
      <c r="D12" s="35" t="s">
        <v>189</v>
      </c>
      <c r="E12" s="35" t="s">
        <v>159</v>
      </c>
      <c r="F12" s="111">
        <v>89897</v>
      </c>
      <c r="G12" s="36">
        <v>344.77</v>
      </c>
      <c r="H12" s="37" t="s">
        <v>206</v>
      </c>
      <c r="I12" s="38" t="s">
        <v>106</v>
      </c>
      <c r="J12" s="39">
        <f t="shared" si="0"/>
        <v>29.98</v>
      </c>
      <c r="K12" s="39">
        <f t="shared" si="1"/>
        <v>9.5018095262254469</v>
      </c>
      <c r="L12" s="90"/>
      <c r="M12" s="114"/>
      <c r="N12" s="114"/>
      <c r="O12" s="114"/>
      <c r="P12" s="114"/>
      <c r="Q12" s="90"/>
      <c r="R12" s="114"/>
      <c r="S12" s="114"/>
      <c r="T12" s="114"/>
      <c r="U12" s="114"/>
      <c r="V12" s="114"/>
      <c r="W12" s="114"/>
    </row>
    <row r="13" spans="1:23" s="1" customFormat="1" ht="12" customHeight="1" x14ac:dyDescent="0.2">
      <c r="A13" s="148" t="s">
        <v>149</v>
      </c>
      <c r="B13" s="104">
        <v>197789</v>
      </c>
      <c r="C13" s="34">
        <v>348.96</v>
      </c>
      <c r="D13" s="35" t="s">
        <v>190</v>
      </c>
      <c r="E13" s="35" t="s">
        <v>82</v>
      </c>
      <c r="F13" s="111">
        <v>164934</v>
      </c>
      <c r="G13" s="36">
        <v>398.07</v>
      </c>
      <c r="H13" s="37" t="s">
        <v>207</v>
      </c>
      <c r="I13" s="38" t="s">
        <v>212</v>
      </c>
      <c r="J13" s="39">
        <f t="shared" si="0"/>
        <v>34.614782608695648</v>
      </c>
      <c r="K13" s="39">
        <f t="shared" si="1"/>
        <v>17.432967200223231</v>
      </c>
      <c r="L13" s="90"/>
      <c r="M13" s="114"/>
      <c r="N13" s="114"/>
      <c r="O13" s="114"/>
      <c r="P13" s="114"/>
      <c r="Q13" s="90"/>
      <c r="R13" s="114"/>
      <c r="S13" s="114"/>
      <c r="T13" s="114"/>
      <c r="U13" s="114"/>
      <c r="V13" s="114"/>
      <c r="W13" s="114"/>
    </row>
    <row r="14" spans="1:23" s="1" customFormat="1" ht="11.25" customHeight="1" x14ac:dyDescent="0.2">
      <c r="A14" s="41" t="s">
        <v>10</v>
      </c>
      <c r="B14" s="105">
        <v>1130976</v>
      </c>
      <c r="C14" s="42">
        <v>414.97</v>
      </c>
      <c r="D14" s="43" t="s">
        <v>191</v>
      </c>
      <c r="E14" s="43" t="s">
        <v>153</v>
      </c>
      <c r="F14" s="105">
        <v>946104</v>
      </c>
      <c r="G14" s="42">
        <v>468.79</v>
      </c>
      <c r="H14" s="43" t="s">
        <v>208</v>
      </c>
      <c r="I14" s="43" t="s">
        <v>123</v>
      </c>
      <c r="J14" s="44">
        <f t="shared" si="0"/>
        <v>40.764347826086961</v>
      </c>
      <c r="K14" s="44"/>
      <c r="L14" s="90">
        <v>31</v>
      </c>
      <c r="M14" s="114"/>
      <c r="N14" s="114"/>
      <c r="O14" s="114"/>
      <c r="P14" s="114"/>
      <c r="Q14" s="90"/>
      <c r="R14" s="114"/>
      <c r="S14" s="114"/>
      <c r="T14" s="114"/>
      <c r="U14" s="114"/>
      <c r="V14" s="114"/>
      <c r="W14" s="114"/>
    </row>
    <row r="15" spans="1:23" s="1" customFormat="1" ht="20.25" customHeight="1" x14ac:dyDescent="0.2">
      <c r="A15" s="95" t="s">
        <v>59</v>
      </c>
      <c r="B15" s="106">
        <v>110559</v>
      </c>
      <c r="C15" s="18">
        <v>629.13</v>
      </c>
      <c r="D15" s="19" t="s">
        <v>192</v>
      </c>
      <c r="E15" s="20" t="s">
        <v>104</v>
      </c>
      <c r="F15" s="106">
        <v>88151</v>
      </c>
      <c r="G15" s="18">
        <v>750.52</v>
      </c>
      <c r="H15" s="19" t="s">
        <v>154</v>
      </c>
      <c r="I15" s="20" t="s">
        <v>124</v>
      </c>
      <c r="J15" s="21">
        <f>G15/C52*100</f>
        <v>65.262608695652176</v>
      </c>
      <c r="K15" s="21"/>
      <c r="L15" s="90"/>
      <c r="M15" s="225"/>
      <c r="N15" s="114"/>
      <c r="O15" s="180"/>
      <c r="P15" s="114"/>
      <c r="Q15" s="90"/>
      <c r="R15" s="114"/>
      <c r="S15" s="114"/>
      <c r="T15" s="114"/>
      <c r="U15" s="114"/>
      <c r="V15" s="114"/>
      <c r="W15" s="114"/>
    </row>
    <row r="16" spans="1:23" s="1" customFormat="1" ht="20.25" customHeight="1" x14ac:dyDescent="0.2">
      <c r="A16" s="96" t="s">
        <v>60</v>
      </c>
      <c r="B16" s="107">
        <v>220193</v>
      </c>
      <c r="C16" s="22">
        <v>573.91999999999996</v>
      </c>
      <c r="D16" s="23" t="s">
        <v>193</v>
      </c>
      <c r="E16" s="24" t="s">
        <v>105</v>
      </c>
      <c r="F16" s="107">
        <v>178412</v>
      </c>
      <c r="G16" s="22">
        <v>665.91</v>
      </c>
      <c r="H16" s="23" t="s">
        <v>213</v>
      </c>
      <c r="I16" s="24" t="s">
        <v>125</v>
      </c>
      <c r="J16" s="25">
        <f>G16/C52*100</f>
        <v>57.90521739130434</v>
      </c>
      <c r="K16" s="25">
        <f>F16/F14*100</f>
        <v>18.857546316261214</v>
      </c>
      <c r="L16" s="90"/>
      <c r="M16" s="114"/>
      <c r="N16" s="114"/>
      <c r="O16" s="114"/>
      <c r="P16" s="114"/>
      <c r="Q16" s="90"/>
      <c r="R16" s="114"/>
      <c r="S16" s="114"/>
      <c r="T16" s="114"/>
      <c r="U16" s="114"/>
      <c r="V16" s="114"/>
      <c r="W16" s="114"/>
    </row>
    <row r="17" spans="1:25" s="1" customFormat="1" ht="17.25" customHeight="1" x14ac:dyDescent="0.2">
      <c r="A17" s="45" t="s">
        <v>11</v>
      </c>
      <c r="B17" s="108">
        <v>305714</v>
      </c>
      <c r="C17" s="4">
        <v>291.45999999999998</v>
      </c>
      <c r="D17" s="5" t="s">
        <v>194</v>
      </c>
      <c r="E17" s="6" t="s">
        <v>70</v>
      </c>
      <c r="F17" s="108">
        <v>261147</v>
      </c>
      <c r="G17" s="4">
        <v>319.86290935756489</v>
      </c>
      <c r="H17" s="5" t="s">
        <v>214</v>
      </c>
      <c r="I17" s="6" t="s">
        <v>70</v>
      </c>
      <c r="J17" s="10">
        <f>G17/C52*100</f>
        <v>27.814166031092597</v>
      </c>
      <c r="K17" s="10">
        <f>F17/F14*100</f>
        <v>27.602356611958097</v>
      </c>
      <c r="L17" s="90"/>
      <c r="M17" s="114"/>
      <c r="N17" s="114"/>
      <c r="O17" s="114"/>
      <c r="P17" s="114"/>
      <c r="Q17" s="90"/>
      <c r="R17" s="114"/>
      <c r="S17" s="114"/>
      <c r="T17" s="114"/>
      <c r="U17" s="114"/>
      <c r="V17" s="114"/>
      <c r="W17" s="114"/>
    </row>
    <row r="18" spans="1:25" s="1" customFormat="1" ht="23.25" customHeight="1" x14ac:dyDescent="0.2">
      <c r="A18" s="46" t="s">
        <v>12</v>
      </c>
      <c r="B18" s="109">
        <v>1699</v>
      </c>
      <c r="C18" s="7">
        <v>1201.98</v>
      </c>
      <c r="D18" s="9" t="s">
        <v>195</v>
      </c>
      <c r="E18" s="8" t="s">
        <v>70</v>
      </c>
      <c r="F18" s="109">
        <v>1554</v>
      </c>
      <c r="G18" s="7">
        <v>1262.77</v>
      </c>
      <c r="H18" s="9" t="s">
        <v>215</v>
      </c>
      <c r="I18" s="8" t="s">
        <v>70</v>
      </c>
      <c r="J18" s="11">
        <f>G18/C52*100</f>
        <v>109.80608695652174</v>
      </c>
      <c r="K18" s="11">
        <f>F18/F14*100</f>
        <v>0.1642525557444002</v>
      </c>
      <c r="L18" s="90"/>
      <c r="M18" s="114"/>
      <c r="N18" s="114"/>
      <c r="O18" s="114"/>
      <c r="P18" s="114"/>
      <c r="Q18" s="90"/>
      <c r="R18" s="114"/>
      <c r="S18" s="114"/>
      <c r="T18" s="114"/>
      <c r="U18" s="114"/>
      <c r="V18" s="114"/>
      <c r="W18" s="114"/>
    </row>
    <row r="19" spans="1:25" ht="10.5" customHeight="1" x14ac:dyDescent="0.25">
      <c r="A19" s="252" t="s">
        <v>76</v>
      </c>
      <c r="B19" s="252"/>
      <c r="C19" s="252"/>
      <c r="D19" s="252"/>
      <c r="E19" s="252"/>
      <c r="F19" s="252"/>
      <c r="G19" s="252"/>
      <c r="H19" s="252"/>
      <c r="I19" s="252"/>
      <c r="J19" s="252"/>
      <c r="K19" s="252"/>
      <c r="L19" s="133"/>
    </row>
    <row r="20" spans="1:25" ht="33.75" customHeight="1" x14ac:dyDescent="0.25">
      <c r="A20" s="261" t="s">
        <v>113</v>
      </c>
      <c r="B20" s="261"/>
      <c r="C20" s="261"/>
      <c r="D20" s="261"/>
      <c r="E20" s="261"/>
      <c r="F20" s="261"/>
      <c r="G20" s="261"/>
      <c r="H20" s="261"/>
      <c r="I20" s="261"/>
      <c r="J20" s="261"/>
      <c r="K20" s="261"/>
      <c r="L20" s="133"/>
    </row>
    <row r="21" spans="1:25" ht="22.5" customHeight="1" x14ac:dyDescent="0.25">
      <c r="A21" s="229" t="s">
        <v>498</v>
      </c>
      <c r="B21" s="229"/>
      <c r="C21" s="229"/>
      <c r="D21" s="229"/>
      <c r="E21" s="229"/>
      <c r="F21" s="229"/>
      <c r="G21" s="229"/>
      <c r="H21" s="229"/>
      <c r="I21" s="229"/>
      <c r="J21" s="229"/>
      <c r="K21" s="229"/>
      <c r="L21" s="133"/>
    </row>
    <row r="22" spans="1:25" s="1" customFormat="1" ht="12.75" customHeight="1" x14ac:dyDescent="0.2">
      <c r="A22" s="259" t="s">
        <v>4</v>
      </c>
      <c r="B22" s="255" t="str">
        <f>B2</f>
        <v>Broj 
korisnika</v>
      </c>
      <c r="C22" s="258" t="s">
        <v>111</v>
      </c>
      <c r="D22" s="255" t="str">
        <f>D2</f>
        <v>Prosječan mirovinski staž
(gg mm dd)</v>
      </c>
      <c r="E22" s="255" t="str">
        <f>E2</f>
        <v>Prosječna dob
(gg mm)</v>
      </c>
      <c r="F22" s="251" t="s">
        <v>0</v>
      </c>
      <c r="G22" s="251"/>
      <c r="H22" s="251"/>
      <c r="I22" s="251"/>
      <c r="J22" s="251"/>
      <c r="K22" s="251"/>
      <c r="L22" s="90"/>
      <c r="M22" s="114"/>
      <c r="N22" s="114"/>
      <c r="O22" s="114"/>
      <c r="P22" s="114"/>
      <c r="Q22" s="90"/>
      <c r="R22" s="114"/>
      <c r="S22" s="114"/>
      <c r="T22" s="114"/>
      <c r="U22" s="114"/>
      <c r="V22" s="114"/>
      <c r="W22" s="114"/>
    </row>
    <row r="23" spans="1:25" s="1" customFormat="1" ht="61.5" customHeight="1" x14ac:dyDescent="0.2">
      <c r="A23" s="260"/>
      <c r="B23" s="256"/>
      <c r="C23" s="258"/>
      <c r="D23" s="256"/>
      <c r="E23" s="256"/>
      <c r="F23" s="65" t="str">
        <f>F3</f>
        <v>Broj 
 korisnika</v>
      </c>
      <c r="G23" s="100" t="s">
        <v>112</v>
      </c>
      <c r="H23" s="65" t="str">
        <f>H3</f>
        <v>Prosječan mirovinski staž
(gg mm dd)</v>
      </c>
      <c r="I23" s="100" t="str">
        <f>I3</f>
        <v>Prosječna dob
(gg mm)</v>
      </c>
      <c r="J23" s="101" t="str">
        <f>J3</f>
        <v>Udio netomirovine u netoplaći RH</v>
      </c>
      <c r="K23" s="94" t="s">
        <v>67</v>
      </c>
      <c r="L23" s="90"/>
      <c r="M23" s="114"/>
      <c r="N23" s="114"/>
      <c r="O23" s="114"/>
      <c r="P23" s="114"/>
      <c r="Q23" s="90"/>
      <c r="R23" s="114"/>
      <c r="S23" s="114"/>
      <c r="T23" s="114"/>
      <c r="U23" s="114"/>
      <c r="V23" s="114"/>
      <c r="W23" s="114"/>
    </row>
    <row r="24" spans="1:25" s="1" customFormat="1" ht="12" customHeight="1" x14ac:dyDescent="0.2">
      <c r="A24" s="263" t="s">
        <v>99</v>
      </c>
      <c r="B24" s="263"/>
      <c r="C24" s="263"/>
      <c r="D24" s="263"/>
      <c r="E24" s="263"/>
      <c r="F24" s="263"/>
      <c r="G24" s="263"/>
      <c r="H24" s="263"/>
      <c r="I24" s="263"/>
      <c r="J24" s="263"/>
      <c r="K24" s="263"/>
      <c r="L24" s="90"/>
      <c r="M24" s="114"/>
      <c r="N24" s="114"/>
      <c r="O24" s="114"/>
      <c r="P24" s="114"/>
      <c r="Q24" s="90"/>
      <c r="R24" s="114"/>
      <c r="S24" s="114"/>
      <c r="T24" s="114"/>
      <c r="U24" s="114"/>
      <c r="V24" s="114"/>
      <c r="W24" s="114"/>
    </row>
    <row r="25" spans="1:25" s="1" customFormat="1" ht="12" customHeight="1" x14ac:dyDescent="0.2">
      <c r="A25" s="146" t="s">
        <v>148</v>
      </c>
      <c r="B25" s="103">
        <v>11089</v>
      </c>
      <c r="C25" s="27">
        <v>414.9</v>
      </c>
      <c r="D25" s="28" t="s">
        <v>216</v>
      </c>
      <c r="E25" s="28" t="s">
        <v>128</v>
      </c>
      <c r="F25" s="110">
        <v>8315</v>
      </c>
      <c r="G25" s="29">
        <v>511.38</v>
      </c>
      <c r="H25" s="30" t="s">
        <v>229</v>
      </c>
      <c r="I25" s="31" t="s">
        <v>237</v>
      </c>
      <c r="J25" s="150">
        <f t="shared" ref="J25:J33" si="2">G25/$C$52*100</f>
        <v>44.467826086956521</v>
      </c>
      <c r="K25" s="150">
        <f>F25/$F$33*100</f>
        <v>47.295375689664979</v>
      </c>
      <c r="L25" s="90"/>
      <c r="M25" s="114"/>
      <c r="N25" s="114"/>
      <c r="O25" s="114"/>
      <c r="P25" s="114"/>
      <c r="Q25" s="90"/>
      <c r="R25" s="114"/>
      <c r="S25" s="114"/>
      <c r="T25" s="114"/>
      <c r="U25" s="114"/>
      <c r="V25" s="114"/>
      <c r="W25" s="114"/>
    </row>
    <row r="26" spans="1:25" s="1" customFormat="1" ht="12" customHeight="1" x14ac:dyDescent="0.2">
      <c r="A26" s="147" t="s">
        <v>7</v>
      </c>
      <c r="B26" s="104">
        <v>2932</v>
      </c>
      <c r="C26" s="34">
        <v>535.61</v>
      </c>
      <c r="D26" s="35" t="s">
        <v>217</v>
      </c>
      <c r="E26" s="35" t="s">
        <v>129</v>
      </c>
      <c r="F26" s="111">
        <v>2678</v>
      </c>
      <c r="G26" s="36">
        <v>556</v>
      </c>
      <c r="H26" s="37" t="s">
        <v>230</v>
      </c>
      <c r="I26" s="38" t="s">
        <v>129</v>
      </c>
      <c r="J26" s="151">
        <f t="shared" si="2"/>
        <v>48.347826086956516</v>
      </c>
      <c r="K26" s="151">
        <f>F26/$F$33*100</f>
        <v>15.23235310846937</v>
      </c>
      <c r="L26" s="90"/>
      <c r="M26" s="114"/>
      <c r="N26" s="114"/>
      <c r="O26" s="114"/>
      <c r="P26" s="114"/>
      <c r="Q26" s="90"/>
      <c r="R26" s="114"/>
      <c r="S26" s="114"/>
      <c r="T26" s="114"/>
      <c r="U26" s="114"/>
      <c r="V26" s="114"/>
      <c r="W26" s="114"/>
    </row>
    <row r="27" spans="1:25" s="1" customFormat="1" ht="12" customHeight="1" x14ac:dyDescent="0.2">
      <c r="A27" s="188" t="s">
        <v>145</v>
      </c>
      <c r="B27" s="192">
        <v>14021</v>
      </c>
      <c r="C27" s="193">
        <v>440.14</v>
      </c>
      <c r="D27" s="191" t="s">
        <v>218</v>
      </c>
      <c r="E27" s="191" t="s">
        <v>224</v>
      </c>
      <c r="F27" s="194">
        <v>10993</v>
      </c>
      <c r="G27" s="195">
        <v>522.25</v>
      </c>
      <c r="H27" s="196" t="s">
        <v>231</v>
      </c>
      <c r="I27" s="197" t="s">
        <v>157</v>
      </c>
      <c r="J27" s="200">
        <f t="shared" si="2"/>
        <v>45.413043478260867</v>
      </c>
      <c r="K27" s="200">
        <f t="shared" ref="K27:K32" si="3">F27/$F$33*100</f>
        <v>62.527728798134355</v>
      </c>
      <c r="L27" s="90"/>
      <c r="M27" s="114"/>
      <c r="N27" s="114"/>
      <c r="O27" s="114"/>
      <c r="P27" s="114"/>
      <c r="Q27" s="90"/>
      <c r="R27" s="114"/>
      <c r="S27" s="114"/>
      <c r="T27" s="114"/>
      <c r="U27" s="114"/>
      <c r="V27" s="114"/>
      <c r="W27" s="114"/>
    </row>
    <row r="28" spans="1:25" s="1" customFormat="1" ht="12" customHeight="1" x14ac:dyDescent="0.2">
      <c r="A28" s="148" t="s">
        <v>8</v>
      </c>
      <c r="B28" s="104">
        <v>2774</v>
      </c>
      <c r="C28" s="34">
        <v>433.15</v>
      </c>
      <c r="D28" s="35" t="s">
        <v>219</v>
      </c>
      <c r="E28" s="35" t="s">
        <v>225</v>
      </c>
      <c r="F28" s="111">
        <v>2370</v>
      </c>
      <c r="G28" s="36">
        <v>469.38</v>
      </c>
      <c r="H28" s="37" t="s">
        <v>232</v>
      </c>
      <c r="I28" s="38" t="s">
        <v>158</v>
      </c>
      <c r="J28" s="151">
        <f t="shared" si="2"/>
        <v>40.815652173913044</v>
      </c>
      <c r="K28" s="151">
        <f t="shared" si="3"/>
        <v>13.480461862237641</v>
      </c>
      <c r="L28" s="90"/>
      <c r="M28" s="114"/>
      <c r="N28" s="114"/>
      <c r="O28" s="114"/>
      <c r="P28" s="114"/>
      <c r="Q28" s="90"/>
      <c r="R28" s="114"/>
      <c r="S28" s="114"/>
      <c r="T28" s="114"/>
      <c r="U28" s="114"/>
      <c r="V28" s="114"/>
      <c r="W28" s="114"/>
    </row>
    <row r="29" spans="1:25" s="1" customFormat="1" ht="12" customHeight="1" x14ac:dyDescent="0.2">
      <c r="A29" s="149" t="s">
        <v>9</v>
      </c>
      <c r="B29" s="104">
        <v>7</v>
      </c>
      <c r="C29" s="34">
        <v>527.61</v>
      </c>
      <c r="D29" s="35" t="s">
        <v>126</v>
      </c>
      <c r="E29" s="35" t="s">
        <v>127</v>
      </c>
      <c r="F29" s="111">
        <v>7</v>
      </c>
      <c r="G29" s="36">
        <v>527.61</v>
      </c>
      <c r="H29" s="37" t="s">
        <v>126</v>
      </c>
      <c r="I29" s="38" t="s">
        <v>127</v>
      </c>
      <c r="J29" s="151">
        <f t="shared" si="2"/>
        <v>45.87913043478261</v>
      </c>
      <c r="K29" s="151">
        <f t="shared" si="3"/>
        <v>3.981571014163017E-2</v>
      </c>
      <c r="L29" s="90"/>
      <c r="M29" s="114"/>
      <c r="N29" s="114"/>
      <c r="O29" s="114"/>
      <c r="P29" s="114"/>
      <c r="Q29" s="90"/>
      <c r="R29" s="114"/>
      <c r="S29" s="114"/>
      <c r="T29" s="114"/>
      <c r="U29" s="114"/>
      <c r="V29" s="114"/>
      <c r="W29" s="114"/>
    </row>
    <row r="30" spans="1:25" s="1" customFormat="1" ht="12" customHeight="1" x14ac:dyDescent="0.2">
      <c r="A30" s="188" t="s">
        <v>146</v>
      </c>
      <c r="B30" s="192">
        <v>16802</v>
      </c>
      <c r="C30" s="193">
        <v>439.03</v>
      </c>
      <c r="D30" s="191" t="s">
        <v>220</v>
      </c>
      <c r="E30" s="191" t="s">
        <v>226</v>
      </c>
      <c r="F30" s="194">
        <v>13370</v>
      </c>
      <c r="G30" s="195">
        <v>512.88</v>
      </c>
      <c r="H30" s="196" t="s">
        <v>233</v>
      </c>
      <c r="I30" s="197" t="s">
        <v>159</v>
      </c>
      <c r="J30" s="200">
        <f t="shared" si="2"/>
        <v>44.598260869565216</v>
      </c>
      <c r="K30" s="200">
        <f t="shared" si="3"/>
        <v>76.048006370513619</v>
      </c>
      <c r="L30" s="90"/>
      <c r="M30" s="114"/>
      <c r="N30" s="262"/>
      <c r="O30" s="262"/>
      <c r="P30" s="262"/>
      <c r="Q30" s="262"/>
      <c r="R30" s="262"/>
      <c r="S30" s="262"/>
      <c r="T30" s="262"/>
      <c r="U30" s="262"/>
      <c r="V30" s="262"/>
      <c r="W30" s="262"/>
      <c r="X30" s="262"/>
      <c r="Y30" s="262"/>
    </row>
    <row r="31" spans="1:25" s="1" customFormat="1" ht="12" customHeight="1" x14ac:dyDescent="0.2">
      <c r="A31" s="148" t="s">
        <v>147</v>
      </c>
      <c r="B31" s="104">
        <v>1068</v>
      </c>
      <c r="C31" s="34">
        <v>302.45999999999998</v>
      </c>
      <c r="D31" s="35" t="s">
        <v>221</v>
      </c>
      <c r="E31" s="35" t="s">
        <v>227</v>
      </c>
      <c r="F31" s="111">
        <v>911</v>
      </c>
      <c r="G31" s="36">
        <v>337.82</v>
      </c>
      <c r="H31" s="37" t="s">
        <v>234</v>
      </c>
      <c r="I31" s="38" t="s">
        <v>238</v>
      </c>
      <c r="J31" s="151">
        <f t="shared" si="2"/>
        <v>29.375652173913043</v>
      </c>
      <c r="K31" s="151">
        <f t="shared" si="3"/>
        <v>5.1817302770035836</v>
      </c>
      <c r="L31" s="90"/>
      <c r="M31" s="114"/>
      <c r="N31" s="114"/>
      <c r="O31" s="114"/>
      <c r="P31" s="114"/>
      <c r="Q31" s="90"/>
      <c r="R31" s="114"/>
      <c r="S31" s="114"/>
      <c r="T31" s="114"/>
      <c r="U31" s="114"/>
      <c r="V31" s="114"/>
      <c r="W31" s="114"/>
    </row>
    <row r="32" spans="1:25" s="1" customFormat="1" ht="12" customHeight="1" x14ac:dyDescent="0.2">
      <c r="A32" s="148" t="s">
        <v>149</v>
      </c>
      <c r="B32" s="104">
        <v>4141</v>
      </c>
      <c r="C32" s="34">
        <v>343.16</v>
      </c>
      <c r="D32" s="35" t="s">
        <v>222</v>
      </c>
      <c r="E32" s="35" t="s">
        <v>122</v>
      </c>
      <c r="F32" s="111">
        <v>3300</v>
      </c>
      <c r="G32" s="36">
        <v>406.25</v>
      </c>
      <c r="H32" s="37" t="s">
        <v>235</v>
      </c>
      <c r="I32" s="38" t="s">
        <v>239</v>
      </c>
      <c r="J32" s="151">
        <f t="shared" si="2"/>
        <v>35.326086956521742</v>
      </c>
      <c r="K32" s="151">
        <f t="shared" si="3"/>
        <v>18.770263352482793</v>
      </c>
      <c r="L32" s="90"/>
      <c r="M32" s="114"/>
      <c r="N32" s="114"/>
      <c r="O32" s="114"/>
      <c r="P32" s="114"/>
      <c r="Q32" s="90"/>
      <c r="R32" s="114"/>
      <c r="S32" s="114"/>
      <c r="T32" s="114"/>
      <c r="U32" s="114"/>
      <c r="V32" s="114"/>
      <c r="W32" s="114"/>
    </row>
    <row r="33" spans="1:23" s="1" customFormat="1" ht="14.25" customHeight="1" x14ac:dyDescent="0.2">
      <c r="A33" s="41" t="s">
        <v>10</v>
      </c>
      <c r="B33" s="105">
        <v>22011</v>
      </c>
      <c r="C33" s="42">
        <v>414.35713007132802</v>
      </c>
      <c r="D33" s="43" t="s">
        <v>223</v>
      </c>
      <c r="E33" s="43" t="s">
        <v>228</v>
      </c>
      <c r="F33" s="105">
        <v>17581</v>
      </c>
      <c r="G33" s="42">
        <v>483.80413116432504</v>
      </c>
      <c r="H33" s="43" t="s">
        <v>236</v>
      </c>
      <c r="I33" s="43" t="s">
        <v>240</v>
      </c>
      <c r="J33" s="152">
        <f t="shared" si="2"/>
        <v>42.069924449071742</v>
      </c>
      <c r="K33" s="152"/>
      <c r="L33" s="90">
        <v>32</v>
      </c>
      <c r="M33" s="114"/>
      <c r="N33" s="114"/>
      <c r="O33" s="114"/>
      <c r="P33" s="114"/>
      <c r="Q33" s="90"/>
      <c r="R33" s="114"/>
      <c r="S33" s="114"/>
      <c r="T33" s="114"/>
      <c r="U33" s="114"/>
      <c r="V33" s="114"/>
      <c r="W33" s="114"/>
    </row>
    <row r="34" spans="1:23" s="3" customFormat="1" ht="24" customHeight="1" x14ac:dyDescent="0.2">
      <c r="A34" s="242" t="s">
        <v>77</v>
      </c>
      <c r="B34" s="242"/>
      <c r="C34" s="242"/>
      <c r="D34" s="242"/>
      <c r="E34" s="242"/>
      <c r="F34" s="242"/>
      <c r="G34" s="242"/>
      <c r="H34" s="242"/>
      <c r="I34" s="242"/>
      <c r="J34" s="242"/>
      <c r="K34" s="242"/>
      <c r="L34" s="118"/>
      <c r="M34" s="115"/>
      <c r="N34" s="115"/>
      <c r="O34" s="115"/>
      <c r="P34" s="115"/>
      <c r="Q34" s="118"/>
      <c r="R34" s="115"/>
      <c r="S34" s="115"/>
      <c r="T34" s="115"/>
      <c r="U34" s="115"/>
      <c r="V34" s="115"/>
      <c r="W34" s="115"/>
    </row>
    <row r="35" spans="1:23" s="3" customFormat="1" ht="2.25" customHeight="1" x14ac:dyDescent="0.2">
      <c r="A35" s="163"/>
      <c r="B35" s="163"/>
      <c r="C35" s="163"/>
      <c r="D35" s="163"/>
      <c r="E35" s="163"/>
      <c r="F35" s="163"/>
      <c r="G35" s="163"/>
      <c r="H35" s="163"/>
      <c r="I35" s="163"/>
      <c r="J35" s="163"/>
      <c r="K35" s="163"/>
      <c r="L35" s="118"/>
      <c r="M35" s="115"/>
      <c r="N35" s="115"/>
      <c r="O35" s="115"/>
      <c r="P35" s="115"/>
      <c r="Q35" s="118"/>
      <c r="R35" s="115"/>
      <c r="S35" s="115"/>
      <c r="T35" s="115"/>
      <c r="U35" s="115"/>
      <c r="V35" s="115"/>
      <c r="W35" s="115"/>
    </row>
    <row r="36" spans="1:23" s="1" customFormat="1" ht="12.75" customHeight="1" x14ac:dyDescent="0.2">
      <c r="A36" s="264" t="s">
        <v>17</v>
      </c>
      <c r="B36" s="254" t="s">
        <v>5</v>
      </c>
      <c r="C36" s="258" t="s">
        <v>111</v>
      </c>
      <c r="D36" s="241" t="s">
        <v>56</v>
      </c>
      <c r="E36" s="15"/>
      <c r="F36" s="16"/>
      <c r="L36" s="90"/>
      <c r="M36" s="114"/>
      <c r="N36" s="114"/>
      <c r="O36" s="114"/>
      <c r="P36" s="114"/>
      <c r="Q36" s="90"/>
      <c r="R36" s="114"/>
      <c r="S36" s="114"/>
      <c r="T36" s="114"/>
      <c r="U36" s="114"/>
      <c r="V36" s="114"/>
      <c r="W36" s="114"/>
    </row>
    <row r="37" spans="1:23" s="1" customFormat="1" ht="51.75" customHeight="1" x14ac:dyDescent="0.25">
      <c r="A37" s="265"/>
      <c r="B37" s="254"/>
      <c r="C37" s="258"/>
      <c r="D37" s="241"/>
      <c r="E37" s="15"/>
      <c r="F37" s="16"/>
      <c r="L37" s="90"/>
      <c r="M37" s="114"/>
      <c r="N37" s="114"/>
      <c r="O37"/>
      <c r="P37" s="114"/>
      <c r="Q37" s="90"/>
      <c r="R37" s="114"/>
      <c r="S37" s="114"/>
      <c r="T37" s="114"/>
      <c r="U37" s="114"/>
      <c r="V37" s="114"/>
      <c r="W37" s="114"/>
    </row>
    <row r="38" spans="1:23" s="1" customFormat="1" ht="30.75" customHeight="1" x14ac:dyDescent="0.2">
      <c r="A38" s="232" t="s">
        <v>98</v>
      </c>
      <c r="B38" s="232"/>
      <c r="C38" s="232"/>
      <c r="D38" s="232"/>
      <c r="E38" s="12"/>
      <c r="F38" s="12"/>
      <c r="G38" s="12"/>
      <c r="H38" s="12"/>
      <c r="I38" s="12"/>
      <c r="J38" s="12"/>
      <c r="K38" s="12"/>
      <c r="L38" s="90"/>
      <c r="M38" s="114"/>
      <c r="N38" s="114"/>
      <c r="O38" s="114"/>
      <c r="P38" s="114"/>
      <c r="Q38" s="90"/>
      <c r="R38" s="114"/>
      <c r="S38" s="114"/>
      <c r="T38" s="114"/>
      <c r="U38" s="114"/>
      <c r="V38" s="114"/>
      <c r="W38" s="114"/>
    </row>
    <row r="39" spans="1:23" s="1" customFormat="1" ht="14.25" customHeight="1" x14ac:dyDescent="0.2">
      <c r="A39" s="47" t="s">
        <v>148</v>
      </c>
      <c r="B39" s="153">
        <v>16981</v>
      </c>
      <c r="C39" s="154">
        <v>415.06</v>
      </c>
      <c r="D39" s="155" t="s">
        <v>241</v>
      </c>
      <c r="L39" s="90"/>
      <c r="M39" s="114"/>
      <c r="N39" s="114"/>
      <c r="O39" s="114"/>
      <c r="P39" s="114"/>
      <c r="Q39" s="90"/>
      <c r="R39" s="114"/>
      <c r="S39" s="114"/>
      <c r="T39" s="114"/>
      <c r="U39" s="114"/>
      <c r="V39" s="114"/>
      <c r="W39" s="114"/>
    </row>
    <row r="40" spans="1:23" s="1" customFormat="1" ht="14.25" customHeight="1" x14ac:dyDescent="0.2">
      <c r="A40" s="48" t="s">
        <v>147</v>
      </c>
      <c r="B40" s="156">
        <v>2047</v>
      </c>
      <c r="C40" s="157">
        <v>372.5</v>
      </c>
      <c r="D40" s="158" t="s">
        <v>242</v>
      </c>
      <c r="L40" s="90"/>
      <c r="M40" s="114"/>
      <c r="N40" s="114"/>
      <c r="O40" s="114"/>
      <c r="P40" s="114"/>
      <c r="Q40" s="90"/>
      <c r="R40" s="114"/>
      <c r="S40" s="114"/>
      <c r="T40" s="114"/>
      <c r="U40" s="114"/>
      <c r="V40" s="114"/>
      <c r="W40" s="114"/>
    </row>
    <row r="41" spans="1:23" s="1" customFormat="1" ht="14.25" customHeight="1" x14ac:dyDescent="0.2">
      <c r="A41" s="48" t="s">
        <v>149</v>
      </c>
      <c r="B41" s="156">
        <v>6249</v>
      </c>
      <c r="C41" s="157">
        <v>375.52</v>
      </c>
      <c r="D41" s="158" t="s">
        <v>243</v>
      </c>
      <c r="L41" s="90"/>
      <c r="M41" s="114"/>
      <c r="N41" s="114"/>
      <c r="O41" s="114"/>
      <c r="P41" s="114"/>
      <c r="Q41" s="90"/>
      <c r="R41" s="114"/>
      <c r="S41" s="114"/>
      <c r="T41" s="114"/>
      <c r="U41" s="114"/>
      <c r="V41" s="114"/>
      <c r="W41" s="114"/>
    </row>
    <row r="42" spans="1:23" s="1" customFormat="1" ht="20.25" customHeight="1" x14ac:dyDescent="0.2">
      <c r="A42" s="49" t="s">
        <v>16</v>
      </c>
      <c r="B42" s="105">
        <v>25277</v>
      </c>
      <c r="C42" s="42">
        <v>401.83826561696401</v>
      </c>
      <c r="D42" s="159" t="s">
        <v>3</v>
      </c>
      <c r="L42" s="90"/>
      <c r="M42" s="114"/>
      <c r="N42" s="114"/>
      <c r="O42" s="114"/>
      <c r="P42" s="114"/>
      <c r="Q42" s="90"/>
      <c r="R42" s="114"/>
      <c r="S42" s="114"/>
      <c r="T42" s="114"/>
      <c r="U42" s="114"/>
      <c r="V42" s="114"/>
      <c r="W42" s="114"/>
    </row>
    <row r="43" spans="1:23" s="1" customFormat="1" ht="12.75" x14ac:dyDescent="0.2">
      <c r="A43" s="233" t="s">
        <v>78</v>
      </c>
      <c r="B43" s="233"/>
      <c r="C43" s="233"/>
      <c r="D43" s="233"/>
      <c r="L43" s="90"/>
      <c r="M43" s="114"/>
      <c r="N43" s="114"/>
      <c r="O43" s="114"/>
      <c r="P43" s="114"/>
      <c r="Q43" s="90"/>
      <c r="R43" s="114"/>
      <c r="S43" s="114"/>
      <c r="T43" s="114"/>
      <c r="U43" s="114"/>
      <c r="V43" s="114"/>
      <c r="W43" s="114"/>
    </row>
    <row r="44" spans="1:23" s="1" customFormat="1" ht="5.25" hidden="1" customHeight="1" x14ac:dyDescent="0.2">
      <c r="A44" s="161"/>
      <c r="B44" s="160"/>
      <c r="C44" s="160"/>
      <c r="D44" s="160"/>
      <c r="L44" s="90"/>
      <c r="M44" s="114"/>
      <c r="N44" s="114"/>
      <c r="O44" s="114"/>
      <c r="P44" s="114"/>
      <c r="Q44" s="90"/>
      <c r="R44" s="114"/>
      <c r="S44" s="114"/>
      <c r="T44" s="114"/>
      <c r="U44" s="114"/>
      <c r="V44" s="114"/>
      <c r="W44" s="114"/>
    </row>
    <row r="45" spans="1:23" s="50" customFormat="1" ht="15.75" customHeight="1" x14ac:dyDescent="0.25">
      <c r="A45" s="234" t="s">
        <v>244</v>
      </c>
      <c r="B45" s="235"/>
      <c r="C45" s="238">
        <v>1686629</v>
      </c>
      <c r="D45" s="238"/>
      <c r="L45" s="112"/>
      <c r="M45" s="116"/>
      <c r="N45" s="116"/>
      <c r="O45" s="116"/>
      <c r="P45" s="116"/>
      <c r="Q45" s="112"/>
      <c r="R45" s="116"/>
      <c r="S45" s="116"/>
      <c r="T45" s="116"/>
      <c r="U45" s="116"/>
      <c r="V45" s="116"/>
      <c r="W45" s="116"/>
    </row>
    <row r="46" spans="1:23" s="50" customFormat="1" ht="15" customHeight="1" x14ac:dyDescent="0.25">
      <c r="A46" s="234" t="s">
        <v>245</v>
      </c>
      <c r="B46" s="235"/>
      <c r="C46" s="237">
        <v>1225033</v>
      </c>
      <c r="D46" s="237"/>
      <c r="L46" s="112"/>
      <c r="M46" s="116"/>
      <c r="N46" s="116"/>
      <c r="O46" s="179"/>
      <c r="P46" s="116"/>
      <c r="Q46" s="112"/>
      <c r="R46" s="116"/>
      <c r="S46" s="116"/>
      <c r="T46" s="116"/>
      <c r="U46" s="116"/>
      <c r="V46" s="116"/>
      <c r="W46" s="116"/>
    </row>
    <row r="47" spans="1:23" s="50" customFormat="1" ht="12.75" customHeight="1" x14ac:dyDescent="0.25">
      <c r="A47" s="234" t="s">
        <v>73</v>
      </c>
      <c r="B47" s="235"/>
      <c r="C47" s="236" t="s">
        <v>497</v>
      </c>
      <c r="D47" s="236"/>
      <c r="L47" s="112"/>
      <c r="M47" s="116"/>
      <c r="N47" s="116"/>
      <c r="O47" s="116"/>
      <c r="P47" s="116"/>
      <c r="Q47" s="112"/>
      <c r="R47" s="116"/>
      <c r="S47" s="116"/>
      <c r="T47" s="116"/>
      <c r="U47" s="116"/>
      <c r="V47" s="116"/>
      <c r="W47" s="116"/>
    </row>
    <row r="48" spans="1:23" s="50" customFormat="1" ht="16.5" customHeight="1" x14ac:dyDescent="0.25">
      <c r="A48" s="139" t="s">
        <v>246</v>
      </c>
      <c r="B48" s="140"/>
      <c r="C48" s="230">
        <v>111633</v>
      </c>
      <c r="D48" s="231"/>
      <c r="L48" s="112"/>
      <c r="M48" s="116"/>
      <c r="N48" s="116"/>
      <c r="O48" s="116"/>
      <c r="P48" s="116"/>
      <c r="Q48" s="112"/>
      <c r="R48" s="116"/>
      <c r="S48" s="116"/>
      <c r="T48" s="116"/>
      <c r="U48" s="116"/>
      <c r="V48" s="116"/>
      <c r="W48" s="116"/>
    </row>
    <row r="49" spans="1:23" s="50" customFormat="1" ht="22.5" customHeight="1" x14ac:dyDescent="0.25">
      <c r="A49" s="239" t="s">
        <v>247</v>
      </c>
      <c r="B49" s="240"/>
      <c r="C49" s="230">
        <v>220314</v>
      </c>
      <c r="D49" s="231"/>
      <c r="L49" s="112"/>
      <c r="M49" s="116"/>
      <c r="N49" s="179"/>
      <c r="O49" s="116"/>
      <c r="P49" s="116"/>
      <c r="Q49" s="116"/>
      <c r="R49" s="116"/>
      <c r="S49" s="116"/>
      <c r="T49" s="116"/>
      <c r="U49" s="116"/>
      <c r="V49" s="116"/>
      <c r="W49" s="116"/>
    </row>
    <row r="50" spans="1:23" s="50" customFormat="1" ht="16.5" customHeight="1" x14ac:dyDescent="0.25">
      <c r="A50" s="139" t="s">
        <v>248</v>
      </c>
      <c r="B50" s="138"/>
      <c r="C50" s="230">
        <v>6841</v>
      </c>
      <c r="D50" s="231"/>
      <c r="L50" s="112"/>
      <c r="M50" s="116"/>
      <c r="N50" s="145"/>
      <c r="O50" s="145"/>
      <c r="P50" s="116"/>
      <c r="Q50" s="112"/>
      <c r="R50" s="116"/>
      <c r="S50" s="116"/>
      <c r="T50" s="116"/>
      <c r="U50" s="116"/>
      <c r="V50" s="116"/>
      <c r="W50" s="116"/>
    </row>
    <row r="51" spans="1:23" s="50" customFormat="1" ht="20.25" customHeight="1" x14ac:dyDescent="0.25">
      <c r="A51" s="135" t="s">
        <v>249</v>
      </c>
      <c r="B51" s="136"/>
      <c r="C51" s="230">
        <v>103774</v>
      </c>
      <c r="D51" s="231"/>
      <c r="L51" s="112"/>
      <c r="M51" s="116"/>
      <c r="N51" s="116"/>
      <c r="O51" s="112"/>
      <c r="P51" s="116"/>
      <c r="Q51" s="116"/>
      <c r="R51" s="116"/>
      <c r="S51" s="116"/>
      <c r="T51" s="116"/>
      <c r="U51" s="116"/>
    </row>
    <row r="52" spans="1:23" s="50" customFormat="1" ht="26.25" customHeight="1" x14ac:dyDescent="0.25">
      <c r="A52" s="246" t="s">
        <v>250</v>
      </c>
      <c r="B52" s="247"/>
      <c r="C52" s="245">
        <v>1150</v>
      </c>
      <c r="D52" s="245"/>
      <c r="L52" s="112"/>
      <c r="M52" s="116"/>
      <c r="N52" s="116"/>
      <c r="O52" s="112"/>
      <c r="P52" s="116"/>
      <c r="Q52" s="116"/>
      <c r="R52" s="116"/>
      <c r="S52" s="116"/>
      <c r="T52" s="116"/>
      <c r="U52" s="116"/>
    </row>
    <row r="53" spans="1:23" s="50" customFormat="1" ht="25.5" customHeight="1" x14ac:dyDescent="0.25">
      <c r="A53" s="234" t="s">
        <v>107</v>
      </c>
      <c r="B53" s="235"/>
      <c r="C53" s="244" t="s">
        <v>108</v>
      </c>
      <c r="D53" s="243"/>
      <c r="L53" s="112"/>
      <c r="M53" s="116"/>
      <c r="N53" s="116"/>
      <c r="O53" s="116"/>
      <c r="P53" s="116"/>
      <c r="Q53" s="112">
        <f>C45/C46</f>
        <v>1.3768029106154691</v>
      </c>
      <c r="R53" s="116"/>
      <c r="S53" s="116"/>
      <c r="T53" s="116"/>
      <c r="U53" s="116"/>
      <c r="V53" s="116"/>
      <c r="W53" s="116"/>
    </row>
    <row r="54" spans="1:23" s="50" customFormat="1" ht="29.25" customHeight="1" x14ac:dyDescent="0.25">
      <c r="A54" s="249" t="s">
        <v>109</v>
      </c>
      <c r="B54" s="249"/>
      <c r="C54" s="248" t="s">
        <v>110</v>
      </c>
      <c r="D54" s="248"/>
      <c r="L54" s="112"/>
      <c r="M54" s="116"/>
      <c r="N54" s="116"/>
      <c r="O54" s="116"/>
      <c r="P54" s="116"/>
      <c r="Q54" s="112"/>
      <c r="R54" s="116"/>
      <c r="S54" s="116"/>
      <c r="T54" s="116"/>
      <c r="U54" s="116"/>
      <c r="V54" s="116"/>
      <c r="W54" s="116"/>
    </row>
    <row r="55" spans="1:23" s="50" customFormat="1" ht="14.25" customHeight="1" x14ac:dyDescent="0.25">
      <c r="A55" s="234" t="s">
        <v>103</v>
      </c>
      <c r="B55" s="235"/>
      <c r="C55" s="243">
        <v>6.56</v>
      </c>
      <c r="D55" s="243"/>
      <c r="L55" s="112"/>
      <c r="M55" s="116"/>
      <c r="N55" s="116"/>
      <c r="O55" s="116"/>
      <c r="P55" s="116"/>
      <c r="Q55" s="112"/>
      <c r="R55" s="116"/>
      <c r="S55" s="116"/>
      <c r="T55" s="116"/>
      <c r="U55" s="116"/>
      <c r="V55" s="116"/>
      <c r="W55" s="116"/>
    </row>
  </sheetData>
  <mergeCells count="45">
    <mergeCell ref="N30:Y30"/>
    <mergeCell ref="A24:K24"/>
    <mergeCell ref="A36:A37"/>
    <mergeCell ref="B36:B37"/>
    <mergeCell ref="C36:C37"/>
    <mergeCell ref="A4:K4"/>
    <mergeCell ref="F2:K2"/>
    <mergeCell ref="F22:K22"/>
    <mergeCell ref="A19:K19"/>
    <mergeCell ref="A1:K1"/>
    <mergeCell ref="D2:D3"/>
    <mergeCell ref="E2:E3"/>
    <mergeCell ref="A2:A3"/>
    <mergeCell ref="B2:B3"/>
    <mergeCell ref="C2:C3"/>
    <mergeCell ref="A22:A23"/>
    <mergeCell ref="B22:B23"/>
    <mergeCell ref="E22:E23"/>
    <mergeCell ref="A20:K20"/>
    <mergeCell ref="C22:C23"/>
    <mergeCell ref="D22:D23"/>
    <mergeCell ref="C55:D55"/>
    <mergeCell ref="C53:D53"/>
    <mergeCell ref="C52:D52"/>
    <mergeCell ref="A55:B55"/>
    <mergeCell ref="A53:B53"/>
    <mergeCell ref="A52:B52"/>
    <mergeCell ref="C54:D54"/>
    <mergeCell ref="A54:B54"/>
    <mergeCell ref="A21:K21"/>
    <mergeCell ref="C51:D51"/>
    <mergeCell ref="A38:D38"/>
    <mergeCell ref="A43:D43"/>
    <mergeCell ref="A47:B47"/>
    <mergeCell ref="A46:B46"/>
    <mergeCell ref="A45:B45"/>
    <mergeCell ref="C47:D47"/>
    <mergeCell ref="C46:D46"/>
    <mergeCell ref="C45:D45"/>
    <mergeCell ref="C50:D50"/>
    <mergeCell ref="C48:D48"/>
    <mergeCell ref="A49:B49"/>
    <mergeCell ref="C49:D49"/>
    <mergeCell ref="D36:D37"/>
    <mergeCell ref="A34:K34"/>
  </mergeCells>
  <conditionalFormatting sqref="G5:G7 G9:G10 G12:G13">
    <cfRule type="dataBar" priority="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{23989176-9D51-422E-B1C5-0FF66BB03120}</x14:id>
        </ext>
      </extLst>
    </cfRule>
  </conditionalFormatting>
  <conditionalFormatting sqref="G25:G26 G28:G29 G31:G32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{8C0CCCBA-53B7-4018-A539-B2A0E5A6C4EC}</x14:id>
        </ext>
      </extLst>
    </cfRule>
  </conditionalFormatting>
  <pageMargins left="0" right="0" top="0" bottom="0" header="0.31496062992125984" footer="0.31496062992125984"/>
  <pageSetup paperSize="9" orientation="landscape" r:id="rId1"/>
  <rowBreaks count="1" manualBreakCount="1">
    <brk id="34" max="10" man="1"/>
  </row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3989176-9D51-422E-B1C5-0FF66BB03120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G5:G7 G9:G10 G12:G13</xm:sqref>
        </x14:conditionalFormatting>
        <x14:conditionalFormatting xmlns:xm="http://schemas.microsoft.com/office/excel/2006/main">
          <x14:cfRule type="dataBar" id="{8C0CCCBA-53B7-4018-A539-B2A0E5A6C4EC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G25:G26 G28:G29 G31:G32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3"/>
  <sheetViews>
    <sheetView zoomScaleNormal="100" workbookViewId="0">
      <selection sqref="A1:M1"/>
    </sheetView>
  </sheetViews>
  <sheetFormatPr defaultRowHeight="15" x14ac:dyDescent="0.25"/>
  <cols>
    <col min="1" max="1" width="18.140625" customWidth="1"/>
    <col min="14" max="19" width="9.140625" style="117" customWidth="1"/>
    <col min="20" max="22" width="9.140625" style="117"/>
  </cols>
  <sheetData>
    <row r="1" spans="1:16" ht="47.25" customHeight="1" x14ac:dyDescent="0.25">
      <c r="A1" s="267" t="s">
        <v>495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</row>
    <row r="2" spans="1:16" ht="11.25" customHeight="1" x14ac:dyDescent="0.25">
      <c r="A2" s="51"/>
      <c r="B2" s="51"/>
      <c r="C2" s="51"/>
      <c r="D2" s="17"/>
      <c r="E2" s="51"/>
      <c r="F2" s="51"/>
      <c r="G2" s="17"/>
      <c r="H2" s="51"/>
      <c r="I2" s="273" t="s">
        <v>304</v>
      </c>
      <c r="J2" s="273"/>
      <c r="K2" s="273"/>
      <c r="L2" s="273"/>
      <c r="M2" s="273"/>
    </row>
    <row r="3" spans="1:16" ht="26.25" customHeight="1" x14ac:dyDescent="0.25">
      <c r="A3" s="268" t="s">
        <v>102</v>
      </c>
      <c r="B3" s="270" t="s">
        <v>13</v>
      </c>
      <c r="C3" s="271"/>
      <c r="D3" s="272"/>
      <c r="E3" s="270" t="s">
        <v>57</v>
      </c>
      <c r="F3" s="271"/>
      <c r="G3" s="272"/>
      <c r="H3" s="270" t="s">
        <v>58</v>
      </c>
      <c r="I3" s="271"/>
      <c r="J3" s="272"/>
      <c r="K3" s="270" t="s">
        <v>14</v>
      </c>
      <c r="L3" s="271"/>
      <c r="M3" s="272"/>
    </row>
    <row r="4" spans="1:16" ht="33" customHeight="1" x14ac:dyDescent="0.25">
      <c r="A4" s="269"/>
      <c r="B4" s="13" t="s">
        <v>2</v>
      </c>
      <c r="C4" s="165" t="s">
        <v>112</v>
      </c>
      <c r="D4" s="14" t="s">
        <v>15</v>
      </c>
      <c r="E4" s="13" t="s">
        <v>2</v>
      </c>
      <c r="F4" s="165" t="s">
        <v>112</v>
      </c>
      <c r="G4" s="14" t="s">
        <v>15</v>
      </c>
      <c r="H4" s="13" t="s">
        <v>2</v>
      </c>
      <c r="I4" s="165" t="s">
        <v>112</v>
      </c>
      <c r="J4" s="14" t="s">
        <v>15</v>
      </c>
      <c r="K4" s="13" t="s">
        <v>2</v>
      </c>
      <c r="L4" s="165" t="s">
        <v>112</v>
      </c>
      <c r="M4" s="14" t="s">
        <v>15</v>
      </c>
    </row>
    <row r="5" spans="1:16" ht="12.75" customHeight="1" x14ac:dyDescent="0.25">
      <c r="A5" s="52" t="s">
        <v>84</v>
      </c>
      <c r="B5" s="53">
        <v>2491</v>
      </c>
      <c r="C5" s="54">
        <v>47.61</v>
      </c>
      <c r="D5" s="55" t="s">
        <v>251</v>
      </c>
      <c r="E5" s="53">
        <v>856</v>
      </c>
      <c r="F5" s="54">
        <v>44.73</v>
      </c>
      <c r="G5" s="55" t="s">
        <v>252</v>
      </c>
      <c r="H5" s="53">
        <v>1222</v>
      </c>
      <c r="I5" s="54">
        <v>49.95</v>
      </c>
      <c r="J5" s="55" t="s">
        <v>253</v>
      </c>
      <c r="K5" s="53">
        <v>413</v>
      </c>
      <c r="L5" s="56">
        <v>46.68</v>
      </c>
      <c r="M5" s="55" t="s">
        <v>254</v>
      </c>
    </row>
    <row r="6" spans="1:16" ht="12.75" customHeight="1" x14ac:dyDescent="0.25">
      <c r="A6" s="52" t="s">
        <v>85</v>
      </c>
      <c r="B6" s="53">
        <v>10796</v>
      </c>
      <c r="C6" s="54">
        <v>117.34</v>
      </c>
      <c r="D6" s="55" t="s">
        <v>255</v>
      </c>
      <c r="E6" s="53">
        <v>4452</v>
      </c>
      <c r="F6" s="54">
        <v>118.43</v>
      </c>
      <c r="G6" s="55" t="s">
        <v>256</v>
      </c>
      <c r="H6" s="53">
        <v>2232</v>
      </c>
      <c r="I6" s="54">
        <v>111.57</v>
      </c>
      <c r="J6" s="55" t="s">
        <v>257</v>
      </c>
      <c r="K6" s="53">
        <v>4112</v>
      </c>
      <c r="L6" s="56">
        <v>119.31</v>
      </c>
      <c r="M6" s="55" t="s">
        <v>258</v>
      </c>
    </row>
    <row r="7" spans="1:16" ht="12.75" customHeight="1" x14ac:dyDescent="0.25">
      <c r="A7" s="52" t="s">
        <v>86</v>
      </c>
      <c r="B7" s="53">
        <v>46794</v>
      </c>
      <c r="C7" s="54">
        <v>176.08</v>
      </c>
      <c r="D7" s="55" t="s">
        <v>259</v>
      </c>
      <c r="E7" s="53">
        <v>24218</v>
      </c>
      <c r="F7" s="54">
        <v>175.95</v>
      </c>
      <c r="G7" s="55" t="s">
        <v>260</v>
      </c>
      <c r="H7" s="53">
        <v>5940</v>
      </c>
      <c r="I7" s="54">
        <v>173.93</v>
      </c>
      <c r="J7" s="55" t="s">
        <v>261</v>
      </c>
      <c r="K7" s="53">
        <v>16636</v>
      </c>
      <c r="L7" s="56">
        <v>177.05</v>
      </c>
      <c r="M7" s="55" t="s">
        <v>160</v>
      </c>
    </row>
    <row r="8" spans="1:16" ht="12.75" customHeight="1" x14ac:dyDescent="0.25">
      <c r="A8" s="52" t="s">
        <v>87</v>
      </c>
      <c r="B8" s="53">
        <v>89799</v>
      </c>
      <c r="C8" s="54">
        <v>238.02</v>
      </c>
      <c r="D8" s="55" t="s">
        <v>262</v>
      </c>
      <c r="E8" s="53">
        <v>52269</v>
      </c>
      <c r="F8" s="54">
        <v>238.38</v>
      </c>
      <c r="G8" s="55" t="s">
        <v>263</v>
      </c>
      <c r="H8" s="53">
        <v>15629</v>
      </c>
      <c r="I8" s="54">
        <v>240.71</v>
      </c>
      <c r="J8" s="55" t="s">
        <v>264</v>
      </c>
      <c r="K8" s="53">
        <v>21901</v>
      </c>
      <c r="L8" s="56">
        <v>235.26</v>
      </c>
      <c r="M8" s="55" t="s">
        <v>265</v>
      </c>
    </row>
    <row r="9" spans="1:16" ht="12.75" customHeight="1" x14ac:dyDescent="0.25">
      <c r="A9" s="52" t="s">
        <v>88</v>
      </c>
      <c r="B9" s="53">
        <v>126197</v>
      </c>
      <c r="C9" s="54">
        <v>306.83999999999997</v>
      </c>
      <c r="D9" s="55" t="s">
        <v>266</v>
      </c>
      <c r="E9" s="53">
        <v>80526</v>
      </c>
      <c r="F9" s="54">
        <v>308.02</v>
      </c>
      <c r="G9" s="55" t="s">
        <v>267</v>
      </c>
      <c r="H9" s="53">
        <v>22846</v>
      </c>
      <c r="I9" s="54">
        <v>304.62</v>
      </c>
      <c r="J9" s="55" t="s">
        <v>268</v>
      </c>
      <c r="K9" s="53">
        <v>22825</v>
      </c>
      <c r="L9" s="56">
        <v>304.93</v>
      </c>
      <c r="M9" s="55" t="s">
        <v>269</v>
      </c>
    </row>
    <row r="10" spans="1:16" ht="12.75" customHeight="1" x14ac:dyDescent="0.25">
      <c r="A10" s="52" t="s">
        <v>89</v>
      </c>
      <c r="B10" s="53">
        <v>142194</v>
      </c>
      <c r="C10" s="54">
        <v>367.92</v>
      </c>
      <c r="D10" s="55" t="s">
        <v>270</v>
      </c>
      <c r="E10" s="53">
        <v>93122</v>
      </c>
      <c r="F10" s="54">
        <v>367.87</v>
      </c>
      <c r="G10" s="55" t="s">
        <v>271</v>
      </c>
      <c r="H10" s="53">
        <v>17090</v>
      </c>
      <c r="I10" s="54">
        <v>366.73</v>
      </c>
      <c r="J10" s="55" t="s">
        <v>272</v>
      </c>
      <c r="K10" s="53">
        <v>31982</v>
      </c>
      <c r="L10" s="56">
        <v>368.69</v>
      </c>
      <c r="M10" s="55" t="s">
        <v>273</v>
      </c>
    </row>
    <row r="11" spans="1:16" ht="12.75" customHeight="1" x14ac:dyDescent="0.25">
      <c r="A11" s="52" t="s">
        <v>90</v>
      </c>
      <c r="B11" s="53">
        <v>139483</v>
      </c>
      <c r="C11" s="54">
        <v>437.81</v>
      </c>
      <c r="D11" s="55" t="s">
        <v>274</v>
      </c>
      <c r="E11" s="53">
        <v>104370</v>
      </c>
      <c r="F11" s="54">
        <v>438.39</v>
      </c>
      <c r="G11" s="55" t="s">
        <v>275</v>
      </c>
      <c r="H11" s="53">
        <v>12209</v>
      </c>
      <c r="I11" s="54">
        <v>438.88</v>
      </c>
      <c r="J11" s="55" t="s">
        <v>276</v>
      </c>
      <c r="K11" s="53">
        <v>22904</v>
      </c>
      <c r="L11" s="56">
        <v>434.62</v>
      </c>
      <c r="M11" s="55" t="s">
        <v>277</v>
      </c>
    </row>
    <row r="12" spans="1:16" ht="12.75" customHeight="1" x14ac:dyDescent="0.25">
      <c r="A12" s="52" t="s">
        <v>91</v>
      </c>
      <c r="B12" s="53">
        <v>108734</v>
      </c>
      <c r="C12" s="54">
        <v>502.57</v>
      </c>
      <c r="D12" s="55" t="s">
        <v>278</v>
      </c>
      <c r="E12" s="53">
        <v>86881</v>
      </c>
      <c r="F12" s="54">
        <v>502.74</v>
      </c>
      <c r="G12" s="55" t="s">
        <v>279</v>
      </c>
      <c r="H12" s="53">
        <v>6780</v>
      </c>
      <c r="I12" s="54">
        <v>497.15</v>
      </c>
      <c r="J12" s="55" t="s">
        <v>280</v>
      </c>
      <c r="K12" s="53">
        <v>15073</v>
      </c>
      <c r="L12" s="56">
        <v>504.05</v>
      </c>
      <c r="M12" s="55" t="s">
        <v>281</v>
      </c>
    </row>
    <row r="13" spans="1:16" ht="12.75" customHeight="1" x14ac:dyDescent="0.25">
      <c r="A13" s="52" t="s">
        <v>92</v>
      </c>
      <c r="B13" s="53">
        <v>74165</v>
      </c>
      <c r="C13" s="54">
        <v>568.54999999999995</v>
      </c>
      <c r="D13" s="55" t="s">
        <v>132</v>
      </c>
      <c r="E13" s="53">
        <v>62653</v>
      </c>
      <c r="F13" s="54">
        <v>568.69000000000005</v>
      </c>
      <c r="G13" s="55" t="s">
        <v>282</v>
      </c>
      <c r="H13" s="53">
        <v>2699</v>
      </c>
      <c r="I13" s="54">
        <v>566.64</v>
      </c>
      <c r="J13" s="55" t="s">
        <v>283</v>
      </c>
      <c r="K13" s="53">
        <v>8813</v>
      </c>
      <c r="L13" s="56">
        <v>568.08000000000004</v>
      </c>
      <c r="M13" s="55" t="s">
        <v>284</v>
      </c>
    </row>
    <row r="14" spans="1:16" ht="12.75" customHeight="1" x14ac:dyDescent="0.25">
      <c r="A14" s="52" t="s">
        <v>93</v>
      </c>
      <c r="B14" s="53">
        <v>62454</v>
      </c>
      <c r="C14" s="54">
        <v>633.26</v>
      </c>
      <c r="D14" s="55" t="s">
        <v>285</v>
      </c>
      <c r="E14" s="53">
        <v>54151</v>
      </c>
      <c r="F14" s="54">
        <v>633.44000000000005</v>
      </c>
      <c r="G14" s="55" t="s">
        <v>286</v>
      </c>
      <c r="H14" s="53">
        <v>1435</v>
      </c>
      <c r="I14" s="54">
        <v>630.84</v>
      </c>
      <c r="J14" s="55" t="s">
        <v>287</v>
      </c>
      <c r="K14" s="53">
        <v>6868</v>
      </c>
      <c r="L14" s="56">
        <v>632.38</v>
      </c>
      <c r="M14" s="55" t="s">
        <v>288</v>
      </c>
      <c r="P14" s="119" t="s">
        <v>62</v>
      </c>
    </row>
    <row r="15" spans="1:16" ht="12.75" customHeight="1" x14ac:dyDescent="0.25">
      <c r="A15" s="52" t="s">
        <v>94</v>
      </c>
      <c r="B15" s="53">
        <v>72373</v>
      </c>
      <c r="C15" s="54">
        <v>727.05</v>
      </c>
      <c r="D15" s="55" t="s">
        <v>289</v>
      </c>
      <c r="E15" s="53">
        <v>64552</v>
      </c>
      <c r="F15" s="54">
        <v>727.29</v>
      </c>
      <c r="G15" s="55" t="s">
        <v>290</v>
      </c>
      <c r="H15" s="53">
        <v>1069</v>
      </c>
      <c r="I15" s="54">
        <v>722.74</v>
      </c>
      <c r="J15" s="55" t="s">
        <v>291</v>
      </c>
      <c r="K15" s="53">
        <v>6752</v>
      </c>
      <c r="L15" s="56">
        <v>725.41</v>
      </c>
      <c r="M15" s="55" t="s">
        <v>292</v>
      </c>
      <c r="P15" s="119">
        <f>B19-'stranica 4'!B19-'stranica 5'!B19</f>
        <v>0</v>
      </c>
    </row>
    <row r="16" spans="1:16" ht="12.75" customHeight="1" x14ac:dyDescent="0.25">
      <c r="A16" s="52" t="s">
        <v>95</v>
      </c>
      <c r="B16" s="53">
        <v>34863</v>
      </c>
      <c r="C16" s="54">
        <v>854.04</v>
      </c>
      <c r="D16" s="55" t="s">
        <v>293</v>
      </c>
      <c r="E16" s="53">
        <v>31135</v>
      </c>
      <c r="F16" s="54">
        <v>853.33</v>
      </c>
      <c r="G16" s="55" t="s">
        <v>294</v>
      </c>
      <c r="H16" s="53">
        <v>407</v>
      </c>
      <c r="I16" s="54">
        <v>858.44</v>
      </c>
      <c r="J16" s="55" t="s">
        <v>295</v>
      </c>
      <c r="K16" s="53">
        <v>3321</v>
      </c>
      <c r="L16" s="56">
        <v>860.08</v>
      </c>
      <c r="M16" s="55" t="s">
        <v>296</v>
      </c>
    </row>
    <row r="17" spans="1:13" ht="12.75" customHeight="1" x14ac:dyDescent="0.25">
      <c r="A17" s="52" t="s">
        <v>96</v>
      </c>
      <c r="B17" s="53">
        <v>16429</v>
      </c>
      <c r="C17" s="54">
        <v>992.59</v>
      </c>
      <c r="D17" s="55" t="s">
        <v>297</v>
      </c>
      <c r="E17" s="53">
        <v>14061</v>
      </c>
      <c r="F17" s="54">
        <v>991.9</v>
      </c>
      <c r="G17" s="55" t="s">
        <v>162</v>
      </c>
      <c r="H17" s="53">
        <v>193</v>
      </c>
      <c r="I17" s="54">
        <v>993.75</v>
      </c>
      <c r="J17" s="55" t="s">
        <v>298</v>
      </c>
      <c r="K17" s="53">
        <v>2175</v>
      </c>
      <c r="L17" s="56">
        <v>996.96</v>
      </c>
      <c r="M17" s="55" t="s">
        <v>299</v>
      </c>
    </row>
    <row r="18" spans="1:13" ht="12.75" customHeight="1" x14ac:dyDescent="0.25">
      <c r="A18" s="52" t="s">
        <v>97</v>
      </c>
      <c r="B18" s="53">
        <v>19332</v>
      </c>
      <c r="C18" s="54">
        <v>1311.61</v>
      </c>
      <c r="D18" s="55" t="s">
        <v>300</v>
      </c>
      <c r="E18" s="53">
        <v>18027</v>
      </c>
      <c r="F18" s="54">
        <v>1314.7</v>
      </c>
      <c r="G18" s="55" t="s">
        <v>301</v>
      </c>
      <c r="H18" s="53">
        <v>146</v>
      </c>
      <c r="I18" s="54">
        <v>1260.95</v>
      </c>
      <c r="J18" s="55" t="s">
        <v>302</v>
      </c>
      <c r="K18" s="53">
        <v>1159</v>
      </c>
      <c r="L18" s="56">
        <v>1269.82</v>
      </c>
      <c r="M18" s="55" t="s">
        <v>303</v>
      </c>
    </row>
    <row r="19" spans="1:13" ht="11.25" customHeight="1" x14ac:dyDescent="0.25">
      <c r="A19" s="57" t="s">
        <v>1</v>
      </c>
      <c r="B19" s="58">
        <v>946104</v>
      </c>
      <c r="C19" s="59">
        <v>468.79</v>
      </c>
      <c r="D19" s="60" t="s">
        <v>208</v>
      </c>
      <c r="E19" s="58">
        <v>691273</v>
      </c>
      <c r="F19" s="59">
        <v>501.79</v>
      </c>
      <c r="G19" s="60" t="s">
        <v>205</v>
      </c>
      <c r="H19" s="58">
        <v>89897</v>
      </c>
      <c r="I19" s="59">
        <v>344.77</v>
      </c>
      <c r="J19" s="60" t="s">
        <v>206</v>
      </c>
      <c r="K19" s="58">
        <v>164934</v>
      </c>
      <c r="L19" s="61">
        <v>398.07</v>
      </c>
      <c r="M19" s="60" t="s">
        <v>207</v>
      </c>
    </row>
    <row r="20" spans="1:13" ht="14.25" customHeight="1" x14ac:dyDescent="0.25">
      <c r="A20" s="266" t="s">
        <v>75</v>
      </c>
      <c r="B20" s="266"/>
      <c r="C20" s="266"/>
      <c r="D20" s="266"/>
      <c r="E20" s="266"/>
      <c r="F20" s="266"/>
      <c r="G20" s="266"/>
      <c r="H20" s="266"/>
      <c r="I20" s="266"/>
      <c r="J20" s="266"/>
      <c r="K20" s="266"/>
      <c r="L20" s="266"/>
      <c r="M20" s="62"/>
    </row>
    <row r="21" spans="1:13" ht="6" customHeight="1" x14ac:dyDescent="0.25">
      <c r="A21" s="261"/>
      <c r="B21" s="261"/>
      <c r="C21" s="261"/>
      <c r="D21" s="261"/>
      <c r="E21" s="261"/>
      <c r="F21" s="261"/>
      <c r="G21" s="261"/>
      <c r="H21" s="261"/>
      <c r="I21" s="261"/>
      <c r="J21" s="261"/>
      <c r="K21" s="261"/>
      <c r="L21" s="261"/>
      <c r="M21" s="261"/>
    </row>
    <row r="22" spans="1:13" ht="18" customHeight="1" x14ac:dyDescent="0.25">
      <c r="A22" s="261"/>
      <c r="B22" s="261"/>
      <c r="C22" s="261"/>
      <c r="D22" s="261"/>
      <c r="E22" s="261"/>
      <c r="F22" s="261"/>
      <c r="G22" s="261"/>
      <c r="H22" s="261"/>
      <c r="I22" s="261"/>
      <c r="J22" s="261"/>
      <c r="K22" s="261"/>
      <c r="L22" s="261"/>
      <c r="M22" s="261"/>
    </row>
    <row r="23" spans="1:13" ht="23.25" customHeight="1" x14ac:dyDescent="0.25">
      <c r="A23" s="261"/>
      <c r="B23" s="261"/>
      <c r="C23" s="261"/>
      <c r="D23" s="261"/>
      <c r="E23" s="261"/>
      <c r="F23" s="261"/>
      <c r="G23" s="261"/>
      <c r="H23" s="261"/>
      <c r="I23" s="261"/>
      <c r="J23" s="261"/>
      <c r="K23" s="261"/>
      <c r="L23" s="261"/>
      <c r="M23" s="261"/>
    </row>
  </sheetData>
  <mergeCells count="9">
    <mergeCell ref="A21:M23"/>
    <mergeCell ref="A20:L20"/>
    <mergeCell ref="A1:M1"/>
    <mergeCell ref="A3:A4"/>
    <mergeCell ref="B3:D3"/>
    <mergeCell ref="E3:G3"/>
    <mergeCell ref="H3:J3"/>
    <mergeCell ref="K3:M3"/>
    <mergeCell ref="I2:M2"/>
  </mergeCells>
  <conditionalFormatting sqref="B5:B18 E5:E18 H5:H18 K5:K18"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{18D8B9F0-4A74-4A91-8798-54F9A80F281B}</x14:id>
        </ext>
      </extLst>
    </cfRule>
  </conditionalFormatting>
  <conditionalFormatting sqref="B5:B18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{B83B7D6D-CCA5-4B57-B70C-C72DE3CE532F}</x14:id>
        </ext>
      </extLst>
    </cfRule>
  </conditionalFormatting>
  <conditionalFormatting sqref="E5:E18 H5:H18 K5:K18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{1B943DCA-0E4A-4DA0-B74F-6E2A8C2A4951}</x14:id>
        </ext>
      </extLst>
    </cfRule>
  </conditionalFormatting>
  <pageMargins left="0.82677165354330717" right="0.23622047244094491" top="0" bottom="0" header="0.31496062992125984" footer="0.31496062992125984"/>
  <pageSetup paperSize="9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8D8B9F0-4A74-4A91-8798-54F9A80F281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B5:B18 E5:E18 H5:H18 K5:K18</xm:sqref>
        </x14:conditionalFormatting>
        <x14:conditionalFormatting xmlns:xm="http://schemas.microsoft.com/office/excel/2006/main">
          <x14:cfRule type="dataBar" id="{B83B7D6D-CCA5-4B57-B70C-C72DE3CE532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B5:B18</xm:sqref>
        </x14:conditionalFormatting>
        <x14:conditionalFormatting xmlns:xm="http://schemas.microsoft.com/office/excel/2006/main">
          <x14:cfRule type="dataBar" id="{1B943DCA-0E4A-4DA0-B74F-6E2A8C2A495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E5:E18 H5:H18 K5:K18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"/>
  <sheetViews>
    <sheetView zoomScaleNormal="100" workbookViewId="0">
      <selection sqref="A1:M1"/>
    </sheetView>
  </sheetViews>
  <sheetFormatPr defaultRowHeight="15" x14ac:dyDescent="0.25"/>
  <cols>
    <col min="1" max="1" width="18.140625" customWidth="1"/>
    <col min="14" max="20" width="9.140625" style="113"/>
  </cols>
  <sheetData>
    <row r="1" spans="1:13" ht="48" customHeight="1" x14ac:dyDescent="0.25">
      <c r="A1" s="274" t="s">
        <v>494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</row>
    <row r="2" spans="1:13" ht="10.5" customHeight="1" x14ac:dyDescent="0.25">
      <c r="A2" s="51"/>
      <c r="B2" s="51"/>
      <c r="C2" s="51"/>
      <c r="D2" s="92"/>
      <c r="E2" s="51"/>
      <c r="F2" s="51"/>
      <c r="G2" s="92"/>
      <c r="H2" s="51"/>
      <c r="I2" s="273" t="str">
        <f>'stranica 3'!$I$2:$L$2</f>
        <v>za srpanj 2023. (isplata u kolovozu 2023.)</v>
      </c>
      <c r="J2" s="273"/>
      <c r="K2" s="273"/>
      <c r="L2" s="273"/>
      <c r="M2" s="273"/>
    </row>
    <row r="3" spans="1:13" ht="24" customHeight="1" x14ac:dyDescent="0.25">
      <c r="A3" s="268" t="s">
        <v>102</v>
      </c>
      <c r="B3" s="270" t="s">
        <v>13</v>
      </c>
      <c r="C3" s="271"/>
      <c r="D3" s="272"/>
      <c r="E3" s="270" t="s">
        <v>57</v>
      </c>
      <c r="F3" s="271"/>
      <c r="G3" s="272"/>
      <c r="H3" s="270" t="s">
        <v>58</v>
      </c>
      <c r="I3" s="271"/>
      <c r="J3" s="272"/>
      <c r="K3" s="270" t="s">
        <v>14</v>
      </c>
      <c r="L3" s="271"/>
      <c r="M3" s="272"/>
    </row>
    <row r="4" spans="1:13" ht="34.5" customHeight="1" x14ac:dyDescent="0.25">
      <c r="A4" s="269"/>
      <c r="B4" s="13" t="s">
        <v>2</v>
      </c>
      <c r="C4" s="165" t="s">
        <v>112</v>
      </c>
      <c r="D4" s="14" t="s">
        <v>15</v>
      </c>
      <c r="E4" s="13" t="s">
        <v>2</v>
      </c>
      <c r="F4" s="165" t="s">
        <v>112</v>
      </c>
      <c r="G4" s="14" t="s">
        <v>15</v>
      </c>
      <c r="H4" s="13" t="s">
        <v>2</v>
      </c>
      <c r="I4" s="165" t="s">
        <v>112</v>
      </c>
      <c r="J4" s="14" t="s">
        <v>15</v>
      </c>
      <c r="K4" s="13" t="s">
        <v>2</v>
      </c>
      <c r="L4" s="165" t="s">
        <v>112</v>
      </c>
      <c r="M4" s="14" t="s">
        <v>15</v>
      </c>
    </row>
    <row r="5" spans="1:13" ht="12.75" customHeight="1" x14ac:dyDescent="0.25">
      <c r="A5" s="52" t="s">
        <v>84</v>
      </c>
      <c r="B5" s="53">
        <v>45</v>
      </c>
      <c r="C5" s="54">
        <v>49.33</v>
      </c>
      <c r="D5" s="55" t="s">
        <v>163</v>
      </c>
      <c r="E5" s="53">
        <v>24</v>
      </c>
      <c r="F5" s="54">
        <v>45.03</v>
      </c>
      <c r="G5" s="55" t="s">
        <v>115</v>
      </c>
      <c r="H5" s="53">
        <v>1</v>
      </c>
      <c r="I5" s="54">
        <v>60.05</v>
      </c>
      <c r="J5" s="55" t="s">
        <v>79</v>
      </c>
      <c r="K5" s="53">
        <v>20</v>
      </c>
      <c r="L5" s="56">
        <v>53.95</v>
      </c>
      <c r="M5" s="55" t="s">
        <v>164</v>
      </c>
    </row>
    <row r="6" spans="1:13" ht="12.75" customHeight="1" x14ac:dyDescent="0.25">
      <c r="A6" s="52" t="s">
        <v>85</v>
      </c>
      <c r="B6" s="53">
        <v>4549</v>
      </c>
      <c r="C6" s="54">
        <v>119.53</v>
      </c>
      <c r="D6" s="55" t="s">
        <v>305</v>
      </c>
      <c r="E6" s="53">
        <v>3181</v>
      </c>
      <c r="F6" s="54">
        <v>118.56</v>
      </c>
      <c r="G6" s="55" t="s">
        <v>306</v>
      </c>
      <c r="H6" s="53">
        <v>94</v>
      </c>
      <c r="I6" s="54">
        <v>119.35</v>
      </c>
      <c r="J6" s="55" t="s">
        <v>307</v>
      </c>
      <c r="K6" s="53">
        <v>1274</v>
      </c>
      <c r="L6" s="56">
        <v>121.97</v>
      </c>
      <c r="M6" s="55" t="s">
        <v>308</v>
      </c>
    </row>
    <row r="7" spans="1:13" ht="12.75" customHeight="1" x14ac:dyDescent="0.25">
      <c r="A7" s="52" t="s">
        <v>86</v>
      </c>
      <c r="B7" s="53">
        <v>4170</v>
      </c>
      <c r="C7" s="54">
        <v>169.65</v>
      </c>
      <c r="D7" s="55" t="s">
        <v>309</v>
      </c>
      <c r="E7" s="53">
        <v>2480</v>
      </c>
      <c r="F7" s="54">
        <v>166.86</v>
      </c>
      <c r="G7" s="55" t="s">
        <v>310</v>
      </c>
      <c r="H7" s="53">
        <v>120</v>
      </c>
      <c r="I7" s="54">
        <v>172.98</v>
      </c>
      <c r="J7" s="55" t="s">
        <v>311</v>
      </c>
      <c r="K7" s="53">
        <v>1570</v>
      </c>
      <c r="L7" s="56">
        <v>173.78</v>
      </c>
      <c r="M7" s="55" t="s">
        <v>312</v>
      </c>
    </row>
    <row r="8" spans="1:13" ht="12.75" customHeight="1" x14ac:dyDescent="0.25">
      <c r="A8" s="52" t="s">
        <v>87</v>
      </c>
      <c r="B8" s="53">
        <v>6587</v>
      </c>
      <c r="C8" s="54">
        <v>237.57</v>
      </c>
      <c r="D8" s="55" t="s">
        <v>313</v>
      </c>
      <c r="E8" s="53">
        <v>3523</v>
      </c>
      <c r="F8" s="54">
        <v>238.83</v>
      </c>
      <c r="G8" s="55" t="s">
        <v>314</v>
      </c>
      <c r="H8" s="53">
        <v>309</v>
      </c>
      <c r="I8" s="54">
        <v>236.86</v>
      </c>
      <c r="J8" s="55" t="s">
        <v>165</v>
      </c>
      <c r="K8" s="53">
        <v>2755</v>
      </c>
      <c r="L8" s="56">
        <v>236.04</v>
      </c>
      <c r="M8" s="55" t="s">
        <v>315</v>
      </c>
    </row>
    <row r="9" spans="1:13" ht="12.75" customHeight="1" x14ac:dyDescent="0.25">
      <c r="A9" s="52" t="s">
        <v>88</v>
      </c>
      <c r="B9" s="53">
        <v>11773</v>
      </c>
      <c r="C9" s="54">
        <v>309.29000000000002</v>
      </c>
      <c r="D9" s="55" t="s">
        <v>316</v>
      </c>
      <c r="E9" s="53">
        <v>7515</v>
      </c>
      <c r="F9" s="54">
        <v>309.47000000000003</v>
      </c>
      <c r="G9" s="55" t="s">
        <v>317</v>
      </c>
      <c r="H9" s="53">
        <v>558</v>
      </c>
      <c r="I9" s="54">
        <v>309.06</v>
      </c>
      <c r="J9" s="55" t="s">
        <v>318</v>
      </c>
      <c r="K9" s="53">
        <v>3700</v>
      </c>
      <c r="L9" s="56">
        <v>308.95999999999998</v>
      </c>
      <c r="M9" s="55" t="s">
        <v>319</v>
      </c>
    </row>
    <row r="10" spans="1:13" ht="12.75" customHeight="1" x14ac:dyDescent="0.25">
      <c r="A10" s="52" t="s">
        <v>89</v>
      </c>
      <c r="B10" s="53">
        <v>36782</v>
      </c>
      <c r="C10" s="54">
        <v>362.75</v>
      </c>
      <c r="D10" s="55" t="s">
        <v>320</v>
      </c>
      <c r="E10" s="53">
        <v>23733</v>
      </c>
      <c r="F10" s="54">
        <v>359.68</v>
      </c>
      <c r="G10" s="55" t="s">
        <v>321</v>
      </c>
      <c r="H10" s="53">
        <v>2063</v>
      </c>
      <c r="I10" s="54">
        <v>352.48</v>
      </c>
      <c r="J10" s="55" t="s">
        <v>322</v>
      </c>
      <c r="K10" s="53">
        <v>10986</v>
      </c>
      <c r="L10" s="56">
        <v>371.32</v>
      </c>
      <c r="M10" s="55" t="s">
        <v>323</v>
      </c>
    </row>
    <row r="11" spans="1:13" ht="12.75" customHeight="1" x14ac:dyDescent="0.25">
      <c r="A11" s="52" t="s">
        <v>90</v>
      </c>
      <c r="B11" s="53">
        <v>31618</v>
      </c>
      <c r="C11" s="54">
        <v>440.87</v>
      </c>
      <c r="D11" s="55" t="s">
        <v>324</v>
      </c>
      <c r="E11" s="53">
        <v>24800</v>
      </c>
      <c r="F11" s="54">
        <v>441.59</v>
      </c>
      <c r="G11" s="55" t="s">
        <v>325</v>
      </c>
      <c r="H11" s="53">
        <v>1460</v>
      </c>
      <c r="I11" s="54">
        <v>445.26</v>
      </c>
      <c r="J11" s="55" t="s">
        <v>326</v>
      </c>
      <c r="K11" s="53">
        <v>5358</v>
      </c>
      <c r="L11" s="56">
        <v>436.34</v>
      </c>
      <c r="M11" s="55" t="s">
        <v>327</v>
      </c>
    </row>
    <row r="12" spans="1:13" ht="12.75" customHeight="1" x14ac:dyDescent="0.25">
      <c r="A12" s="52" t="s">
        <v>91</v>
      </c>
      <c r="B12" s="53">
        <v>23298</v>
      </c>
      <c r="C12" s="54">
        <v>504.89</v>
      </c>
      <c r="D12" s="55" t="s">
        <v>328</v>
      </c>
      <c r="E12" s="53">
        <v>19373</v>
      </c>
      <c r="F12" s="54">
        <v>505.24</v>
      </c>
      <c r="G12" s="55" t="s">
        <v>329</v>
      </c>
      <c r="H12" s="53">
        <v>909</v>
      </c>
      <c r="I12" s="54">
        <v>501.09</v>
      </c>
      <c r="J12" s="55" t="s">
        <v>330</v>
      </c>
      <c r="K12" s="53">
        <v>3016</v>
      </c>
      <c r="L12" s="56">
        <v>503.79</v>
      </c>
      <c r="M12" s="55" t="s">
        <v>331</v>
      </c>
    </row>
    <row r="13" spans="1:13" ht="12.75" customHeight="1" x14ac:dyDescent="0.25">
      <c r="A13" s="52" t="s">
        <v>92</v>
      </c>
      <c r="B13" s="53">
        <v>19554</v>
      </c>
      <c r="C13" s="54">
        <v>568.66</v>
      </c>
      <c r="D13" s="55" t="s">
        <v>332</v>
      </c>
      <c r="E13" s="53">
        <v>17416</v>
      </c>
      <c r="F13" s="54">
        <v>568.74</v>
      </c>
      <c r="G13" s="55" t="s">
        <v>333</v>
      </c>
      <c r="H13" s="53">
        <v>603</v>
      </c>
      <c r="I13" s="54">
        <v>565.79</v>
      </c>
      <c r="J13" s="55" t="s">
        <v>334</v>
      </c>
      <c r="K13" s="53">
        <v>1535</v>
      </c>
      <c r="L13" s="56">
        <v>568.85</v>
      </c>
      <c r="M13" s="55" t="s">
        <v>335</v>
      </c>
    </row>
    <row r="14" spans="1:13" ht="12.75" customHeight="1" x14ac:dyDescent="0.25">
      <c r="A14" s="52" t="s">
        <v>93</v>
      </c>
      <c r="B14" s="53">
        <v>16224</v>
      </c>
      <c r="C14" s="54">
        <v>632.96</v>
      </c>
      <c r="D14" s="55" t="s">
        <v>166</v>
      </c>
      <c r="E14" s="53">
        <v>14594</v>
      </c>
      <c r="F14" s="54">
        <v>633</v>
      </c>
      <c r="G14" s="55" t="s">
        <v>336</v>
      </c>
      <c r="H14" s="53">
        <v>434</v>
      </c>
      <c r="I14" s="54">
        <v>633.69000000000005</v>
      </c>
      <c r="J14" s="55" t="s">
        <v>337</v>
      </c>
      <c r="K14" s="53">
        <v>1196</v>
      </c>
      <c r="L14" s="56">
        <v>632.25</v>
      </c>
      <c r="M14" s="55" t="s">
        <v>338</v>
      </c>
    </row>
    <row r="15" spans="1:13" ht="12.75" customHeight="1" x14ac:dyDescent="0.25">
      <c r="A15" s="52" t="s">
        <v>94</v>
      </c>
      <c r="B15" s="53">
        <v>17395</v>
      </c>
      <c r="C15" s="54">
        <v>725.61</v>
      </c>
      <c r="D15" s="55" t="s">
        <v>339</v>
      </c>
      <c r="E15" s="53">
        <v>15781</v>
      </c>
      <c r="F15" s="54">
        <v>725.95</v>
      </c>
      <c r="G15" s="55" t="s">
        <v>340</v>
      </c>
      <c r="H15" s="53">
        <v>405</v>
      </c>
      <c r="I15" s="54">
        <v>722.08</v>
      </c>
      <c r="J15" s="55" t="s">
        <v>341</v>
      </c>
      <c r="K15" s="53">
        <v>1209</v>
      </c>
      <c r="L15" s="56">
        <v>722.42</v>
      </c>
      <c r="M15" s="55" t="s">
        <v>342</v>
      </c>
    </row>
    <row r="16" spans="1:13" ht="12.75" customHeight="1" x14ac:dyDescent="0.25">
      <c r="A16" s="52" t="s">
        <v>95</v>
      </c>
      <c r="B16" s="53">
        <v>7862</v>
      </c>
      <c r="C16" s="54">
        <v>851.95</v>
      </c>
      <c r="D16" s="55" t="s">
        <v>343</v>
      </c>
      <c r="E16" s="53">
        <v>7251</v>
      </c>
      <c r="F16" s="54">
        <v>851.5</v>
      </c>
      <c r="G16" s="55" t="s">
        <v>344</v>
      </c>
      <c r="H16" s="53">
        <v>129</v>
      </c>
      <c r="I16" s="54">
        <v>854.41</v>
      </c>
      <c r="J16" s="55" t="s">
        <v>345</v>
      </c>
      <c r="K16" s="53">
        <v>482</v>
      </c>
      <c r="L16" s="56">
        <v>857.96</v>
      </c>
      <c r="M16" s="55" t="s">
        <v>346</v>
      </c>
    </row>
    <row r="17" spans="1:13" ht="12.75" customHeight="1" x14ac:dyDescent="0.25">
      <c r="A17" s="52" t="s">
        <v>96</v>
      </c>
      <c r="B17" s="53">
        <v>3447</v>
      </c>
      <c r="C17" s="54">
        <v>993.12</v>
      </c>
      <c r="D17" s="55" t="s">
        <v>347</v>
      </c>
      <c r="E17" s="53">
        <v>3067</v>
      </c>
      <c r="F17" s="54">
        <v>992.47</v>
      </c>
      <c r="G17" s="55" t="s">
        <v>343</v>
      </c>
      <c r="H17" s="53">
        <v>65</v>
      </c>
      <c r="I17" s="54">
        <v>992.53</v>
      </c>
      <c r="J17" s="55" t="s">
        <v>348</v>
      </c>
      <c r="K17" s="53">
        <v>315</v>
      </c>
      <c r="L17" s="56">
        <v>999.5</v>
      </c>
      <c r="M17" s="55" t="s">
        <v>349</v>
      </c>
    </row>
    <row r="18" spans="1:13" ht="12.75" customHeight="1" x14ac:dyDescent="0.25">
      <c r="A18" s="52" t="s">
        <v>97</v>
      </c>
      <c r="B18" s="53">
        <v>2939</v>
      </c>
      <c r="C18" s="54">
        <v>1212.04</v>
      </c>
      <c r="D18" s="55" t="s">
        <v>350</v>
      </c>
      <c r="E18" s="53">
        <v>2853</v>
      </c>
      <c r="F18" s="54">
        <v>1211.23</v>
      </c>
      <c r="G18" s="55" t="s">
        <v>351</v>
      </c>
      <c r="H18" s="53">
        <v>59</v>
      </c>
      <c r="I18" s="54">
        <v>1239.69</v>
      </c>
      <c r="J18" s="55" t="s">
        <v>352</v>
      </c>
      <c r="K18" s="53">
        <v>27</v>
      </c>
      <c r="L18" s="56">
        <v>1237.31</v>
      </c>
      <c r="M18" s="55" t="s">
        <v>353</v>
      </c>
    </row>
    <row r="19" spans="1:13" ht="11.25" customHeight="1" x14ac:dyDescent="0.25">
      <c r="A19" s="57" t="s">
        <v>1</v>
      </c>
      <c r="B19" s="58">
        <v>186243</v>
      </c>
      <c r="C19" s="59">
        <v>500.41</v>
      </c>
      <c r="D19" s="60" t="s">
        <v>354</v>
      </c>
      <c r="E19" s="58">
        <v>145591</v>
      </c>
      <c r="F19" s="59">
        <v>525.5</v>
      </c>
      <c r="G19" s="60" t="s">
        <v>355</v>
      </c>
      <c r="H19" s="58">
        <v>7209</v>
      </c>
      <c r="I19" s="59">
        <v>453.17</v>
      </c>
      <c r="J19" s="60" t="s">
        <v>356</v>
      </c>
      <c r="K19" s="58">
        <v>33443</v>
      </c>
      <c r="L19" s="61">
        <v>401.4</v>
      </c>
      <c r="M19" s="60" t="s">
        <v>357</v>
      </c>
    </row>
    <row r="20" spans="1:13" ht="15.75" customHeight="1" x14ac:dyDescent="0.25">
      <c r="A20" s="262" t="s">
        <v>75</v>
      </c>
      <c r="B20" s="262"/>
      <c r="C20" s="262"/>
      <c r="D20" s="262"/>
      <c r="E20" s="262"/>
      <c r="F20" s="262"/>
      <c r="G20" s="262"/>
      <c r="H20" s="262"/>
      <c r="I20" s="262"/>
      <c r="J20" s="262"/>
      <c r="K20" s="262"/>
      <c r="L20" s="262"/>
    </row>
    <row r="21" spans="1:13" ht="2.25" customHeight="1" x14ac:dyDescent="0.25">
      <c r="A21" s="261"/>
      <c r="B21" s="261"/>
      <c r="C21" s="261"/>
      <c r="D21" s="261"/>
      <c r="E21" s="261"/>
      <c r="F21" s="261"/>
      <c r="G21" s="261"/>
      <c r="H21" s="261"/>
      <c r="I21" s="261"/>
      <c r="J21" s="261"/>
      <c r="K21" s="261"/>
      <c r="L21" s="261"/>
      <c r="M21" s="261"/>
    </row>
    <row r="22" spans="1:13" ht="15.75" customHeight="1" x14ac:dyDescent="0.25">
      <c r="A22" s="261"/>
      <c r="B22" s="261"/>
      <c r="C22" s="261"/>
      <c r="D22" s="261"/>
      <c r="E22" s="261"/>
      <c r="F22" s="261"/>
      <c r="G22" s="261"/>
      <c r="H22" s="261"/>
      <c r="I22" s="261"/>
      <c r="J22" s="261"/>
      <c r="K22" s="261"/>
      <c r="L22" s="261"/>
      <c r="M22" s="261"/>
    </row>
    <row r="23" spans="1:13" ht="23.25" customHeight="1" x14ac:dyDescent="0.25">
      <c r="A23" s="261"/>
      <c r="B23" s="261"/>
      <c r="C23" s="261"/>
      <c r="D23" s="261"/>
      <c r="E23" s="261"/>
      <c r="F23" s="261"/>
      <c r="G23" s="261"/>
      <c r="H23" s="261"/>
      <c r="I23" s="261"/>
      <c r="J23" s="261"/>
      <c r="K23" s="261"/>
      <c r="L23" s="261"/>
      <c r="M23" s="261"/>
    </row>
  </sheetData>
  <mergeCells count="9">
    <mergeCell ref="A21:M23"/>
    <mergeCell ref="A20:L20"/>
    <mergeCell ref="A1:M1"/>
    <mergeCell ref="A3:A4"/>
    <mergeCell ref="B3:D3"/>
    <mergeCell ref="E3:G3"/>
    <mergeCell ref="H3:J3"/>
    <mergeCell ref="K3:M3"/>
    <mergeCell ref="I2:M2"/>
  </mergeCells>
  <conditionalFormatting sqref="B5:B18 E5:E18 H5:H18 K5:K18"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{EAD00C8B-BB34-4417-B70E-DC0AB8BAE438}</x14:id>
        </ext>
      </extLst>
    </cfRule>
  </conditionalFormatting>
  <conditionalFormatting sqref="B5:B18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{09F9B2A1-2790-48C4-AB63-B11D70E78312}</x14:id>
        </ext>
      </extLst>
    </cfRule>
  </conditionalFormatting>
  <conditionalFormatting sqref="E5:E18 H5:H18 K5:K18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{85C1C8A4-7C75-421D-BDDE-E75FA97D6AE8}</x14:id>
        </ext>
      </extLst>
    </cfRule>
  </conditionalFormatting>
  <pageMargins left="0.82677165354330717" right="0.23622047244094491" top="0.11811023622047245" bottom="0.11811023622047245" header="0.31496062992125984" footer="0.31496062992125984"/>
  <pageSetup paperSize="9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AD00C8B-BB34-4417-B70E-DC0AB8BAE43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B5:B18 E5:E18 H5:H18 K5:K18</xm:sqref>
        </x14:conditionalFormatting>
        <x14:conditionalFormatting xmlns:xm="http://schemas.microsoft.com/office/excel/2006/main">
          <x14:cfRule type="dataBar" id="{09F9B2A1-2790-48C4-AB63-B11D70E7831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B5:B18</xm:sqref>
        </x14:conditionalFormatting>
        <x14:conditionalFormatting xmlns:xm="http://schemas.microsoft.com/office/excel/2006/main">
          <x14:cfRule type="dataBar" id="{85C1C8A4-7C75-421D-BDDE-E75FA97D6AE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E5:E18 H5:H18 K5:K18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workbookViewId="0">
      <selection sqref="A1:M1"/>
    </sheetView>
  </sheetViews>
  <sheetFormatPr defaultRowHeight="15" x14ac:dyDescent="0.25"/>
  <cols>
    <col min="1" max="1" width="18.140625" customWidth="1"/>
    <col min="14" max="19" width="9.140625" style="113"/>
  </cols>
  <sheetData>
    <row r="1" spans="1:13" ht="51" customHeight="1" x14ac:dyDescent="0.25">
      <c r="A1" s="274" t="s">
        <v>493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</row>
    <row r="2" spans="1:13" ht="9" customHeight="1" x14ac:dyDescent="0.25">
      <c r="A2" s="51"/>
      <c r="B2" s="51"/>
      <c r="C2" s="51"/>
      <c r="D2" s="92"/>
      <c r="E2" s="51"/>
      <c r="F2" s="51"/>
      <c r="G2" s="92"/>
      <c r="H2" s="51"/>
      <c r="I2" s="273" t="str">
        <f>'stranica 3'!$I$2:$L$2</f>
        <v>za srpanj 2023. (isplata u kolovozu 2023.)</v>
      </c>
      <c r="J2" s="273"/>
      <c r="K2" s="273"/>
      <c r="L2" s="273"/>
      <c r="M2" s="273"/>
    </row>
    <row r="3" spans="1:13" ht="24" customHeight="1" x14ac:dyDescent="0.25">
      <c r="A3" s="268" t="s">
        <v>102</v>
      </c>
      <c r="B3" s="270" t="s">
        <v>13</v>
      </c>
      <c r="C3" s="271"/>
      <c r="D3" s="272"/>
      <c r="E3" s="270" t="s">
        <v>57</v>
      </c>
      <c r="F3" s="271"/>
      <c r="G3" s="272"/>
      <c r="H3" s="270" t="s">
        <v>58</v>
      </c>
      <c r="I3" s="271"/>
      <c r="J3" s="272"/>
      <c r="K3" s="270" t="s">
        <v>14</v>
      </c>
      <c r="L3" s="271"/>
      <c r="M3" s="272"/>
    </row>
    <row r="4" spans="1:13" ht="36.75" customHeight="1" x14ac:dyDescent="0.25">
      <c r="A4" s="269"/>
      <c r="B4" s="13" t="s">
        <v>2</v>
      </c>
      <c r="C4" s="165" t="s">
        <v>112</v>
      </c>
      <c r="D4" s="14" t="s">
        <v>15</v>
      </c>
      <c r="E4" s="13" t="s">
        <v>2</v>
      </c>
      <c r="F4" s="165" t="s">
        <v>112</v>
      </c>
      <c r="G4" s="14" t="s">
        <v>15</v>
      </c>
      <c r="H4" s="13" t="s">
        <v>2</v>
      </c>
      <c r="I4" s="165" t="s">
        <v>112</v>
      </c>
      <c r="J4" s="14" t="s">
        <v>15</v>
      </c>
      <c r="K4" s="13" t="s">
        <v>2</v>
      </c>
      <c r="L4" s="165" t="s">
        <v>112</v>
      </c>
      <c r="M4" s="14" t="s">
        <v>15</v>
      </c>
    </row>
    <row r="5" spans="1:13" ht="12.75" customHeight="1" x14ac:dyDescent="0.25">
      <c r="A5" s="52" t="s">
        <v>84</v>
      </c>
      <c r="B5" s="53">
        <v>2446</v>
      </c>
      <c r="C5" s="54">
        <v>47.58</v>
      </c>
      <c r="D5" s="55" t="s">
        <v>358</v>
      </c>
      <c r="E5" s="53">
        <v>832</v>
      </c>
      <c r="F5" s="54">
        <v>44.72</v>
      </c>
      <c r="G5" s="55" t="s">
        <v>359</v>
      </c>
      <c r="H5" s="53">
        <v>1221</v>
      </c>
      <c r="I5" s="54">
        <v>49.94</v>
      </c>
      <c r="J5" s="55" t="s">
        <v>360</v>
      </c>
      <c r="K5" s="53">
        <v>393</v>
      </c>
      <c r="L5" s="56">
        <v>46.31</v>
      </c>
      <c r="M5" s="55" t="s">
        <v>361</v>
      </c>
    </row>
    <row r="6" spans="1:13" ht="12.75" customHeight="1" x14ac:dyDescent="0.25">
      <c r="A6" s="52" t="s">
        <v>85</v>
      </c>
      <c r="B6" s="53">
        <v>6247</v>
      </c>
      <c r="C6" s="54">
        <v>115.75</v>
      </c>
      <c r="D6" s="55" t="s">
        <v>362</v>
      </c>
      <c r="E6" s="53">
        <v>1271</v>
      </c>
      <c r="F6" s="54">
        <v>118.1</v>
      </c>
      <c r="G6" s="55" t="s">
        <v>363</v>
      </c>
      <c r="H6" s="53">
        <v>2138</v>
      </c>
      <c r="I6" s="54">
        <v>111.23</v>
      </c>
      <c r="J6" s="55" t="s">
        <v>364</v>
      </c>
      <c r="K6" s="53">
        <v>2838</v>
      </c>
      <c r="L6" s="56">
        <v>118.11</v>
      </c>
      <c r="M6" s="55" t="s">
        <v>365</v>
      </c>
    </row>
    <row r="7" spans="1:13" ht="12.75" customHeight="1" x14ac:dyDescent="0.25">
      <c r="A7" s="52" t="s">
        <v>86</v>
      </c>
      <c r="B7" s="53">
        <v>42624</v>
      </c>
      <c r="C7" s="54">
        <v>176.71</v>
      </c>
      <c r="D7" s="55" t="s">
        <v>366</v>
      </c>
      <c r="E7" s="53">
        <v>21738</v>
      </c>
      <c r="F7" s="54">
        <v>176.99</v>
      </c>
      <c r="G7" s="55" t="s">
        <v>167</v>
      </c>
      <c r="H7" s="53">
        <v>5820</v>
      </c>
      <c r="I7" s="54">
        <v>173.95</v>
      </c>
      <c r="J7" s="55" t="s">
        <v>367</v>
      </c>
      <c r="K7" s="53">
        <v>15066</v>
      </c>
      <c r="L7" s="56">
        <v>177.39</v>
      </c>
      <c r="M7" s="55" t="s">
        <v>368</v>
      </c>
    </row>
    <row r="8" spans="1:13" ht="12.75" customHeight="1" x14ac:dyDescent="0.25">
      <c r="A8" s="52" t="s">
        <v>87</v>
      </c>
      <c r="B8" s="53">
        <v>83212</v>
      </c>
      <c r="C8" s="54">
        <v>238.06</v>
      </c>
      <c r="D8" s="55" t="s">
        <v>369</v>
      </c>
      <c r="E8" s="53">
        <v>48746</v>
      </c>
      <c r="F8" s="54">
        <v>238.35</v>
      </c>
      <c r="G8" s="55" t="s">
        <v>370</v>
      </c>
      <c r="H8" s="53">
        <v>15320</v>
      </c>
      <c r="I8" s="54">
        <v>240.79</v>
      </c>
      <c r="J8" s="55" t="s">
        <v>371</v>
      </c>
      <c r="K8" s="53">
        <v>19146</v>
      </c>
      <c r="L8" s="56">
        <v>235.15</v>
      </c>
      <c r="M8" s="55" t="s">
        <v>372</v>
      </c>
    </row>
    <row r="9" spans="1:13" ht="12.75" customHeight="1" x14ac:dyDescent="0.25">
      <c r="A9" s="52" t="s">
        <v>88</v>
      </c>
      <c r="B9" s="53">
        <v>114424</v>
      </c>
      <c r="C9" s="54">
        <v>306.58999999999997</v>
      </c>
      <c r="D9" s="55" t="s">
        <v>373</v>
      </c>
      <c r="E9" s="53">
        <v>73011</v>
      </c>
      <c r="F9" s="54">
        <v>307.87</v>
      </c>
      <c r="G9" s="55" t="s">
        <v>374</v>
      </c>
      <c r="H9" s="53">
        <v>22288</v>
      </c>
      <c r="I9" s="54">
        <v>304.51</v>
      </c>
      <c r="J9" s="55" t="s">
        <v>375</v>
      </c>
      <c r="K9" s="53">
        <v>19125</v>
      </c>
      <c r="L9" s="56">
        <v>304.14999999999998</v>
      </c>
      <c r="M9" s="55" t="s">
        <v>376</v>
      </c>
    </row>
    <row r="10" spans="1:13" ht="12.75" customHeight="1" x14ac:dyDescent="0.25">
      <c r="A10" s="52" t="s">
        <v>89</v>
      </c>
      <c r="B10" s="53">
        <v>105412</v>
      </c>
      <c r="C10" s="54">
        <v>369.72</v>
      </c>
      <c r="D10" s="55" t="s">
        <v>377</v>
      </c>
      <c r="E10" s="53">
        <v>69389</v>
      </c>
      <c r="F10" s="54">
        <v>370.67</v>
      </c>
      <c r="G10" s="55" t="s">
        <v>378</v>
      </c>
      <c r="H10" s="53">
        <v>15027</v>
      </c>
      <c r="I10" s="54">
        <v>368.69</v>
      </c>
      <c r="J10" s="55" t="s">
        <v>168</v>
      </c>
      <c r="K10" s="53">
        <v>20996</v>
      </c>
      <c r="L10" s="56">
        <v>367.31</v>
      </c>
      <c r="M10" s="55" t="s">
        <v>379</v>
      </c>
    </row>
    <row r="11" spans="1:13" ht="12.75" customHeight="1" x14ac:dyDescent="0.25">
      <c r="A11" s="52" t="s">
        <v>90</v>
      </c>
      <c r="B11" s="53">
        <v>107865</v>
      </c>
      <c r="C11" s="54">
        <v>436.91</v>
      </c>
      <c r="D11" s="55" t="s">
        <v>161</v>
      </c>
      <c r="E11" s="53">
        <v>79570</v>
      </c>
      <c r="F11" s="54">
        <v>437.39</v>
      </c>
      <c r="G11" s="55" t="s">
        <v>380</v>
      </c>
      <c r="H11" s="53">
        <v>10749</v>
      </c>
      <c r="I11" s="54">
        <v>438.02</v>
      </c>
      <c r="J11" s="55" t="s">
        <v>381</v>
      </c>
      <c r="K11" s="53">
        <v>17546</v>
      </c>
      <c r="L11" s="56">
        <v>434.1</v>
      </c>
      <c r="M11" s="55" t="s">
        <v>382</v>
      </c>
    </row>
    <row r="12" spans="1:13" ht="12.75" customHeight="1" x14ac:dyDescent="0.25">
      <c r="A12" s="52" t="s">
        <v>91</v>
      </c>
      <c r="B12" s="53">
        <v>85436</v>
      </c>
      <c r="C12" s="54">
        <v>501.94</v>
      </c>
      <c r="D12" s="55" t="s">
        <v>169</v>
      </c>
      <c r="E12" s="53">
        <v>67508</v>
      </c>
      <c r="F12" s="54">
        <v>502.02</v>
      </c>
      <c r="G12" s="55" t="s">
        <v>383</v>
      </c>
      <c r="H12" s="53">
        <v>5871</v>
      </c>
      <c r="I12" s="54">
        <v>496.54</v>
      </c>
      <c r="J12" s="55" t="s">
        <v>373</v>
      </c>
      <c r="K12" s="53">
        <v>12057</v>
      </c>
      <c r="L12" s="56">
        <v>504.12</v>
      </c>
      <c r="M12" s="55" t="s">
        <v>152</v>
      </c>
    </row>
    <row r="13" spans="1:13" ht="12.75" customHeight="1" x14ac:dyDescent="0.25">
      <c r="A13" s="52" t="s">
        <v>92</v>
      </c>
      <c r="B13" s="53">
        <v>54611</v>
      </c>
      <c r="C13" s="54">
        <v>568.51</v>
      </c>
      <c r="D13" s="55" t="s">
        <v>384</v>
      </c>
      <c r="E13" s="53">
        <v>45237</v>
      </c>
      <c r="F13" s="54">
        <v>568.67999999999995</v>
      </c>
      <c r="G13" s="55" t="s">
        <v>385</v>
      </c>
      <c r="H13" s="53">
        <v>2096</v>
      </c>
      <c r="I13" s="54">
        <v>566.88</v>
      </c>
      <c r="J13" s="55" t="s">
        <v>386</v>
      </c>
      <c r="K13" s="53">
        <v>7278</v>
      </c>
      <c r="L13" s="56">
        <v>567.91999999999996</v>
      </c>
      <c r="M13" s="55" t="s">
        <v>387</v>
      </c>
    </row>
    <row r="14" spans="1:13" ht="12.75" customHeight="1" x14ac:dyDescent="0.25">
      <c r="A14" s="52" t="s">
        <v>93</v>
      </c>
      <c r="B14" s="53">
        <v>46230</v>
      </c>
      <c r="C14" s="54">
        <v>633.37</v>
      </c>
      <c r="D14" s="55" t="s">
        <v>388</v>
      </c>
      <c r="E14" s="53">
        <v>39557</v>
      </c>
      <c r="F14" s="54">
        <v>633.6</v>
      </c>
      <c r="G14" s="55" t="s">
        <v>389</v>
      </c>
      <c r="H14" s="53">
        <v>1001</v>
      </c>
      <c r="I14" s="54">
        <v>629.61</v>
      </c>
      <c r="J14" s="55" t="s">
        <v>390</v>
      </c>
      <c r="K14" s="53">
        <v>5672</v>
      </c>
      <c r="L14" s="56">
        <v>632.41</v>
      </c>
      <c r="M14" s="55" t="s">
        <v>391</v>
      </c>
    </row>
    <row r="15" spans="1:13" ht="12.75" customHeight="1" x14ac:dyDescent="0.25">
      <c r="A15" s="52" t="s">
        <v>94</v>
      </c>
      <c r="B15" s="53">
        <v>54978</v>
      </c>
      <c r="C15" s="54">
        <v>727.5</v>
      </c>
      <c r="D15" s="55" t="s">
        <v>392</v>
      </c>
      <c r="E15" s="53">
        <v>48771</v>
      </c>
      <c r="F15" s="54">
        <v>727.72</v>
      </c>
      <c r="G15" s="55" t="s">
        <v>393</v>
      </c>
      <c r="H15" s="53">
        <v>664</v>
      </c>
      <c r="I15" s="54">
        <v>723.14</v>
      </c>
      <c r="J15" s="55" t="s">
        <v>394</v>
      </c>
      <c r="K15" s="53">
        <v>5543</v>
      </c>
      <c r="L15" s="56">
        <v>726.06</v>
      </c>
      <c r="M15" s="55" t="s">
        <v>395</v>
      </c>
    </row>
    <row r="16" spans="1:13" ht="12.75" customHeight="1" x14ac:dyDescent="0.25">
      <c r="A16" s="52" t="s">
        <v>95</v>
      </c>
      <c r="B16" s="53">
        <v>27001</v>
      </c>
      <c r="C16" s="54">
        <v>854.64</v>
      </c>
      <c r="D16" s="55" t="s">
        <v>396</v>
      </c>
      <c r="E16" s="53">
        <v>23884</v>
      </c>
      <c r="F16" s="54">
        <v>853.89</v>
      </c>
      <c r="G16" s="55" t="s">
        <v>397</v>
      </c>
      <c r="H16" s="53">
        <v>278</v>
      </c>
      <c r="I16" s="54">
        <v>860.32</v>
      </c>
      <c r="J16" s="55" t="s">
        <v>398</v>
      </c>
      <c r="K16" s="53">
        <v>2839</v>
      </c>
      <c r="L16" s="56">
        <v>860.44</v>
      </c>
      <c r="M16" s="55" t="s">
        <v>399</v>
      </c>
    </row>
    <row r="17" spans="1:19" ht="12.75" customHeight="1" x14ac:dyDescent="0.25">
      <c r="A17" s="52" t="s">
        <v>96</v>
      </c>
      <c r="B17" s="53">
        <v>12982</v>
      </c>
      <c r="C17" s="54">
        <v>992.45</v>
      </c>
      <c r="D17" s="55" t="s">
        <v>400</v>
      </c>
      <c r="E17" s="53">
        <v>10994</v>
      </c>
      <c r="F17" s="54">
        <v>991.74</v>
      </c>
      <c r="G17" s="55" t="s">
        <v>401</v>
      </c>
      <c r="H17" s="53">
        <v>128</v>
      </c>
      <c r="I17" s="54">
        <v>994.36</v>
      </c>
      <c r="J17" s="55" t="s">
        <v>402</v>
      </c>
      <c r="K17" s="53">
        <v>1860</v>
      </c>
      <c r="L17" s="56">
        <v>996.53</v>
      </c>
      <c r="M17" s="55" t="s">
        <v>403</v>
      </c>
    </row>
    <row r="18" spans="1:19" ht="12.75" customHeight="1" x14ac:dyDescent="0.25">
      <c r="A18" s="52" t="s">
        <v>97</v>
      </c>
      <c r="B18" s="53">
        <v>16393</v>
      </c>
      <c r="C18" s="54">
        <v>1329.46</v>
      </c>
      <c r="D18" s="55" t="s">
        <v>170</v>
      </c>
      <c r="E18" s="53">
        <v>15174</v>
      </c>
      <c r="F18" s="54">
        <v>1334.16</v>
      </c>
      <c r="G18" s="55" t="s">
        <v>404</v>
      </c>
      <c r="H18" s="53">
        <v>87</v>
      </c>
      <c r="I18" s="54">
        <v>1275.3699999999999</v>
      </c>
      <c r="J18" s="55" t="s">
        <v>405</v>
      </c>
      <c r="K18" s="53">
        <v>1132</v>
      </c>
      <c r="L18" s="56">
        <v>1270.5999999999999</v>
      </c>
      <c r="M18" s="55" t="s">
        <v>406</v>
      </c>
    </row>
    <row r="19" spans="1:19" ht="11.25" customHeight="1" x14ac:dyDescent="0.25">
      <c r="A19" s="57" t="s">
        <v>1</v>
      </c>
      <c r="B19" s="58">
        <v>759861</v>
      </c>
      <c r="C19" s="59">
        <v>461.04</v>
      </c>
      <c r="D19" s="60" t="s">
        <v>407</v>
      </c>
      <c r="E19" s="58">
        <v>545682</v>
      </c>
      <c r="F19" s="59">
        <v>495.47</v>
      </c>
      <c r="G19" s="60" t="s">
        <v>408</v>
      </c>
      <c r="H19" s="58">
        <v>82688</v>
      </c>
      <c r="I19" s="59">
        <v>335.31</v>
      </c>
      <c r="J19" s="60" t="s">
        <v>409</v>
      </c>
      <c r="K19" s="58">
        <v>131491</v>
      </c>
      <c r="L19" s="61">
        <v>397.22</v>
      </c>
      <c r="M19" s="60" t="s">
        <v>410</v>
      </c>
    </row>
    <row r="20" spans="1:19" s="62" customFormat="1" ht="15" customHeight="1" x14ac:dyDescent="0.25">
      <c r="A20" s="266" t="s">
        <v>75</v>
      </c>
      <c r="B20" s="266"/>
      <c r="C20" s="266"/>
      <c r="D20" s="266"/>
      <c r="E20" s="266"/>
      <c r="F20" s="266"/>
      <c r="G20" s="266"/>
      <c r="H20" s="266"/>
      <c r="I20" s="266"/>
      <c r="J20" s="266"/>
      <c r="K20" s="266"/>
      <c r="L20" s="266"/>
      <c r="N20" s="166"/>
      <c r="O20" s="166"/>
      <c r="P20" s="166"/>
      <c r="Q20" s="166"/>
      <c r="R20" s="166"/>
      <c r="S20" s="166"/>
    </row>
    <row r="21" spans="1:19" s="62" customFormat="1" ht="12" customHeight="1" x14ac:dyDescent="0.25">
      <c r="A21" s="261"/>
      <c r="B21" s="261"/>
      <c r="C21" s="261"/>
      <c r="D21" s="261"/>
      <c r="E21" s="261"/>
      <c r="F21" s="261"/>
      <c r="G21" s="261"/>
      <c r="H21" s="261"/>
      <c r="I21" s="261"/>
      <c r="J21" s="261"/>
      <c r="K21" s="261"/>
      <c r="L21" s="261"/>
      <c r="M21" s="261"/>
      <c r="N21" s="166"/>
      <c r="O21" s="166"/>
      <c r="P21" s="166"/>
      <c r="Q21" s="166"/>
      <c r="R21" s="166"/>
      <c r="S21" s="166"/>
    </row>
    <row r="22" spans="1:19" s="62" customFormat="1" ht="29.25" customHeight="1" x14ac:dyDescent="0.25">
      <c r="A22" s="261"/>
      <c r="B22" s="261"/>
      <c r="C22" s="261"/>
      <c r="D22" s="261"/>
      <c r="E22" s="261"/>
      <c r="F22" s="261"/>
      <c r="G22" s="261"/>
      <c r="H22" s="261"/>
      <c r="I22" s="261"/>
      <c r="J22" s="261"/>
      <c r="K22" s="261"/>
      <c r="L22" s="261"/>
      <c r="M22" s="261"/>
      <c r="N22" s="166"/>
      <c r="O22" s="166"/>
      <c r="P22" s="166"/>
      <c r="Q22" s="166"/>
      <c r="R22" s="166"/>
      <c r="S22" s="166"/>
    </row>
  </sheetData>
  <mergeCells count="9">
    <mergeCell ref="A21:M22"/>
    <mergeCell ref="A20:L20"/>
    <mergeCell ref="A1:M1"/>
    <mergeCell ref="A3:A4"/>
    <mergeCell ref="B3:D3"/>
    <mergeCell ref="E3:G3"/>
    <mergeCell ref="H3:J3"/>
    <mergeCell ref="K3:M3"/>
    <mergeCell ref="I2:M2"/>
  </mergeCells>
  <conditionalFormatting sqref="B5:B18 E5:E18 H5:H18 K5:K18"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{73BD48D5-950C-46EE-AE81-83641F92DDCE}</x14:id>
        </ext>
      </extLst>
    </cfRule>
  </conditionalFormatting>
  <conditionalFormatting sqref="B5:B18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{22A449A1-4092-43F1-A6CE-8C05EEDF762A}</x14:id>
        </ext>
      </extLst>
    </cfRule>
  </conditionalFormatting>
  <conditionalFormatting sqref="E5:E18 H5:H18 K5:K18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{466D9A35-B13D-4FAB-A6B0-4E0F42EDC9D8}</x14:id>
        </ext>
      </extLst>
    </cfRule>
  </conditionalFormatting>
  <pageMargins left="0.82677165354330717" right="0.23622047244094491" top="0.11811023622047245" bottom="0.11811023622047245" header="0.31496062992125984" footer="0.31496062992125984"/>
  <pageSetup paperSize="9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3BD48D5-950C-46EE-AE81-83641F92DDC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B5:B18 E5:E18 H5:H18 K5:K18</xm:sqref>
        </x14:conditionalFormatting>
        <x14:conditionalFormatting xmlns:xm="http://schemas.microsoft.com/office/excel/2006/main">
          <x14:cfRule type="dataBar" id="{22A449A1-4092-43F1-A6CE-8C05EEDF762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B5:B18</xm:sqref>
        </x14:conditionalFormatting>
        <x14:conditionalFormatting xmlns:xm="http://schemas.microsoft.com/office/excel/2006/main">
          <x14:cfRule type="dataBar" id="{466D9A35-B13D-4FAB-A6B0-4E0F42EDC9D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E5:E18 H5:H18 K5:K18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zoomScaleNormal="100" workbookViewId="0">
      <selection sqref="A1:E1"/>
    </sheetView>
  </sheetViews>
  <sheetFormatPr defaultColWidth="9.140625" defaultRowHeight="12" x14ac:dyDescent="0.2"/>
  <cols>
    <col min="1" max="1" width="4.7109375" style="66" customWidth="1"/>
    <col min="2" max="2" width="62.7109375" style="67" customWidth="1"/>
    <col min="3" max="3" width="10" style="67" customWidth="1"/>
    <col min="4" max="4" width="10.7109375" style="67" customWidth="1"/>
    <col min="5" max="5" width="10.7109375" style="66" customWidth="1"/>
    <col min="6" max="16384" width="9.140625" style="66"/>
  </cols>
  <sheetData>
    <row r="1" spans="1:9" ht="27" customHeight="1" x14ac:dyDescent="0.25">
      <c r="A1" s="274" t="s">
        <v>18</v>
      </c>
      <c r="B1" s="274"/>
      <c r="C1" s="274"/>
      <c r="D1" s="274"/>
      <c r="E1" s="274"/>
    </row>
    <row r="2" spans="1:9" ht="0.75" customHeight="1" x14ac:dyDescent="0.2"/>
    <row r="3" spans="1:9" ht="9" customHeight="1" x14ac:dyDescent="0.2">
      <c r="B3" s="51"/>
      <c r="C3" s="277" t="s">
        <v>304</v>
      </c>
      <c r="D3" s="277"/>
      <c r="E3" s="277"/>
      <c r="F3" s="137"/>
      <c r="G3" s="91"/>
      <c r="H3" s="91"/>
      <c r="I3" s="91"/>
    </row>
    <row r="4" spans="1:9" s="75" customFormat="1" ht="37.5" customHeight="1" x14ac:dyDescent="0.25">
      <c r="A4" s="68" t="s">
        <v>19</v>
      </c>
      <c r="B4" s="63" t="s">
        <v>20</v>
      </c>
      <c r="C4" s="64" t="s">
        <v>2</v>
      </c>
      <c r="D4" s="178" t="s">
        <v>112</v>
      </c>
      <c r="E4" s="69" t="s">
        <v>15</v>
      </c>
    </row>
    <row r="5" spans="1:9" s="76" customFormat="1" ht="6.75" customHeight="1" x14ac:dyDescent="0.15">
      <c r="A5" s="70">
        <v>0</v>
      </c>
      <c r="B5" s="71">
        <v>1</v>
      </c>
      <c r="C5" s="72">
        <v>2</v>
      </c>
      <c r="D5" s="73">
        <v>3</v>
      </c>
      <c r="E5" s="74">
        <v>4</v>
      </c>
    </row>
    <row r="6" spans="1:9" ht="22.5" customHeight="1" x14ac:dyDescent="0.2">
      <c r="A6" s="278" t="s">
        <v>21</v>
      </c>
      <c r="B6" s="82" t="s">
        <v>22</v>
      </c>
      <c r="C6" s="83">
        <v>17183</v>
      </c>
      <c r="D6" s="93">
        <v>698.6673665832509</v>
      </c>
      <c r="E6" s="84"/>
    </row>
    <row r="7" spans="1:9" ht="45.75" customHeight="1" x14ac:dyDescent="0.2">
      <c r="A7" s="279"/>
      <c r="B7" s="79" t="s">
        <v>23</v>
      </c>
      <c r="C7" s="120">
        <v>6978</v>
      </c>
      <c r="D7" s="121">
        <v>749.75</v>
      </c>
      <c r="E7" s="99" t="s">
        <v>411</v>
      </c>
      <c r="F7" s="77">
        <v>32</v>
      </c>
    </row>
    <row r="8" spans="1:9" ht="45" customHeight="1" x14ac:dyDescent="0.2">
      <c r="A8" s="279"/>
      <c r="B8" s="80" t="s">
        <v>24</v>
      </c>
      <c r="C8" s="120">
        <v>9537</v>
      </c>
      <c r="D8" s="121">
        <v>705.54</v>
      </c>
      <c r="E8" s="99" t="s">
        <v>412</v>
      </c>
      <c r="F8" s="77">
        <v>34</v>
      </c>
    </row>
    <row r="9" spans="1:9" ht="9.75" customHeight="1" x14ac:dyDescent="0.2">
      <c r="A9" s="279"/>
      <c r="B9" s="81" t="s">
        <v>25</v>
      </c>
      <c r="C9" s="122">
        <v>672</v>
      </c>
      <c r="D9" s="123">
        <v>675.02</v>
      </c>
      <c r="E9" s="98" t="s">
        <v>413</v>
      </c>
      <c r="F9" s="77">
        <v>31</v>
      </c>
    </row>
    <row r="10" spans="1:9" ht="21" customHeight="1" x14ac:dyDescent="0.2">
      <c r="A10" s="134" t="s">
        <v>26</v>
      </c>
      <c r="B10" s="81" t="s">
        <v>72</v>
      </c>
      <c r="C10" s="122">
        <v>367</v>
      </c>
      <c r="D10" s="123">
        <v>814.42</v>
      </c>
      <c r="E10" s="98" t="s">
        <v>70</v>
      </c>
      <c r="F10" s="77"/>
    </row>
    <row r="11" spans="1:9" ht="12" customHeight="1" x14ac:dyDescent="0.2">
      <c r="A11" s="85" t="s">
        <v>27</v>
      </c>
      <c r="B11" s="86" t="s">
        <v>61</v>
      </c>
      <c r="C11" s="124">
        <v>16060</v>
      </c>
      <c r="D11" s="125">
        <v>639.46</v>
      </c>
      <c r="E11" s="97" t="s">
        <v>414</v>
      </c>
      <c r="F11" s="77">
        <v>30</v>
      </c>
    </row>
    <row r="12" spans="1:9" ht="12" customHeight="1" x14ac:dyDescent="0.2">
      <c r="A12" s="134" t="s">
        <v>29</v>
      </c>
      <c r="B12" s="86" t="s">
        <v>28</v>
      </c>
      <c r="C12" s="126">
        <v>1830</v>
      </c>
      <c r="D12" s="127">
        <v>436.65</v>
      </c>
      <c r="E12" s="97" t="s">
        <v>415</v>
      </c>
      <c r="F12" s="77">
        <v>33</v>
      </c>
    </row>
    <row r="13" spans="1:9" ht="12.75" customHeight="1" x14ac:dyDescent="0.2">
      <c r="A13" s="134" t="s">
        <v>31</v>
      </c>
      <c r="B13" s="86" t="s">
        <v>30</v>
      </c>
      <c r="C13" s="126">
        <v>2043</v>
      </c>
      <c r="D13" s="127">
        <v>675.39</v>
      </c>
      <c r="E13" s="97" t="s">
        <v>416</v>
      </c>
      <c r="F13" s="77">
        <v>33</v>
      </c>
    </row>
    <row r="14" spans="1:9" ht="12.75" customHeight="1" x14ac:dyDescent="0.2">
      <c r="A14" s="134" t="s">
        <v>33</v>
      </c>
      <c r="B14" s="86" t="s">
        <v>32</v>
      </c>
      <c r="C14" s="128">
        <v>71267</v>
      </c>
      <c r="D14" s="125">
        <v>968</v>
      </c>
      <c r="E14" s="97" t="s">
        <v>171</v>
      </c>
      <c r="F14" s="77">
        <v>19</v>
      </c>
    </row>
    <row r="15" spans="1:9" ht="21.75" customHeight="1" x14ac:dyDescent="0.2">
      <c r="A15" s="134" t="s">
        <v>35</v>
      </c>
      <c r="B15" s="86" t="s">
        <v>34</v>
      </c>
      <c r="C15" s="129">
        <v>58043</v>
      </c>
      <c r="D15" s="125">
        <v>464.63</v>
      </c>
      <c r="E15" s="97" t="s">
        <v>417</v>
      </c>
      <c r="F15" s="77">
        <v>28</v>
      </c>
    </row>
    <row r="16" spans="1:9" ht="12.75" customHeight="1" x14ac:dyDescent="0.2">
      <c r="A16" s="134" t="s">
        <v>37</v>
      </c>
      <c r="B16" s="86" t="s">
        <v>36</v>
      </c>
      <c r="C16" s="126">
        <v>3568</v>
      </c>
      <c r="D16" s="127">
        <v>545.75</v>
      </c>
      <c r="E16" s="98" t="s">
        <v>70</v>
      </c>
      <c r="F16" s="77">
        <v>28</v>
      </c>
    </row>
    <row r="17" spans="1:8" ht="12" customHeight="1" x14ac:dyDescent="0.2">
      <c r="A17" s="134" t="s">
        <v>39</v>
      </c>
      <c r="B17" s="86" t="s">
        <v>38</v>
      </c>
      <c r="C17" s="130">
        <v>153</v>
      </c>
      <c r="D17" s="131">
        <v>532.33000000000004</v>
      </c>
      <c r="E17" s="97" t="s">
        <v>418</v>
      </c>
      <c r="F17" s="77">
        <v>38</v>
      </c>
      <c r="G17" s="78"/>
    </row>
    <row r="18" spans="1:8" ht="15" customHeight="1" x14ac:dyDescent="0.2">
      <c r="A18" s="134" t="s">
        <v>41</v>
      </c>
      <c r="B18" s="87" t="s">
        <v>40</v>
      </c>
      <c r="C18" s="132">
        <v>4774</v>
      </c>
      <c r="D18" s="131">
        <v>502.33</v>
      </c>
      <c r="E18" s="102" t="s">
        <v>172</v>
      </c>
      <c r="F18" s="77">
        <v>29</v>
      </c>
    </row>
    <row r="19" spans="1:8" ht="20.25" customHeight="1" x14ac:dyDescent="0.2">
      <c r="A19" s="134" t="s">
        <v>43</v>
      </c>
      <c r="B19" s="86" t="s">
        <v>42</v>
      </c>
      <c r="C19" s="126">
        <v>680</v>
      </c>
      <c r="D19" s="127">
        <v>1723.31</v>
      </c>
      <c r="E19" s="97" t="s">
        <v>419</v>
      </c>
      <c r="F19" s="77">
        <v>33</v>
      </c>
    </row>
    <row r="20" spans="1:8" ht="21.75" customHeight="1" x14ac:dyDescent="0.2">
      <c r="A20" s="134" t="s">
        <v>45</v>
      </c>
      <c r="B20" s="86" t="s">
        <v>44</v>
      </c>
      <c r="C20" s="126">
        <v>63</v>
      </c>
      <c r="D20" s="127">
        <v>591.59</v>
      </c>
      <c r="E20" s="97" t="s">
        <v>420</v>
      </c>
      <c r="F20" s="77">
        <v>29</v>
      </c>
    </row>
    <row r="21" spans="1:8" ht="12" customHeight="1" x14ac:dyDescent="0.2">
      <c r="A21" s="134" t="s">
        <v>47</v>
      </c>
      <c r="B21" s="86" t="s">
        <v>46</v>
      </c>
      <c r="C21" s="126">
        <v>17</v>
      </c>
      <c r="D21" s="127">
        <v>623.59</v>
      </c>
      <c r="E21" s="98" t="s">
        <v>70</v>
      </c>
      <c r="F21" s="77" t="str">
        <f t="shared" ref="F21" si="0">LEFT(E21,3)</f>
        <v>−</v>
      </c>
    </row>
    <row r="22" spans="1:8" ht="11.25" customHeight="1" x14ac:dyDescent="0.2">
      <c r="A22" s="134" t="s">
        <v>49</v>
      </c>
      <c r="B22" s="86" t="s">
        <v>48</v>
      </c>
      <c r="C22" s="126">
        <v>123</v>
      </c>
      <c r="D22" s="127">
        <v>1584.4</v>
      </c>
      <c r="E22" s="97" t="s">
        <v>421</v>
      </c>
      <c r="F22" s="77">
        <v>42</v>
      </c>
    </row>
    <row r="23" spans="1:8" s="78" customFormat="1" ht="10.5" customHeight="1" x14ac:dyDescent="0.2">
      <c r="A23" s="134" t="s">
        <v>51</v>
      </c>
      <c r="B23" s="86" t="s">
        <v>50</v>
      </c>
      <c r="C23" s="126">
        <v>245</v>
      </c>
      <c r="D23" s="127">
        <v>619.96</v>
      </c>
      <c r="E23" s="97" t="s">
        <v>173</v>
      </c>
      <c r="F23" s="77">
        <v>30</v>
      </c>
      <c r="H23" s="66"/>
    </row>
    <row r="24" spans="1:8" s="78" customFormat="1" ht="12" customHeight="1" x14ac:dyDescent="0.2">
      <c r="A24" s="134" t="s">
        <v>53</v>
      </c>
      <c r="B24" s="86" t="s">
        <v>52</v>
      </c>
      <c r="C24" s="126">
        <v>816</v>
      </c>
      <c r="D24" s="127">
        <v>517.92999999999995</v>
      </c>
      <c r="E24" s="97" t="s">
        <v>422</v>
      </c>
      <c r="F24" s="77">
        <v>28</v>
      </c>
      <c r="H24" s="66"/>
    </row>
    <row r="25" spans="1:8" ht="24" customHeight="1" x14ac:dyDescent="0.2">
      <c r="A25" s="134" t="s">
        <v>54</v>
      </c>
      <c r="B25" s="86" t="s">
        <v>68</v>
      </c>
      <c r="C25" s="128">
        <v>203</v>
      </c>
      <c r="D25" s="125">
        <v>334.31</v>
      </c>
      <c r="E25" s="97" t="s">
        <v>423</v>
      </c>
      <c r="F25" s="77">
        <v>30</v>
      </c>
    </row>
    <row r="26" spans="1:8" ht="12" customHeight="1" x14ac:dyDescent="0.2">
      <c r="A26" s="134" t="s">
        <v>71</v>
      </c>
      <c r="B26" s="86" t="s">
        <v>55</v>
      </c>
      <c r="C26" s="128">
        <v>6730</v>
      </c>
      <c r="D26" s="125">
        <v>548.29</v>
      </c>
      <c r="E26" s="98" t="s">
        <v>424</v>
      </c>
      <c r="F26" s="77">
        <v>7</v>
      </c>
    </row>
    <row r="27" spans="1:8" ht="12" customHeight="1" x14ac:dyDescent="0.2">
      <c r="A27" s="275" t="s">
        <v>1</v>
      </c>
      <c r="B27" s="276"/>
      <c r="C27" s="88">
        <v>184169</v>
      </c>
      <c r="D27" s="89" t="s">
        <v>3</v>
      </c>
      <c r="E27" s="89" t="s">
        <v>3</v>
      </c>
    </row>
    <row r="28" spans="1:8" s="51" customFormat="1" ht="9.75" customHeight="1" x14ac:dyDescent="0.25">
      <c r="A28" s="167" t="s">
        <v>100</v>
      </c>
      <c r="B28" s="167"/>
      <c r="C28" s="167"/>
      <c r="D28" s="167"/>
      <c r="E28" s="167"/>
      <c r="F28" s="168"/>
      <c r="G28" s="168"/>
      <c r="H28" s="168"/>
    </row>
    <row r="29" spans="1:8" s="51" customFormat="1" ht="11.25" customHeight="1" x14ac:dyDescent="0.25">
      <c r="A29" s="280" t="s">
        <v>498</v>
      </c>
      <c r="B29" s="280"/>
      <c r="C29" s="280"/>
      <c r="D29" s="280"/>
      <c r="E29" s="280"/>
    </row>
    <row r="30" spans="1:8" s="51" customFormat="1" ht="18" customHeight="1" x14ac:dyDescent="0.25">
      <c r="A30" s="280"/>
      <c r="B30" s="280"/>
      <c r="C30" s="280"/>
      <c r="D30" s="280"/>
      <c r="E30" s="280"/>
    </row>
  </sheetData>
  <mergeCells count="5">
    <mergeCell ref="A1:E1"/>
    <mergeCell ref="A27:B27"/>
    <mergeCell ref="C3:E3"/>
    <mergeCell ref="A6:A9"/>
    <mergeCell ref="A29:E30"/>
  </mergeCells>
  <conditionalFormatting sqref="C7:C26">
    <cfRule type="dataBar" priority="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{774E84F6-D923-405A-932C-D3E16E832890}</x14:id>
        </ext>
      </extLst>
    </cfRule>
  </conditionalFormatting>
  <conditionalFormatting sqref="D7:D26">
    <cfRule type="dataBar" priority="1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{A9B4A748-7B95-4435-AE41-11C04796126A}</x14:id>
        </ext>
      </extLst>
    </cfRule>
  </conditionalFormatting>
  <pageMargins left="0.11811023622047245" right="0.11811023622047245" top="0" bottom="0" header="0.31496062992125984" footer="0.31496062992125984"/>
  <pageSetup paperSize="9" scale="9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74E84F6-D923-405A-932C-D3E16E832890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C7:C26</xm:sqref>
        </x14:conditionalFormatting>
        <x14:conditionalFormatting xmlns:xm="http://schemas.microsoft.com/office/excel/2006/main">
          <x14:cfRule type="dataBar" id="{A9B4A748-7B95-4435-AE41-11C04796126A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D7:D26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2"/>
  <sheetViews>
    <sheetView zoomScale="90" zoomScaleNormal="90" workbookViewId="0">
      <selection activeCell="N26" sqref="N26:X26"/>
    </sheetView>
  </sheetViews>
  <sheetFormatPr defaultColWidth="9.140625" defaultRowHeight="15" x14ac:dyDescent="0.25"/>
  <cols>
    <col min="1" max="1" width="46" style="2" customWidth="1"/>
    <col min="2" max="2" width="9.28515625" style="2" customWidth="1"/>
    <col min="3" max="4" width="9.140625" style="2" customWidth="1"/>
    <col min="5" max="5" width="8.42578125" style="2" customWidth="1"/>
    <col min="6" max="6" width="8.85546875" style="2" customWidth="1"/>
    <col min="7" max="7" width="9.42578125" style="2" customWidth="1"/>
    <col min="8" max="8" width="11.28515625" style="2" customWidth="1"/>
    <col min="9" max="9" width="7.140625" style="2" customWidth="1"/>
    <col min="10" max="10" width="9.5703125" style="2" customWidth="1"/>
    <col min="11" max="11" width="11.140625" style="2" customWidth="1"/>
    <col min="12" max="12" width="9.140625" style="117" customWidth="1"/>
    <col min="13" max="15" width="9.140625" style="113" customWidth="1"/>
    <col min="16" max="16" width="9.140625" style="117" customWidth="1"/>
    <col min="17" max="19" width="9.140625" style="113" customWidth="1"/>
    <col min="20" max="22" width="9.140625" style="113"/>
    <col min="23" max="16384" width="9.140625" style="2"/>
  </cols>
  <sheetData>
    <row r="1" spans="1:22" ht="50.25" customHeight="1" x14ac:dyDescent="0.3">
      <c r="A1" s="281" t="s">
        <v>492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141"/>
      <c r="M1" s="141"/>
      <c r="N1" s="141"/>
    </row>
    <row r="2" spans="1:22" ht="11.25" customHeight="1" x14ac:dyDescent="0.25">
      <c r="A2" s="143"/>
      <c r="B2" s="143"/>
      <c r="C2" s="143"/>
      <c r="D2" s="143"/>
      <c r="E2" s="143"/>
      <c r="F2" s="143"/>
      <c r="G2" s="144"/>
      <c r="H2" s="144"/>
      <c r="I2" s="277" t="str">
        <f>'stranica 3'!I2:M2</f>
        <v>za srpanj 2023. (isplata u kolovozu 2023.)</v>
      </c>
      <c r="J2" s="277"/>
      <c r="K2" s="277"/>
      <c r="L2" s="141"/>
      <c r="M2" s="141"/>
      <c r="N2" s="141"/>
    </row>
    <row r="3" spans="1:22" s="1" customFormat="1" ht="14.45" customHeight="1" x14ac:dyDescent="0.2">
      <c r="A3" s="257" t="s">
        <v>4</v>
      </c>
      <c r="B3" s="254" t="s">
        <v>5</v>
      </c>
      <c r="C3" s="258" t="s">
        <v>111</v>
      </c>
      <c r="D3" s="254" t="s">
        <v>64</v>
      </c>
      <c r="E3" s="255" t="s">
        <v>65</v>
      </c>
      <c r="F3" s="251" t="s">
        <v>0</v>
      </c>
      <c r="G3" s="251"/>
      <c r="H3" s="251"/>
      <c r="I3" s="251"/>
      <c r="J3" s="251"/>
      <c r="K3" s="251"/>
      <c r="L3" s="90"/>
      <c r="M3" s="114"/>
      <c r="N3" s="114"/>
      <c r="O3" s="114"/>
      <c r="P3" s="90"/>
      <c r="Q3" s="114"/>
      <c r="R3" s="114"/>
      <c r="S3" s="114"/>
      <c r="T3" s="114"/>
      <c r="U3" s="114"/>
      <c r="V3" s="114"/>
    </row>
    <row r="4" spans="1:22" s="1" customFormat="1" ht="58.5" customHeight="1" x14ac:dyDescent="0.2">
      <c r="A4" s="257"/>
      <c r="B4" s="254"/>
      <c r="C4" s="258"/>
      <c r="D4" s="254"/>
      <c r="E4" s="256"/>
      <c r="F4" s="65" t="s">
        <v>6</v>
      </c>
      <c r="G4" s="100" t="s">
        <v>112</v>
      </c>
      <c r="H4" s="65" t="s">
        <v>64</v>
      </c>
      <c r="I4" s="100" t="s">
        <v>65</v>
      </c>
      <c r="J4" s="101" t="s">
        <v>69</v>
      </c>
      <c r="K4" s="94" t="s">
        <v>66</v>
      </c>
      <c r="L4" s="90"/>
      <c r="M4" s="114"/>
      <c r="N4" s="114"/>
      <c r="O4" s="114"/>
      <c r="P4" s="90"/>
      <c r="Q4" s="114"/>
      <c r="R4" s="114"/>
      <c r="S4" s="114"/>
      <c r="T4" s="114"/>
      <c r="U4" s="114"/>
      <c r="V4" s="114"/>
    </row>
    <row r="5" spans="1:22" s="1" customFormat="1" ht="13.5" customHeight="1" x14ac:dyDescent="0.2">
      <c r="A5" s="26" t="s">
        <v>148</v>
      </c>
      <c r="B5" s="103">
        <v>5811</v>
      </c>
      <c r="C5" s="27">
        <v>774.41</v>
      </c>
      <c r="D5" s="28" t="s">
        <v>425</v>
      </c>
      <c r="E5" s="28" t="s">
        <v>433</v>
      </c>
      <c r="F5" s="110">
        <v>5761</v>
      </c>
      <c r="G5" s="29">
        <v>776.98</v>
      </c>
      <c r="H5" s="30" t="s">
        <v>174</v>
      </c>
      <c r="I5" s="31" t="s">
        <v>433</v>
      </c>
      <c r="J5" s="32">
        <f>G5/'stranica 1 i 2'!$C$52*100</f>
        <v>67.563478260869573</v>
      </c>
      <c r="K5" s="32">
        <f>F5/$F$14*100</f>
        <v>38.980986534948237</v>
      </c>
      <c r="L5" s="90"/>
      <c r="M5" s="114"/>
      <c r="N5" s="114"/>
      <c r="O5" s="114"/>
      <c r="P5" s="90"/>
      <c r="Q5" s="114"/>
      <c r="R5" s="114"/>
      <c r="S5" s="114"/>
      <c r="T5" s="114"/>
      <c r="U5" s="114"/>
      <c r="V5" s="114"/>
    </row>
    <row r="6" spans="1:22" s="1" customFormat="1" ht="13.5" customHeight="1" x14ac:dyDescent="0.2">
      <c r="A6" s="33" t="s">
        <v>7</v>
      </c>
      <c r="B6" s="104">
        <v>2121</v>
      </c>
      <c r="C6" s="34">
        <v>651.59</v>
      </c>
      <c r="D6" s="35" t="s">
        <v>426</v>
      </c>
      <c r="E6" s="35" t="s">
        <v>157</v>
      </c>
      <c r="F6" s="111">
        <v>2033</v>
      </c>
      <c r="G6" s="36">
        <v>654.89</v>
      </c>
      <c r="H6" s="37" t="s">
        <v>133</v>
      </c>
      <c r="I6" s="38" t="s">
        <v>157</v>
      </c>
      <c r="J6" s="39">
        <f>G6/'stranica 1 i 2'!$C$52*100</f>
        <v>56.946956521739132</v>
      </c>
      <c r="K6" s="39">
        <f>F6/$F$14*100</f>
        <v>13.75600514243183</v>
      </c>
      <c r="L6" s="90"/>
      <c r="M6" s="114"/>
      <c r="N6" s="114"/>
      <c r="O6" s="114"/>
      <c r="P6" s="90"/>
      <c r="Q6" s="114"/>
      <c r="R6" s="114"/>
      <c r="S6" s="114"/>
      <c r="T6" s="114"/>
      <c r="U6" s="114"/>
      <c r="V6" s="114"/>
    </row>
    <row r="7" spans="1:22" s="1" customFormat="1" ht="13.5" customHeight="1" x14ac:dyDescent="0.2">
      <c r="A7" s="33" t="s">
        <v>74</v>
      </c>
      <c r="B7" s="104">
        <v>29</v>
      </c>
      <c r="C7" s="34">
        <v>430.51</v>
      </c>
      <c r="D7" s="35" t="s">
        <v>131</v>
      </c>
      <c r="E7" s="35" t="s">
        <v>175</v>
      </c>
      <c r="F7" s="111">
        <v>28</v>
      </c>
      <c r="G7" s="36">
        <v>442.75</v>
      </c>
      <c r="H7" s="37" t="s">
        <v>438</v>
      </c>
      <c r="I7" s="38" t="s">
        <v>175</v>
      </c>
      <c r="J7" s="39">
        <f>G7/'stranica 1 i 2'!$C$52*100</f>
        <v>38.5</v>
      </c>
      <c r="K7" s="39">
        <f t="shared" ref="K7:K13" si="0">F7/$F$14*100</f>
        <v>0.18945801475065974</v>
      </c>
      <c r="L7" s="90"/>
      <c r="M7" s="114"/>
      <c r="N7" s="114"/>
      <c r="O7" s="114"/>
      <c r="P7" s="90"/>
      <c r="Q7" s="114"/>
      <c r="R7" s="114"/>
      <c r="S7" s="114"/>
      <c r="T7" s="114"/>
      <c r="U7" s="114"/>
      <c r="V7" s="114"/>
    </row>
    <row r="8" spans="1:22" s="1" customFormat="1" ht="14.25" customHeight="1" x14ac:dyDescent="0.2">
      <c r="A8" s="201" t="s">
        <v>145</v>
      </c>
      <c r="B8" s="192">
        <v>7961</v>
      </c>
      <c r="C8" s="193">
        <v>740.44</v>
      </c>
      <c r="D8" s="191" t="s">
        <v>427</v>
      </c>
      <c r="E8" s="191" t="s">
        <v>177</v>
      </c>
      <c r="F8" s="194">
        <v>7822</v>
      </c>
      <c r="G8" s="195">
        <v>744.05</v>
      </c>
      <c r="H8" s="196" t="s">
        <v>439</v>
      </c>
      <c r="I8" s="197" t="s">
        <v>177</v>
      </c>
      <c r="J8" s="202">
        <f>G8/'stranica 1 i 2'!$C$52*100</f>
        <v>64.699999999999989</v>
      </c>
      <c r="K8" s="198">
        <f t="shared" si="0"/>
        <v>52.926449692130731</v>
      </c>
      <c r="L8" s="90"/>
      <c r="M8" s="114"/>
      <c r="N8" s="114"/>
      <c r="O8" s="114"/>
      <c r="P8" s="90"/>
      <c r="Q8" s="114"/>
      <c r="R8" s="114"/>
      <c r="S8" s="114"/>
      <c r="T8" s="114"/>
      <c r="U8" s="114"/>
      <c r="V8" s="114"/>
    </row>
    <row r="9" spans="1:22" s="1" customFormat="1" ht="13.5" customHeight="1" x14ac:dyDescent="0.2">
      <c r="A9" s="40" t="s">
        <v>8</v>
      </c>
      <c r="B9" s="104">
        <v>4583</v>
      </c>
      <c r="C9" s="34">
        <v>588.75</v>
      </c>
      <c r="D9" s="35" t="s">
        <v>428</v>
      </c>
      <c r="E9" s="35" t="s">
        <v>135</v>
      </c>
      <c r="F9" s="111">
        <v>4437</v>
      </c>
      <c r="G9" s="36">
        <v>592.22</v>
      </c>
      <c r="H9" s="37" t="s">
        <v>282</v>
      </c>
      <c r="I9" s="38" t="s">
        <v>135</v>
      </c>
      <c r="J9" s="39">
        <f>G9/'stranica 1 i 2'!$C$52*100</f>
        <v>51.497391304347829</v>
      </c>
      <c r="K9" s="39">
        <f t="shared" si="0"/>
        <v>30.022328980309897</v>
      </c>
      <c r="L9" s="90"/>
      <c r="M9" s="114"/>
      <c r="N9" s="114"/>
      <c r="O9" s="114"/>
      <c r="P9" s="90"/>
      <c r="Q9" s="114"/>
      <c r="R9" s="114"/>
      <c r="S9" s="114"/>
      <c r="T9" s="114"/>
      <c r="U9" s="114"/>
      <c r="V9" s="114"/>
    </row>
    <row r="10" spans="1:22" s="1" customFormat="1" ht="16.5" customHeight="1" x14ac:dyDescent="0.2">
      <c r="A10" s="173" t="s">
        <v>9</v>
      </c>
      <c r="B10" s="104">
        <v>9</v>
      </c>
      <c r="C10" s="34">
        <v>557.98</v>
      </c>
      <c r="D10" s="35" t="s">
        <v>83</v>
      </c>
      <c r="E10" s="35" t="s">
        <v>434</v>
      </c>
      <c r="F10" s="111">
        <v>9</v>
      </c>
      <c r="G10" s="36">
        <v>557.98</v>
      </c>
      <c r="H10" s="37" t="s">
        <v>83</v>
      </c>
      <c r="I10" s="38" t="s">
        <v>434</v>
      </c>
      <c r="J10" s="39">
        <f>G10/'stranica 1 i 2'!$C$52*100</f>
        <v>48.52</v>
      </c>
      <c r="K10" s="39">
        <f t="shared" si="0"/>
        <v>6.0897219026997768E-2</v>
      </c>
      <c r="L10" s="90"/>
      <c r="M10" s="114"/>
      <c r="N10" s="114"/>
      <c r="O10" s="114"/>
      <c r="P10" s="90"/>
      <c r="Q10" s="114"/>
      <c r="R10" s="114"/>
      <c r="S10" s="114"/>
      <c r="T10" s="114"/>
      <c r="U10" s="114"/>
      <c r="V10" s="114"/>
    </row>
    <row r="11" spans="1:22" s="1" customFormat="1" ht="14.25" customHeight="1" x14ac:dyDescent="0.2">
      <c r="A11" s="201" t="s">
        <v>146</v>
      </c>
      <c r="B11" s="192">
        <v>12553</v>
      </c>
      <c r="C11" s="193">
        <v>684.92</v>
      </c>
      <c r="D11" s="191" t="s">
        <v>429</v>
      </c>
      <c r="E11" s="191" t="s">
        <v>128</v>
      </c>
      <c r="F11" s="194">
        <v>12268</v>
      </c>
      <c r="G11" s="195">
        <v>689</v>
      </c>
      <c r="H11" s="196" t="s">
        <v>440</v>
      </c>
      <c r="I11" s="197" t="s">
        <v>128</v>
      </c>
      <c r="J11" s="202">
        <f>G11/'stranica 1 i 2'!$C$52*100</f>
        <v>59.913043478260875</v>
      </c>
      <c r="K11" s="198">
        <f t="shared" si="0"/>
        <v>83.009675891467623</v>
      </c>
      <c r="L11" s="90"/>
      <c r="M11" s="114"/>
      <c r="N11" s="114"/>
      <c r="O11" s="114"/>
      <c r="P11" s="90"/>
      <c r="Q11" s="114"/>
      <c r="R11" s="114"/>
      <c r="S11" s="114"/>
      <c r="T11" s="114"/>
      <c r="U11" s="114"/>
      <c r="V11" s="114"/>
    </row>
    <row r="12" spans="1:22" s="1" customFormat="1" ht="12" customHeight="1" x14ac:dyDescent="0.2">
      <c r="A12" s="40" t="s">
        <v>147</v>
      </c>
      <c r="B12" s="104">
        <v>62</v>
      </c>
      <c r="C12" s="34">
        <v>490.34</v>
      </c>
      <c r="D12" s="35" t="s">
        <v>430</v>
      </c>
      <c r="E12" s="35" t="s">
        <v>435</v>
      </c>
      <c r="F12" s="111">
        <v>61</v>
      </c>
      <c r="G12" s="36">
        <v>497</v>
      </c>
      <c r="H12" s="37" t="s">
        <v>441</v>
      </c>
      <c r="I12" s="38" t="s">
        <v>435</v>
      </c>
      <c r="J12" s="39">
        <f>G12/'stranica 1 i 2'!$C$52*100</f>
        <v>43.217391304347821</v>
      </c>
      <c r="K12" s="39">
        <f t="shared" si="0"/>
        <v>0.41274781784965159</v>
      </c>
      <c r="L12" s="90"/>
      <c r="M12" s="114"/>
      <c r="N12" s="114"/>
      <c r="O12" s="114"/>
      <c r="P12" s="90"/>
      <c r="Q12" s="114"/>
      <c r="R12" s="114"/>
      <c r="S12" s="114"/>
      <c r="T12" s="114"/>
      <c r="U12" s="114"/>
      <c r="V12" s="114"/>
    </row>
    <row r="13" spans="1:22" s="1" customFormat="1" ht="12" customHeight="1" x14ac:dyDescent="0.2">
      <c r="A13" s="40" t="s">
        <v>149</v>
      </c>
      <c r="B13" s="104">
        <v>2459</v>
      </c>
      <c r="C13" s="34">
        <v>336.89</v>
      </c>
      <c r="D13" s="35" t="s">
        <v>431</v>
      </c>
      <c r="E13" s="35" t="s">
        <v>436</v>
      </c>
      <c r="F13" s="111">
        <v>2450</v>
      </c>
      <c r="G13" s="36">
        <v>337.27</v>
      </c>
      <c r="H13" s="37" t="s">
        <v>442</v>
      </c>
      <c r="I13" s="38" t="s">
        <v>436</v>
      </c>
      <c r="J13" s="142">
        <f>G13/'stranica 1 i 2'!$C$52*100</f>
        <v>29.32782608695652</v>
      </c>
      <c r="K13" s="39">
        <f t="shared" si="0"/>
        <v>16.577576290682725</v>
      </c>
      <c r="L13" s="90"/>
      <c r="M13" s="114"/>
      <c r="N13" s="114"/>
      <c r="O13" s="114"/>
      <c r="P13" s="90"/>
      <c r="Q13" s="114"/>
      <c r="R13" s="114"/>
      <c r="S13" s="114"/>
      <c r="T13" s="114"/>
      <c r="U13" s="114"/>
      <c r="V13" s="114"/>
    </row>
    <row r="14" spans="1:22" s="1" customFormat="1" ht="12.75" x14ac:dyDescent="0.2">
      <c r="A14" s="41" t="s">
        <v>10</v>
      </c>
      <c r="B14" s="105">
        <v>15074</v>
      </c>
      <c r="C14" s="42">
        <v>627.35</v>
      </c>
      <c r="D14" s="43" t="s">
        <v>432</v>
      </c>
      <c r="E14" s="43" t="s">
        <v>437</v>
      </c>
      <c r="F14" s="105">
        <v>14779</v>
      </c>
      <c r="G14" s="42">
        <v>629.9</v>
      </c>
      <c r="H14" s="43" t="s">
        <v>443</v>
      </c>
      <c r="I14" s="43" t="s">
        <v>176</v>
      </c>
      <c r="J14" s="44">
        <f>G14/'stranica 1 i 2'!$C$52*100</f>
        <v>54.77391304347826</v>
      </c>
      <c r="K14" s="44"/>
      <c r="L14" s="90">
        <v>31</v>
      </c>
      <c r="M14" s="114"/>
      <c r="N14" s="114"/>
      <c r="O14" s="114"/>
      <c r="P14" s="90"/>
      <c r="Q14" s="114"/>
      <c r="R14" s="114"/>
      <c r="S14" s="114"/>
      <c r="T14" s="114"/>
      <c r="U14" s="114"/>
      <c r="V14" s="114"/>
    </row>
    <row r="15" spans="1:22" s="172" customFormat="1" ht="12" customHeight="1" x14ac:dyDescent="0.25">
      <c r="A15" s="282" t="s">
        <v>101</v>
      </c>
      <c r="B15" s="282"/>
      <c r="C15" s="282"/>
      <c r="D15" s="282"/>
      <c r="E15" s="282"/>
      <c r="F15" s="282"/>
      <c r="G15" s="282"/>
      <c r="H15" s="282"/>
      <c r="I15" s="282"/>
      <c r="J15" s="282"/>
      <c r="K15" s="282"/>
      <c r="L15" s="169"/>
      <c r="M15" s="170"/>
      <c r="N15" s="170"/>
      <c r="O15" s="170"/>
      <c r="P15" s="171"/>
      <c r="Q15" s="170"/>
      <c r="R15" s="170"/>
      <c r="S15" s="170"/>
      <c r="T15" s="170"/>
      <c r="U15" s="170"/>
      <c r="V15" s="170"/>
    </row>
    <row r="16" spans="1:22" s="177" customFormat="1" ht="12" customHeight="1" x14ac:dyDescent="0.25">
      <c r="A16" s="226"/>
      <c r="B16" s="226"/>
      <c r="C16" s="226"/>
      <c r="D16" s="226"/>
      <c r="E16" s="226"/>
      <c r="F16" s="226"/>
      <c r="G16" s="226"/>
      <c r="H16" s="226"/>
      <c r="I16" s="164"/>
      <c r="J16" s="164"/>
      <c r="K16" s="164"/>
      <c r="L16" s="133"/>
      <c r="M16" s="175"/>
      <c r="N16" s="175"/>
      <c r="O16" s="175"/>
      <c r="P16" s="176"/>
      <c r="Q16" s="175"/>
      <c r="R16" s="175"/>
      <c r="S16" s="175"/>
      <c r="T16" s="175"/>
      <c r="U16" s="175"/>
      <c r="V16" s="175"/>
    </row>
    <row r="17" spans="1:26" s="172" customFormat="1" ht="1.5" customHeight="1" x14ac:dyDescent="0.2">
      <c r="A17" s="227"/>
      <c r="B17" s="227"/>
      <c r="C17" s="227"/>
      <c r="D17" s="227"/>
      <c r="E17" s="227"/>
      <c r="F17" s="227"/>
      <c r="G17" s="227"/>
      <c r="H17" s="227"/>
      <c r="I17" s="285" t="str">
        <f>I2</f>
        <v>za srpanj 2023. (isplata u kolovozu 2023.)</v>
      </c>
      <c r="J17" s="285"/>
      <c r="K17" s="285"/>
      <c r="L17" s="169"/>
      <c r="M17" s="170"/>
      <c r="N17" s="170"/>
      <c r="O17" s="170"/>
      <c r="P17" s="171"/>
      <c r="Q17" s="170"/>
      <c r="R17" s="170"/>
      <c r="S17" s="170"/>
      <c r="T17" s="170"/>
      <c r="U17" s="170"/>
      <c r="V17" s="170"/>
    </row>
    <row r="18" spans="1:26" s="1" customFormat="1" ht="15.75" customHeight="1" x14ac:dyDescent="0.2">
      <c r="A18" s="259" t="s">
        <v>4</v>
      </c>
      <c r="B18" s="255" t="str">
        <f>B3</f>
        <v>Broj 
korisnika</v>
      </c>
      <c r="C18" s="258" t="s">
        <v>111</v>
      </c>
      <c r="D18" s="255" t="str">
        <f>D3</f>
        <v>Prosječan mirovinski staž
(gg mm dd)</v>
      </c>
      <c r="E18" s="255" t="str">
        <f>E3</f>
        <v>Prosječna dob
(gg mm)</v>
      </c>
      <c r="F18" s="251" t="s">
        <v>0</v>
      </c>
      <c r="G18" s="251"/>
      <c r="H18" s="251"/>
      <c r="I18" s="251"/>
      <c r="J18" s="251"/>
      <c r="K18" s="251"/>
      <c r="L18" s="90"/>
      <c r="M18" s="114"/>
      <c r="N18" s="114"/>
      <c r="O18" s="114"/>
      <c r="P18" s="90"/>
      <c r="Q18" s="114"/>
      <c r="R18" s="114"/>
      <c r="S18" s="114"/>
      <c r="T18" s="114"/>
      <c r="U18" s="114"/>
      <c r="V18" s="114"/>
    </row>
    <row r="19" spans="1:26" s="1" customFormat="1" ht="79.5" customHeight="1" x14ac:dyDescent="0.2">
      <c r="A19" s="260"/>
      <c r="B19" s="256"/>
      <c r="C19" s="258"/>
      <c r="D19" s="256"/>
      <c r="E19" s="256"/>
      <c r="F19" s="65" t="str">
        <f>F4</f>
        <v>Broj 
 korisnika</v>
      </c>
      <c r="G19" s="100" t="s">
        <v>112</v>
      </c>
      <c r="H19" s="65" t="str">
        <f>H4</f>
        <v>Prosječan mirovinski staž
(gg mm dd)</v>
      </c>
      <c r="I19" s="100" t="str">
        <f>I4</f>
        <v>Prosječna dob
(gg mm)</v>
      </c>
      <c r="J19" s="101" t="str">
        <f>J4</f>
        <v>Udio netomirovine u netoplaći RH</v>
      </c>
      <c r="K19" s="94" t="s">
        <v>67</v>
      </c>
      <c r="L19" s="90"/>
      <c r="M19" s="114"/>
      <c r="N19" s="114"/>
      <c r="O19" s="283"/>
      <c r="P19" s="283"/>
      <c r="Q19" s="283"/>
      <c r="R19" s="283"/>
      <c r="S19" s="283"/>
      <c r="T19" s="283"/>
      <c r="U19" s="283"/>
      <c r="V19" s="283"/>
      <c r="W19" s="283"/>
      <c r="X19" s="283"/>
      <c r="Y19" s="283"/>
      <c r="Z19" s="283"/>
    </row>
    <row r="20" spans="1:26" s="1" customFormat="1" ht="49.5" customHeight="1" x14ac:dyDescent="0.2">
      <c r="A20" s="284" t="s">
        <v>491</v>
      </c>
      <c r="B20" s="284"/>
      <c r="C20" s="284"/>
      <c r="D20" s="284"/>
      <c r="E20" s="284"/>
      <c r="F20" s="284"/>
      <c r="G20" s="284"/>
      <c r="H20" s="284"/>
      <c r="I20" s="284"/>
      <c r="J20" s="284"/>
      <c r="K20" s="284"/>
      <c r="L20" s="90"/>
      <c r="M20" s="114"/>
      <c r="N20" s="114"/>
      <c r="O20" s="114"/>
      <c r="P20" s="90"/>
      <c r="Q20" s="114"/>
      <c r="R20" s="114"/>
      <c r="S20" s="114"/>
      <c r="T20" s="114"/>
      <c r="U20" s="114"/>
      <c r="V20" s="114"/>
    </row>
    <row r="21" spans="1:26" s="1" customFormat="1" ht="12" customHeight="1" x14ac:dyDescent="0.2">
      <c r="A21" s="26" t="s">
        <v>148</v>
      </c>
      <c r="B21" s="103">
        <v>472</v>
      </c>
      <c r="C21" s="27">
        <v>809.53</v>
      </c>
      <c r="D21" s="28" t="s">
        <v>444</v>
      </c>
      <c r="E21" s="28" t="s">
        <v>134</v>
      </c>
      <c r="F21" s="110">
        <v>466</v>
      </c>
      <c r="G21" s="29">
        <v>816.99</v>
      </c>
      <c r="H21" s="30" t="s">
        <v>454</v>
      </c>
      <c r="I21" s="31" t="s">
        <v>134</v>
      </c>
      <c r="J21" s="32">
        <f>G21/'stranica 1 i 2'!$C$52*100</f>
        <v>71.042608695652177</v>
      </c>
      <c r="K21" s="32">
        <f>F21/$F$29*100</f>
        <v>37.429718875502012</v>
      </c>
      <c r="L21" s="90"/>
      <c r="M21" s="114"/>
      <c r="N21" s="114"/>
      <c r="O21" s="114"/>
      <c r="P21" s="90"/>
      <c r="Q21" s="114"/>
      <c r="R21" s="114"/>
      <c r="S21" s="114"/>
      <c r="T21" s="114"/>
      <c r="U21" s="114"/>
      <c r="V21" s="114"/>
    </row>
    <row r="22" spans="1:26" s="1" customFormat="1" ht="12" customHeight="1" x14ac:dyDescent="0.2">
      <c r="A22" s="33" t="s">
        <v>7</v>
      </c>
      <c r="B22" s="104">
        <v>182</v>
      </c>
      <c r="C22" s="34">
        <v>615.1</v>
      </c>
      <c r="D22" s="35" t="s">
        <v>445</v>
      </c>
      <c r="E22" s="35" t="s">
        <v>451</v>
      </c>
      <c r="F22" s="111">
        <v>174</v>
      </c>
      <c r="G22" s="36">
        <v>622.32000000000005</v>
      </c>
      <c r="H22" s="37" t="s">
        <v>455</v>
      </c>
      <c r="I22" s="38" t="s">
        <v>451</v>
      </c>
      <c r="J22" s="39">
        <f>G22/'stranica 1 i 2'!$C$52*100</f>
        <v>54.114782608695656</v>
      </c>
      <c r="K22" s="39">
        <f>F22/$F$29*100</f>
        <v>13.975903614457833</v>
      </c>
      <c r="L22" s="90"/>
      <c r="M22" s="114"/>
      <c r="N22" s="114"/>
      <c r="O22" s="114"/>
      <c r="P22" s="90"/>
      <c r="Q22" s="114"/>
      <c r="R22" s="114"/>
      <c r="S22" s="114"/>
      <c r="T22" s="114"/>
      <c r="U22" s="114"/>
      <c r="V22" s="114"/>
    </row>
    <row r="23" spans="1:26" s="1" customFormat="1" ht="12" customHeight="1" x14ac:dyDescent="0.2">
      <c r="A23" s="201" t="s">
        <v>145</v>
      </c>
      <c r="B23" s="192">
        <v>654</v>
      </c>
      <c r="C23" s="193">
        <v>755.43</v>
      </c>
      <c r="D23" s="191" t="s">
        <v>446</v>
      </c>
      <c r="E23" s="191" t="s">
        <v>116</v>
      </c>
      <c r="F23" s="194">
        <v>640</v>
      </c>
      <c r="G23" s="195">
        <v>764.06</v>
      </c>
      <c r="H23" s="196" t="s">
        <v>456</v>
      </c>
      <c r="I23" s="197" t="s">
        <v>116</v>
      </c>
      <c r="J23" s="198">
        <f>G23/'stranica 1 i 2'!$C$52*100</f>
        <v>66.44</v>
      </c>
      <c r="K23" s="198">
        <f t="shared" ref="K23:K28" si="1">F23/$F$29*100</f>
        <v>51.405622489959832</v>
      </c>
      <c r="L23" s="90"/>
      <c r="M23" s="114"/>
      <c r="N23" s="114"/>
      <c r="O23" s="114"/>
      <c r="P23" s="90"/>
      <c r="Q23" s="114"/>
      <c r="R23" s="114"/>
      <c r="S23" s="114"/>
      <c r="T23" s="114"/>
      <c r="U23" s="114"/>
      <c r="V23" s="114"/>
    </row>
    <row r="24" spans="1:26" s="1" customFormat="1" ht="12" customHeight="1" x14ac:dyDescent="0.2">
      <c r="A24" s="40" t="s">
        <v>8</v>
      </c>
      <c r="B24" s="104">
        <v>293</v>
      </c>
      <c r="C24" s="34">
        <v>605.14</v>
      </c>
      <c r="D24" s="35" t="s">
        <v>447</v>
      </c>
      <c r="E24" s="35" t="s">
        <v>156</v>
      </c>
      <c r="F24" s="111">
        <v>281</v>
      </c>
      <c r="G24" s="36">
        <v>611.86</v>
      </c>
      <c r="H24" s="37" t="s">
        <v>457</v>
      </c>
      <c r="I24" s="38" t="s">
        <v>156</v>
      </c>
      <c r="J24" s="39">
        <f>G24/'stranica 1 i 2'!$C$52*100</f>
        <v>53.205217391304352</v>
      </c>
      <c r="K24" s="39">
        <f t="shared" si="1"/>
        <v>22.570281124497992</v>
      </c>
      <c r="L24" s="90"/>
      <c r="M24" s="114"/>
      <c r="N24" s="114"/>
      <c r="O24" s="114" t="s">
        <v>3</v>
      </c>
      <c r="P24" s="90"/>
      <c r="Q24" s="114"/>
      <c r="R24" s="114"/>
      <c r="S24" s="114"/>
      <c r="T24" s="114"/>
      <c r="U24" s="114"/>
      <c r="V24" s="114"/>
    </row>
    <row r="25" spans="1:26" s="1" customFormat="1" ht="15.75" customHeight="1" x14ac:dyDescent="0.2">
      <c r="A25" s="173" t="s">
        <v>9</v>
      </c>
      <c r="B25" s="104"/>
      <c r="C25" s="34"/>
      <c r="D25" s="35"/>
      <c r="E25" s="35"/>
      <c r="F25" s="111"/>
      <c r="G25" s="36"/>
      <c r="H25" s="37"/>
      <c r="I25" s="38"/>
      <c r="J25" s="174">
        <f>G25/'stranica 1 i 2'!$C$52*100</f>
        <v>0</v>
      </c>
      <c r="K25" s="174">
        <f t="shared" si="1"/>
        <v>0</v>
      </c>
      <c r="L25" s="90"/>
      <c r="M25" s="114"/>
      <c r="N25" s="114"/>
      <c r="O25" s="114"/>
      <c r="P25" s="90"/>
      <c r="Q25" s="114"/>
      <c r="R25" s="114"/>
      <c r="S25" s="114"/>
      <c r="T25" s="114"/>
      <c r="U25" s="114"/>
      <c r="V25" s="114"/>
    </row>
    <row r="26" spans="1:26" s="1" customFormat="1" ht="12" customHeight="1" x14ac:dyDescent="0.2">
      <c r="A26" s="201" t="s">
        <v>146</v>
      </c>
      <c r="B26" s="192">
        <v>947</v>
      </c>
      <c r="C26" s="193">
        <v>708.93</v>
      </c>
      <c r="D26" s="191" t="s">
        <v>448</v>
      </c>
      <c r="E26" s="191" t="s">
        <v>130</v>
      </c>
      <c r="F26" s="194">
        <v>921</v>
      </c>
      <c r="G26" s="195">
        <v>717.63</v>
      </c>
      <c r="H26" s="196" t="s">
        <v>458</v>
      </c>
      <c r="I26" s="197" t="s">
        <v>130</v>
      </c>
      <c r="J26" s="198">
        <f>G26/'stranica 1 i 2'!$C$52*100</f>
        <v>62.402608695652177</v>
      </c>
      <c r="K26" s="198">
        <f t="shared" si="1"/>
        <v>73.97590361445782</v>
      </c>
      <c r="L26" s="90"/>
      <c r="M26" s="114"/>
      <c r="N26" s="262"/>
      <c r="O26" s="262"/>
      <c r="P26" s="262"/>
      <c r="Q26" s="262"/>
      <c r="R26" s="262"/>
      <c r="S26" s="262"/>
      <c r="T26" s="262"/>
      <c r="U26" s="262"/>
      <c r="V26" s="262"/>
      <c r="W26" s="262"/>
      <c r="X26" s="262"/>
    </row>
    <row r="27" spans="1:26" s="1" customFormat="1" ht="12" customHeight="1" x14ac:dyDescent="0.2">
      <c r="A27" s="40" t="s">
        <v>147</v>
      </c>
      <c r="B27" s="104">
        <v>1</v>
      </c>
      <c r="C27" s="34">
        <v>252.25</v>
      </c>
      <c r="D27" s="35" t="s">
        <v>499</v>
      </c>
      <c r="E27" s="35" t="s">
        <v>500</v>
      </c>
      <c r="F27" s="111">
        <v>1</v>
      </c>
      <c r="G27" s="36">
        <v>252.25</v>
      </c>
      <c r="H27" s="37" t="s">
        <v>499</v>
      </c>
      <c r="I27" s="38" t="s">
        <v>500</v>
      </c>
      <c r="J27" s="151">
        <f>G27/'stranica 1 i 2'!$C$52*100</f>
        <v>21.934782608695652</v>
      </c>
      <c r="K27" s="151">
        <f t="shared" si="1"/>
        <v>8.0321285140562249E-2</v>
      </c>
      <c r="L27" s="90"/>
      <c r="M27" s="114"/>
      <c r="N27" s="114"/>
      <c r="O27" s="114"/>
      <c r="P27" s="90"/>
      <c r="Q27" s="114"/>
      <c r="R27" s="114"/>
      <c r="S27" s="114"/>
      <c r="T27" s="114"/>
      <c r="U27" s="114"/>
      <c r="V27" s="114"/>
    </row>
    <row r="28" spans="1:26" s="1" customFormat="1" ht="12" customHeight="1" x14ac:dyDescent="0.2">
      <c r="A28" s="40" t="s">
        <v>149</v>
      </c>
      <c r="B28" s="104">
        <v>324</v>
      </c>
      <c r="C28" s="34">
        <v>315.14</v>
      </c>
      <c r="D28" s="35" t="s">
        <v>449</v>
      </c>
      <c r="E28" s="35" t="s">
        <v>452</v>
      </c>
      <c r="F28" s="111">
        <v>323</v>
      </c>
      <c r="G28" s="36">
        <v>316.06</v>
      </c>
      <c r="H28" s="37" t="s">
        <v>459</v>
      </c>
      <c r="I28" s="38" t="s">
        <v>178</v>
      </c>
      <c r="J28" s="39">
        <f>G28/'stranica 1 i 2'!$C$52*100</f>
        <v>27.483478260869564</v>
      </c>
      <c r="K28" s="39">
        <f t="shared" si="1"/>
        <v>25.943775100401606</v>
      </c>
      <c r="L28" s="90"/>
      <c r="M28" s="114"/>
      <c r="N28" s="114"/>
      <c r="O28" s="114"/>
      <c r="P28" s="90"/>
      <c r="Q28" s="114"/>
      <c r="R28" s="114"/>
      <c r="S28" s="114"/>
      <c r="T28" s="114"/>
      <c r="U28" s="114"/>
      <c r="V28" s="114"/>
    </row>
    <row r="29" spans="1:26" s="1" customFormat="1" ht="14.25" customHeight="1" x14ac:dyDescent="0.2">
      <c r="A29" s="41" t="s">
        <v>10</v>
      </c>
      <c r="B29" s="105">
        <v>1272</v>
      </c>
      <c r="C29" s="42">
        <v>608.25597484276727</v>
      </c>
      <c r="D29" s="43" t="s">
        <v>450</v>
      </c>
      <c r="E29" s="43" t="s">
        <v>453</v>
      </c>
      <c r="F29" s="105">
        <v>1245</v>
      </c>
      <c r="G29" s="42">
        <v>613.07378313253014</v>
      </c>
      <c r="H29" s="43" t="s">
        <v>460</v>
      </c>
      <c r="I29" s="43" t="s">
        <v>461</v>
      </c>
      <c r="J29" s="44">
        <f>G29/'stranica 1 i 2'!$C$52*100</f>
        <v>53.3107637506548</v>
      </c>
      <c r="K29" s="44"/>
      <c r="L29" s="90">
        <v>32</v>
      </c>
      <c r="M29" s="114"/>
      <c r="N29" s="114"/>
      <c r="O29" s="114"/>
      <c r="P29" s="90"/>
      <c r="Q29" s="114"/>
      <c r="R29" s="114"/>
      <c r="S29" s="114"/>
      <c r="T29" s="114"/>
      <c r="U29" s="114"/>
      <c r="V29" s="114"/>
    </row>
    <row r="30" spans="1:26" s="3" customFormat="1" ht="24" customHeight="1" x14ac:dyDescent="0.2">
      <c r="A30" s="242" t="s">
        <v>80</v>
      </c>
      <c r="B30" s="242"/>
      <c r="C30" s="242"/>
      <c r="D30" s="242"/>
      <c r="E30" s="242"/>
      <c r="F30" s="242"/>
      <c r="G30" s="242"/>
      <c r="H30" s="242"/>
      <c r="I30" s="242"/>
      <c r="J30" s="242"/>
      <c r="K30" s="242"/>
      <c r="L30" s="118"/>
      <c r="M30" s="115"/>
      <c r="N30" s="115"/>
      <c r="O30" s="115"/>
      <c r="P30" s="118"/>
      <c r="Q30" s="115"/>
      <c r="R30" s="115"/>
      <c r="S30" s="115"/>
      <c r="T30" s="115"/>
      <c r="U30" s="115"/>
      <c r="V30" s="115"/>
    </row>
    <row r="31" spans="1:26" x14ac:dyDescent="0.25">
      <c r="A31" s="161"/>
    </row>
    <row r="32" spans="1:26" x14ac:dyDescent="0.25">
      <c r="A32" s="162"/>
    </row>
  </sheetData>
  <mergeCells count="20">
    <mergeCell ref="O19:Z19"/>
    <mergeCell ref="I2:K2"/>
    <mergeCell ref="A20:K20"/>
    <mergeCell ref="N26:X26"/>
    <mergeCell ref="I17:K17"/>
    <mergeCell ref="A30:K30"/>
    <mergeCell ref="A15:K15"/>
    <mergeCell ref="A18:A19"/>
    <mergeCell ref="B18:B19"/>
    <mergeCell ref="C18:C19"/>
    <mergeCell ref="D18:D19"/>
    <mergeCell ref="E18:E19"/>
    <mergeCell ref="F18:K18"/>
    <mergeCell ref="A1:K1"/>
    <mergeCell ref="A3:A4"/>
    <mergeCell ref="B3:B4"/>
    <mergeCell ref="C3:C4"/>
    <mergeCell ref="D3:D4"/>
    <mergeCell ref="E3:E4"/>
    <mergeCell ref="F3:K3"/>
  </mergeCells>
  <conditionalFormatting sqref="G5:G7 G9:G10 G12:G13">
    <cfRule type="dataBar" priority="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{AD0B7F05-4661-4DCB-A103-19FCF9CAEF4C}</x14:id>
        </ext>
      </extLst>
    </cfRule>
  </conditionalFormatting>
  <conditionalFormatting sqref="G21:G22 G24:G25 G27:G28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{596CF0F9-5D05-4B63-8402-D89ABD3F67FC}</x14:id>
        </ext>
      </extLst>
    </cfRule>
  </conditionalFormatting>
  <pageMargins left="3.937007874015748E-2" right="3.937007874015748E-2" top="0" bottom="0" header="0.31496062992125984" footer="0.31496062992125984"/>
  <pageSetup paperSize="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D0B7F05-4661-4DCB-A103-19FCF9CAEF4C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G5:G7 G9:G10 G12:G13</xm:sqref>
        </x14:conditionalFormatting>
        <x14:conditionalFormatting xmlns:xm="http://schemas.microsoft.com/office/excel/2006/main">
          <x14:cfRule type="dataBar" id="{596CF0F9-5D05-4B63-8402-D89ABD3F67FC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G21:G22 G24:G25 G27:G28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  <pageSetUpPr fitToPage="1"/>
  </sheetPr>
  <dimension ref="A2:I65"/>
  <sheetViews>
    <sheetView workbookViewId="0">
      <selection activeCell="A2" sqref="A2:G3"/>
    </sheetView>
  </sheetViews>
  <sheetFormatPr defaultRowHeight="15" x14ac:dyDescent="0.25"/>
  <cols>
    <col min="1" max="1" width="33.28515625" customWidth="1"/>
    <col min="2" max="2" width="11.7109375" customWidth="1"/>
    <col min="3" max="4" width="11" customWidth="1"/>
    <col min="5" max="5" width="11.28515625" customWidth="1"/>
    <col min="6" max="6" width="11.7109375" customWidth="1"/>
    <col min="9" max="11" width="9.140625" customWidth="1"/>
  </cols>
  <sheetData>
    <row r="2" spans="1:9" ht="15" customHeight="1" x14ac:dyDescent="0.25">
      <c r="A2" s="288" t="s">
        <v>143</v>
      </c>
      <c r="B2" s="288"/>
      <c r="C2" s="288"/>
      <c r="D2" s="288"/>
      <c r="E2" s="288"/>
      <c r="F2" s="288"/>
      <c r="G2" s="288"/>
    </row>
    <row r="3" spans="1:9" ht="28.5" customHeight="1" x14ac:dyDescent="0.25">
      <c r="A3" s="288"/>
      <c r="B3" s="288"/>
      <c r="C3" s="288"/>
      <c r="D3" s="288"/>
      <c r="E3" s="288"/>
      <c r="F3" s="288"/>
      <c r="G3" s="288"/>
    </row>
    <row r="4" spans="1:9" x14ac:dyDescent="0.25">
      <c r="A4" s="182"/>
      <c r="B4" s="182"/>
      <c r="C4" s="182"/>
      <c r="D4" s="182"/>
      <c r="E4" s="182"/>
    </row>
    <row r="5" spans="1:9" x14ac:dyDescent="0.25">
      <c r="A5" s="182"/>
      <c r="B5" s="182"/>
      <c r="C5" s="289" t="s">
        <v>304</v>
      </c>
      <c r="D5" s="289"/>
      <c r="E5" s="289"/>
      <c r="F5" s="289"/>
      <c r="G5" s="289"/>
    </row>
    <row r="6" spans="1:9" x14ac:dyDescent="0.25">
      <c r="C6" s="277" t="s">
        <v>142</v>
      </c>
      <c r="D6" s="277"/>
      <c r="E6" s="277"/>
      <c r="F6" s="277"/>
      <c r="G6" s="277"/>
    </row>
    <row r="7" spans="1:9" ht="15" customHeight="1" x14ac:dyDescent="0.25">
      <c r="A7" s="257" t="s">
        <v>4</v>
      </c>
      <c r="B7" s="254" t="s">
        <v>5</v>
      </c>
      <c r="C7" s="258" t="s">
        <v>137</v>
      </c>
      <c r="D7" s="258" t="s">
        <v>138</v>
      </c>
      <c r="E7" s="293" t="s">
        <v>139</v>
      </c>
      <c r="F7" s="254" t="s">
        <v>64</v>
      </c>
      <c r="G7" s="255" t="s">
        <v>65</v>
      </c>
    </row>
    <row r="8" spans="1:9" ht="54.75" customHeight="1" x14ac:dyDescent="0.25">
      <c r="A8" s="257"/>
      <c r="B8" s="254"/>
      <c r="C8" s="258"/>
      <c r="D8" s="258"/>
      <c r="E8" s="294"/>
      <c r="F8" s="254"/>
      <c r="G8" s="256"/>
    </row>
    <row r="9" spans="1:9" ht="24.75" customHeight="1" x14ac:dyDescent="0.25">
      <c r="A9" s="292" t="s">
        <v>136</v>
      </c>
      <c r="B9" s="291"/>
      <c r="C9" s="291"/>
      <c r="D9" s="291"/>
      <c r="E9" s="291"/>
      <c r="F9" s="291"/>
      <c r="G9" s="291"/>
    </row>
    <row r="10" spans="1:9" x14ac:dyDescent="0.25">
      <c r="A10" s="146" t="s">
        <v>144</v>
      </c>
      <c r="B10" s="183">
        <v>47747</v>
      </c>
      <c r="C10" s="184">
        <v>447.52620457828846</v>
      </c>
      <c r="D10" s="28">
        <v>94.466081219762586</v>
      </c>
      <c r="E10" s="184">
        <v>527.85204808679021</v>
      </c>
      <c r="F10" s="204" t="s">
        <v>462</v>
      </c>
      <c r="G10" s="205" t="s">
        <v>463</v>
      </c>
      <c r="H10" s="35"/>
      <c r="I10" s="203"/>
    </row>
    <row r="11" spans="1:9" ht="22.5" x14ac:dyDescent="0.25">
      <c r="A11" s="149" t="s">
        <v>7</v>
      </c>
      <c r="B11" s="185">
        <v>977</v>
      </c>
      <c r="C11" s="186">
        <v>570.0088126919137</v>
      </c>
      <c r="D11" s="35">
        <v>90.873940634595755</v>
      </c>
      <c r="E11" s="186">
        <v>636.25428863868888</v>
      </c>
      <c r="F11" s="206" t="s">
        <v>464</v>
      </c>
      <c r="G11" s="207" t="s">
        <v>496</v>
      </c>
    </row>
    <row r="12" spans="1:9" x14ac:dyDescent="0.25">
      <c r="A12" s="149" t="s">
        <v>81</v>
      </c>
      <c r="B12" s="185">
        <v>6089</v>
      </c>
      <c r="C12" s="186">
        <v>412.2555526358999</v>
      </c>
      <c r="D12" s="35">
        <v>91.931776974872889</v>
      </c>
      <c r="E12" s="186">
        <v>502.9051749055663</v>
      </c>
      <c r="F12" s="206" t="s">
        <v>465</v>
      </c>
      <c r="G12" s="207" t="s">
        <v>466</v>
      </c>
    </row>
    <row r="13" spans="1:9" x14ac:dyDescent="0.25">
      <c r="A13" s="188" t="s">
        <v>145</v>
      </c>
      <c r="B13" s="189">
        <v>54813</v>
      </c>
      <c r="C13" s="190">
        <v>445.79126046739242</v>
      </c>
      <c r="D13" s="191">
        <v>94.120526334993357</v>
      </c>
      <c r="E13" s="190">
        <v>527.01296754419889</v>
      </c>
      <c r="F13" s="208" t="s">
        <v>467</v>
      </c>
      <c r="G13" s="209" t="s">
        <v>468</v>
      </c>
    </row>
    <row r="14" spans="1:9" x14ac:dyDescent="0.25">
      <c r="A14" s="181" t="s">
        <v>8</v>
      </c>
      <c r="B14" s="185">
        <v>11386</v>
      </c>
      <c r="C14" s="186">
        <v>420.77377656771625</v>
      </c>
      <c r="D14" s="35">
        <v>93.367815738626277</v>
      </c>
      <c r="E14" s="186">
        <v>500.4258975935345</v>
      </c>
      <c r="F14" s="210" t="s">
        <v>469</v>
      </c>
      <c r="G14" s="211" t="s">
        <v>470</v>
      </c>
    </row>
    <row r="15" spans="1:9" ht="28.5" customHeight="1" x14ac:dyDescent="0.25">
      <c r="A15" s="149" t="s">
        <v>9</v>
      </c>
      <c r="B15" s="185">
        <v>1</v>
      </c>
      <c r="C15" s="186">
        <v>413.81</v>
      </c>
      <c r="D15" s="35">
        <v>95.62</v>
      </c>
      <c r="E15" s="186">
        <v>500.14</v>
      </c>
      <c r="F15" s="212" t="s">
        <v>141</v>
      </c>
      <c r="G15" s="213" t="s">
        <v>471</v>
      </c>
    </row>
    <row r="16" spans="1:9" x14ac:dyDescent="0.25">
      <c r="A16" s="188" t="s">
        <v>146</v>
      </c>
      <c r="B16" s="189">
        <v>66200</v>
      </c>
      <c r="C16" s="190">
        <v>441.48792129908458</v>
      </c>
      <c r="D16" s="191">
        <v>93.991087311179086</v>
      </c>
      <c r="E16" s="190">
        <v>522.439746223562</v>
      </c>
      <c r="F16" s="214" t="s">
        <v>472</v>
      </c>
      <c r="G16" s="209" t="s">
        <v>473</v>
      </c>
    </row>
    <row r="17" spans="1:7" x14ac:dyDescent="0.25">
      <c r="A17" s="181" t="s">
        <v>147</v>
      </c>
      <c r="B17" s="185">
        <v>2233</v>
      </c>
      <c r="C17" s="186">
        <v>351.75314823107823</v>
      </c>
      <c r="D17" s="35">
        <v>83.438490819525313</v>
      </c>
      <c r="E17" s="186">
        <v>431.04660098522112</v>
      </c>
      <c r="F17" s="215" t="s">
        <v>182</v>
      </c>
      <c r="G17" s="216" t="s">
        <v>474</v>
      </c>
    </row>
    <row r="18" spans="1:7" x14ac:dyDescent="0.25">
      <c r="A18" s="41" t="s">
        <v>10</v>
      </c>
      <c r="B18" s="187">
        <v>68433</v>
      </c>
      <c r="C18" s="43">
        <v>438.55983472885515</v>
      </c>
      <c r="D18" s="43">
        <v>93.646751274970825</v>
      </c>
      <c r="E18" s="43">
        <v>519.45754621308095</v>
      </c>
      <c r="F18" s="217" t="s">
        <v>475</v>
      </c>
      <c r="G18" s="218" t="s">
        <v>476</v>
      </c>
    </row>
    <row r="19" spans="1:7" x14ac:dyDescent="0.25">
      <c r="A19" s="295" t="s">
        <v>140</v>
      </c>
      <c r="B19" s="295"/>
      <c r="C19" s="295"/>
      <c r="D19" s="295"/>
      <c r="E19" s="295"/>
      <c r="F19" s="295"/>
      <c r="G19" s="295"/>
    </row>
    <row r="20" spans="1:7" ht="11.25" customHeight="1" x14ac:dyDescent="0.25">
      <c r="A20" s="228" t="s">
        <v>488</v>
      </c>
    </row>
    <row r="21" spans="1:7" ht="11.25" customHeight="1" x14ac:dyDescent="0.25">
      <c r="A21" s="228"/>
    </row>
    <row r="22" spans="1:7" ht="11.25" customHeight="1" x14ac:dyDescent="0.25">
      <c r="A22" s="228"/>
    </row>
    <row r="23" spans="1:7" ht="11.25" customHeight="1" x14ac:dyDescent="0.25">
      <c r="A23" s="228"/>
    </row>
    <row r="24" spans="1:7" ht="11.25" customHeight="1" x14ac:dyDescent="0.25">
      <c r="A24" s="228"/>
    </row>
    <row r="25" spans="1:7" ht="11.25" customHeight="1" x14ac:dyDescent="0.25">
      <c r="A25" s="228"/>
    </row>
    <row r="26" spans="1:7" ht="11.25" customHeight="1" x14ac:dyDescent="0.25">
      <c r="A26" s="228"/>
    </row>
    <row r="27" spans="1:7" ht="11.25" customHeight="1" x14ac:dyDescent="0.25">
      <c r="A27" s="228"/>
    </row>
    <row r="28" spans="1:7" ht="11.25" customHeight="1" x14ac:dyDescent="0.25">
      <c r="A28" s="228"/>
    </row>
    <row r="29" spans="1:7" ht="11.25" customHeight="1" x14ac:dyDescent="0.25">
      <c r="A29" s="228"/>
    </row>
    <row r="30" spans="1:7" ht="11.25" customHeight="1" x14ac:dyDescent="0.25">
      <c r="A30" s="228"/>
    </row>
    <row r="31" spans="1:7" ht="11.25" customHeight="1" x14ac:dyDescent="0.25">
      <c r="A31" s="228"/>
    </row>
    <row r="32" spans="1:7" ht="11.25" customHeight="1" x14ac:dyDescent="0.25">
      <c r="A32" s="228"/>
    </row>
    <row r="33" spans="1:7" ht="11.25" customHeight="1" x14ac:dyDescent="0.25">
      <c r="A33" s="228"/>
    </row>
    <row r="34" spans="1:7" ht="11.25" customHeight="1" x14ac:dyDescent="0.25">
      <c r="A34" s="228"/>
    </row>
    <row r="35" spans="1:7" ht="11.25" customHeight="1" x14ac:dyDescent="0.25">
      <c r="A35" s="228"/>
    </row>
    <row r="36" spans="1:7" ht="11.25" customHeight="1" x14ac:dyDescent="0.25">
      <c r="A36" s="228"/>
    </row>
    <row r="37" spans="1:7" ht="11.25" customHeight="1" x14ac:dyDescent="0.25">
      <c r="A37" s="228"/>
    </row>
    <row r="38" spans="1:7" ht="11.25" customHeight="1" x14ac:dyDescent="0.25">
      <c r="A38" s="228"/>
    </row>
    <row r="39" spans="1:7" x14ac:dyDescent="0.25">
      <c r="C39" s="289" t="str">
        <f>C5</f>
        <v>za srpanj 2023. (isplata u kolovozu 2023.)</v>
      </c>
      <c r="D39" s="289"/>
      <c r="E39" s="289"/>
      <c r="F39" s="289"/>
      <c r="G39" s="289"/>
    </row>
    <row r="40" spans="1:7" x14ac:dyDescent="0.25">
      <c r="C40" s="277" t="s">
        <v>142</v>
      </c>
      <c r="D40" s="277"/>
      <c r="E40" s="277"/>
      <c r="F40" s="277"/>
      <c r="G40" s="277"/>
    </row>
    <row r="41" spans="1:7" x14ac:dyDescent="0.25">
      <c r="A41" s="257" t="s">
        <v>4</v>
      </c>
      <c r="B41" s="254" t="s">
        <v>5</v>
      </c>
      <c r="C41" s="258" t="s">
        <v>137</v>
      </c>
      <c r="D41" s="258" t="s">
        <v>138</v>
      </c>
      <c r="E41" s="293" t="s">
        <v>139</v>
      </c>
      <c r="F41" s="254" t="s">
        <v>64</v>
      </c>
      <c r="G41" s="255" t="s">
        <v>65</v>
      </c>
    </row>
    <row r="42" spans="1:7" ht="54.75" customHeight="1" x14ac:dyDescent="0.25">
      <c r="A42" s="257"/>
      <c r="B42" s="254"/>
      <c r="C42" s="258"/>
      <c r="D42" s="258"/>
      <c r="E42" s="294"/>
      <c r="F42" s="254"/>
      <c r="G42" s="256"/>
    </row>
    <row r="43" spans="1:7" ht="46.5" customHeight="1" x14ac:dyDescent="0.25">
      <c r="A43" s="290" t="s">
        <v>489</v>
      </c>
      <c r="B43" s="291"/>
      <c r="C43" s="291"/>
      <c r="D43" s="291"/>
      <c r="E43" s="291"/>
      <c r="F43" s="291"/>
      <c r="G43" s="291"/>
    </row>
    <row r="44" spans="1:7" x14ac:dyDescent="0.25">
      <c r="A44" s="146" t="s">
        <v>148</v>
      </c>
      <c r="B44" s="183">
        <v>46451</v>
      </c>
      <c r="C44" s="184">
        <v>451.26787625668914</v>
      </c>
      <c r="D44" s="28">
        <v>95.201356483175516</v>
      </c>
      <c r="E44" s="184">
        <v>532.13940948526135</v>
      </c>
      <c r="F44" s="219" t="s">
        <v>477</v>
      </c>
      <c r="G44" s="220" t="s">
        <v>463</v>
      </c>
    </row>
    <row r="45" spans="1:7" ht="22.5" x14ac:dyDescent="0.25">
      <c r="A45" s="149" t="s">
        <v>7</v>
      </c>
      <c r="B45" s="185">
        <v>920</v>
      </c>
      <c r="C45" s="186">
        <v>577.08420652173879</v>
      </c>
      <c r="D45" s="35">
        <v>91.613771739130499</v>
      </c>
      <c r="E45" s="186">
        <v>643.09831521739022</v>
      </c>
      <c r="F45" s="206" t="s">
        <v>478</v>
      </c>
      <c r="G45" s="207" t="s">
        <v>150</v>
      </c>
    </row>
    <row r="46" spans="1:7" x14ac:dyDescent="0.25">
      <c r="A46" s="149" t="s">
        <v>81</v>
      </c>
      <c r="B46" s="185">
        <v>6040</v>
      </c>
      <c r="C46" s="186">
        <v>414.26979139072756</v>
      </c>
      <c r="D46" s="35">
        <v>92.335041390728634</v>
      </c>
      <c r="E46" s="186">
        <v>505.29287582781336</v>
      </c>
      <c r="F46" s="212" t="s">
        <v>479</v>
      </c>
      <c r="G46" s="213" t="s">
        <v>480</v>
      </c>
    </row>
    <row r="47" spans="1:7" x14ac:dyDescent="0.25">
      <c r="A47" s="188" t="s">
        <v>145</v>
      </c>
      <c r="B47" s="189">
        <v>53411</v>
      </c>
      <c r="C47" s="190">
        <v>449.25111175599068</v>
      </c>
      <c r="D47" s="191">
        <v>94.8154224785157</v>
      </c>
      <c r="E47" s="190">
        <v>531.01471850368148</v>
      </c>
      <c r="F47" s="221" t="s">
        <v>481</v>
      </c>
      <c r="G47" s="222" t="s">
        <v>482</v>
      </c>
    </row>
    <row r="48" spans="1:7" x14ac:dyDescent="0.25">
      <c r="A48" s="181" t="s">
        <v>8</v>
      </c>
      <c r="B48" s="185">
        <v>10547</v>
      </c>
      <c r="C48" s="186">
        <v>429.31693088082034</v>
      </c>
      <c r="D48" s="35">
        <v>95.329212098226932</v>
      </c>
      <c r="E48" s="186">
        <v>510.38564331089276</v>
      </c>
      <c r="F48" s="210" t="s">
        <v>483</v>
      </c>
      <c r="G48" s="211" t="s">
        <v>179</v>
      </c>
    </row>
    <row r="49" spans="1:7" ht="22.5" x14ac:dyDescent="0.25">
      <c r="A49" s="149" t="s">
        <v>9</v>
      </c>
      <c r="B49" s="185">
        <v>1</v>
      </c>
      <c r="C49" s="186">
        <v>413.81</v>
      </c>
      <c r="D49" s="35">
        <v>95.62</v>
      </c>
      <c r="E49" s="186">
        <v>500.14</v>
      </c>
      <c r="F49" s="210" t="s">
        <v>141</v>
      </c>
      <c r="G49" s="211" t="s">
        <v>180</v>
      </c>
    </row>
    <row r="50" spans="1:7" x14ac:dyDescent="0.25">
      <c r="A50" s="188" t="s">
        <v>146</v>
      </c>
      <c r="B50" s="189">
        <v>63959</v>
      </c>
      <c r="C50" s="190">
        <v>445.96336105941839</v>
      </c>
      <c r="D50" s="191">
        <v>94.900160258916728</v>
      </c>
      <c r="E50" s="190">
        <v>527.61244938163929</v>
      </c>
      <c r="F50" s="223" t="s">
        <v>484</v>
      </c>
      <c r="G50" s="224" t="s">
        <v>485</v>
      </c>
    </row>
    <row r="51" spans="1:7" x14ac:dyDescent="0.25">
      <c r="A51" s="181" t="s">
        <v>147</v>
      </c>
      <c r="B51" s="185">
        <v>2222</v>
      </c>
      <c r="C51" s="186">
        <v>352.48113861386037</v>
      </c>
      <c r="D51" s="35">
        <v>83.700022502250249</v>
      </c>
      <c r="E51" s="186">
        <v>432.02861386138557</v>
      </c>
      <c r="F51" s="210" t="s">
        <v>486</v>
      </c>
      <c r="G51" s="211" t="s">
        <v>474</v>
      </c>
    </row>
    <row r="52" spans="1:7" x14ac:dyDescent="0.25">
      <c r="A52" s="41" t="s">
        <v>10</v>
      </c>
      <c r="B52" s="187">
        <v>66181</v>
      </c>
      <c r="C52" s="43">
        <v>442.82473368488894</v>
      </c>
      <c r="D52" s="43">
        <v>94.524120215772697</v>
      </c>
      <c r="E52" s="43">
        <v>524.40326120789803</v>
      </c>
      <c r="F52" s="217" t="s">
        <v>487</v>
      </c>
      <c r="G52" s="218" t="s">
        <v>181</v>
      </c>
    </row>
    <row r="53" spans="1:7" x14ac:dyDescent="0.25">
      <c r="A53" s="295" t="s">
        <v>140</v>
      </c>
      <c r="B53" s="295"/>
      <c r="C53" s="295"/>
      <c r="D53" s="295"/>
      <c r="E53" s="295"/>
      <c r="F53" s="295"/>
      <c r="G53" s="295"/>
    </row>
    <row r="54" spans="1:7" ht="11.25" customHeight="1" x14ac:dyDescent="0.25">
      <c r="A54" s="228" t="s">
        <v>488</v>
      </c>
    </row>
    <row r="55" spans="1:7" ht="0.75" customHeight="1" x14ac:dyDescent="0.25">
      <c r="A55" s="286"/>
      <c r="B55" s="286"/>
      <c r="C55" s="286"/>
      <c r="D55" s="286"/>
      <c r="E55" s="286"/>
      <c r="F55" s="286"/>
      <c r="G55" s="286"/>
    </row>
    <row r="56" spans="1:7" ht="34.5" hidden="1" customHeight="1" x14ac:dyDescent="0.25">
      <c r="A56" s="286"/>
      <c r="B56" s="286"/>
      <c r="C56" s="286"/>
      <c r="D56" s="286"/>
      <c r="E56" s="286"/>
      <c r="F56" s="286"/>
      <c r="G56" s="286"/>
    </row>
    <row r="57" spans="1:7" ht="0.75" customHeight="1" x14ac:dyDescent="0.25">
      <c r="A57" s="226"/>
      <c r="B57" s="226"/>
      <c r="C57" s="226"/>
      <c r="D57" s="226"/>
      <c r="E57" s="226"/>
      <c r="F57" s="226"/>
      <c r="G57" s="226"/>
    </row>
    <row r="58" spans="1:7" ht="0.75" customHeight="1" x14ac:dyDescent="0.25">
      <c r="A58" s="287" t="s">
        <v>490</v>
      </c>
      <c r="B58" s="287"/>
      <c r="C58" s="287"/>
      <c r="D58" s="287"/>
      <c r="E58" s="287"/>
      <c r="F58" s="287"/>
      <c r="G58" s="287"/>
    </row>
    <row r="59" spans="1:7" ht="15" hidden="1" customHeight="1" x14ac:dyDescent="0.25">
      <c r="A59" s="287"/>
      <c r="B59" s="287"/>
      <c r="C59" s="287"/>
      <c r="D59" s="287"/>
      <c r="E59" s="287"/>
      <c r="F59" s="287"/>
      <c r="G59" s="287"/>
    </row>
    <row r="60" spans="1:7" ht="0.75" hidden="1" customHeight="1" x14ac:dyDescent="0.25">
      <c r="A60" s="287"/>
      <c r="B60" s="287"/>
      <c r="C60" s="287"/>
      <c r="D60" s="287"/>
      <c r="E60" s="287"/>
      <c r="F60" s="287"/>
      <c r="G60" s="287"/>
    </row>
    <row r="61" spans="1:7" x14ac:dyDescent="0.25">
      <c r="A61" s="287"/>
      <c r="B61" s="287"/>
      <c r="C61" s="287"/>
      <c r="D61" s="287"/>
      <c r="E61" s="287"/>
      <c r="F61" s="287"/>
      <c r="G61" s="287"/>
    </row>
    <row r="62" spans="1:7" x14ac:dyDescent="0.25">
      <c r="A62" s="287"/>
      <c r="B62" s="287"/>
      <c r="C62" s="287"/>
      <c r="D62" s="287"/>
      <c r="E62" s="287"/>
      <c r="F62" s="287"/>
      <c r="G62" s="287"/>
    </row>
    <row r="63" spans="1:7" x14ac:dyDescent="0.25">
      <c r="A63" s="287"/>
      <c r="B63" s="287"/>
      <c r="C63" s="287"/>
      <c r="D63" s="287"/>
      <c r="E63" s="287"/>
      <c r="F63" s="287"/>
      <c r="G63" s="287"/>
    </row>
    <row r="64" spans="1:7" x14ac:dyDescent="0.25">
      <c r="A64" s="287"/>
      <c r="B64" s="287"/>
      <c r="C64" s="287"/>
      <c r="D64" s="287"/>
      <c r="E64" s="287"/>
      <c r="F64" s="287"/>
      <c r="G64" s="287"/>
    </row>
    <row r="65" spans="1:7" x14ac:dyDescent="0.25">
      <c r="A65" s="287"/>
      <c r="B65" s="287"/>
      <c r="C65" s="287"/>
      <c r="D65" s="287"/>
      <c r="E65" s="287"/>
      <c r="F65" s="287"/>
      <c r="G65" s="287"/>
    </row>
  </sheetData>
  <mergeCells count="25">
    <mergeCell ref="C39:G39"/>
    <mergeCell ref="C40:G40"/>
    <mergeCell ref="A41:A42"/>
    <mergeCell ref="B41:B42"/>
    <mergeCell ref="C41:C42"/>
    <mergeCell ref="D41:D42"/>
    <mergeCell ref="E41:E42"/>
    <mergeCell ref="F41:F42"/>
    <mergeCell ref="G41:G42"/>
    <mergeCell ref="A55:G56"/>
    <mergeCell ref="A58:G65"/>
    <mergeCell ref="A2:G3"/>
    <mergeCell ref="C5:G5"/>
    <mergeCell ref="F7:F8"/>
    <mergeCell ref="G7:G8"/>
    <mergeCell ref="A43:G43"/>
    <mergeCell ref="A9:G9"/>
    <mergeCell ref="C6:G6"/>
    <mergeCell ref="A7:A8"/>
    <mergeCell ref="B7:B8"/>
    <mergeCell ref="C7:C8"/>
    <mergeCell ref="D7:D8"/>
    <mergeCell ref="E7:E8"/>
    <mergeCell ref="A19:G19"/>
    <mergeCell ref="A53:G53"/>
  </mergeCells>
  <pageMargins left="0.7" right="0.7" top="0.75" bottom="0.75" header="0.3" footer="0.3"/>
  <pageSetup paperSize="9"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7</vt:i4>
      </vt:variant>
      <vt:variant>
        <vt:lpstr>Imenovani rasponi</vt:lpstr>
      </vt:variant>
      <vt:variant>
        <vt:i4>7</vt:i4>
      </vt:variant>
    </vt:vector>
  </HeadingPairs>
  <TitlesOfParts>
    <vt:vector size="14" baseType="lpstr">
      <vt:lpstr>stranica 1 i 2</vt:lpstr>
      <vt:lpstr>stranica 3</vt:lpstr>
      <vt:lpstr>stranica 4</vt:lpstr>
      <vt:lpstr>stranica 5</vt:lpstr>
      <vt:lpstr>stranica 6</vt:lpstr>
      <vt:lpstr>stranica 7</vt:lpstr>
      <vt:lpstr>stranica 8</vt:lpstr>
      <vt:lpstr>'stranica 1 i 2'!Podrucje_ispisa</vt:lpstr>
      <vt:lpstr>'stranica 3'!Podrucje_ispisa</vt:lpstr>
      <vt:lpstr>'stranica 4'!Podrucje_ispisa</vt:lpstr>
      <vt:lpstr>'stranica 5'!Podrucje_ispisa</vt:lpstr>
      <vt:lpstr>'stranica 6'!Podrucje_ispisa</vt:lpstr>
      <vt:lpstr>'stranica 7'!Podrucje_ispisa</vt:lpstr>
      <vt:lpstr>'stranica 8'!Podrucje_ispisa</vt:lpstr>
    </vt:vector>
  </TitlesOfParts>
  <Company>HZMO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Gordana Živec Šašić</dc:creator>
  <cp:lastModifiedBy>Tomislav Oštarić</cp:lastModifiedBy>
  <cp:lastPrinted>2023-08-21T10:00:44Z</cp:lastPrinted>
  <dcterms:created xsi:type="dcterms:W3CDTF">2018-09-19T07:11:38Z</dcterms:created>
  <dcterms:modified xsi:type="dcterms:W3CDTF">2023-08-21T10:38:12Z</dcterms:modified>
</cp:coreProperties>
</file>