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omislav1\STATISTIKA\STATISTIČKA PUBLIKACIJA\publikacija\PUBLIKACIJA\publikacija 2024\01\"/>
    </mc:Choice>
  </mc:AlternateContent>
  <bookViews>
    <workbookView xWindow="0" yWindow="0" windowWidth="28800" windowHeight="12300" tabRatio="944"/>
  </bookViews>
  <sheets>
    <sheet name="NOVO GRAF+TABLICA" sheetId="14" r:id="rId1"/>
    <sheet name="starosna mirovina BMU" sheetId="1" r:id="rId2"/>
    <sheet name="starosna za dugo.osig. BMU" sheetId="2" r:id="rId3"/>
    <sheet name="starosna prevedena iz inv.BMU" sheetId="3" r:id="rId4"/>
    <sheet name="PSM BMU" sheetId="5" r:id="rId5"/>
    <sheet name="PSM zbog stečaja BMU" sheetId="6" r:id="rId6"/>
    <sheet name="sveukupno ST BMU" sheetId="8" r:id="rId7"/>
    <sheet name="invalidska BMU" sheetId="9" r:id="rId8"/>
    <sheet name="obiteljska BMU" sheetId="11" r:id="rId9"/>
  </sheets>
  <definedNames>
    <definedName name="_xlnm.Print_Area" localSheetId="0">'NOVO GRAF+TABLICA'!$A$1:$D$119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1" l="1"/>
  <c r="C6" i="11"/>
  <c r="D6" i="11"/>
  <c r="B6" i="9"/>
  <c r="C6" i="9"/>
  <c r="D6" i="9"/>
  <c r="B5" i="8"/>
  <c r="B6" i="8"/>
  <c r="C6" i="8"/>
  <c r="D6" i="8"/>
  <c r="E6" i="8"/>
  <c r="B6" i="6"/>
  <c r="C6" i="6"/>
  <c r="D6" i="6"/>
  <c r="B6" i="5"/>
  <c r="C6" i="5"/>
  <c r="D6" i="5"/>
  <c r="B6" i="3"/>
  <c r="C6" i="3"/>
  <c r="D6" i="3"/>
  <c r="D33" i="3"/>
  <c r="B6" i="2"/>
  <c r="C6" i="2"/>
  <c r="D6" i="2"/>
  <c r="B5" i="11"/>
  <c r="B5" i="9"/>
  <c r="B5" i="6"/>
  <c r="B5" i="5"/>
  <c r="D66" i="14" l="1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49" i="14"/>
  <c r="D33" i="1" l="1"/>
  <c r="E6" i="2" l="1"/>
  <c r="E6" i="3"/>
  <c r="E6" i="5"/>
  <c r="E6" i="6"/>
  <c r="E6" i="9"/>
  <c r="E6" i="11"/>
  <c r="D33" i="11"/>
  <c r="B33" i="11"/>
  <c r="D33" i="9"/>
  <c r="B33" i="9"/>
  <c r="D33" i="8"/>
  <c r="B33" i="8"/>
  <c r="D33" i="6"/>
  <c r="B33" i="6"/>
  <c r="D33" i="5"/>
  <c r="B33" i="5"/>
  <c r="D19" i="2"/>
  <c r="B33" i="3"/>
  <c r="B19" i="2"/>
  <c r="E7" i="1"/>
  <c r="B5" i="3" l="1"/>
  <c r="B5" i="2"/>
  <c r="E30" i="11" l="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7" i="2"/>
  <c r="E8" i="2"/>
  <c r="E9" i="2"/>
  <c r="E10" i="2"/>
  <c r="E11" i="2"/>
  <c r="E12" i="2"/>
  <c r="E13" i="2"/>
  <c r="E14" i="2"/>
  <c r="E15" i="2"/>
  <c r="E16" i="2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<sst xmlns="http://schemas.openxmlformats.org/spreadsheetml/2006/main" count="110" uniqueCount="55">
  <si>
    <t xml:space="preserve">  20 - 24 </t>
  </si>
  <si>
    <t xml:space="preserve">  25 - 29 </t>
  </si>
  <si>
    <t xml:space="preserve">46 I VIŠE </t>
  </si>
  <si>
    <t xml:space="preserve">   UKUPNO </t>
  </si>
  <si>
    <t xml:space="preserve">   0 - 34 </t>
  </si>
  <si>
    <t xml:space="preserve">  35 - 39 </t>
  </si>
  <si>
    <t xml:space="preserve">40 I VIŠE </t>
  </si>
  <si>
    <t xml:space="preserve">  do - 19 </t>
  </si>
  <si>
    <t>do - 41</t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</si>
  <si>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</si>
  <si>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</si>
  <si>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SVEUKUPNO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</si>
  <si>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INVALIDSKE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</si>
  <si>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OBITELJSKE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</si>
  <si>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ZA DUGOGODIŠNJEG OSIGURANIKA - ČLANAK 35.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KOJI SU PRAVO NA MIROVINU OSTVARILI PREMA ZAKONU O MIROVINSKOM OSIGURANJU 
</t>
    </r>
    <r>
      <rPr>
        <b/>
        <sz val="10"/>
        <color rgb="FFFF0000"/>
        <rFont val="Calibri"/>
        <family val="2"/>
        <charset val="238"/>
        <scheme val="minor"/>
      </rPr>
      <t xml:space="preserve">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</si>
  <si>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PREVEDENE IZ INVALIDSKE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</si>
  <si>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>KORISNICI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 ZBOG STEČAJA POSLODAVCA - ČLANAK 36.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</si>
  <si>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t>Iznosi u stupcima 2012.-2022. preračunavaju se iz kune u euro prema fiksnom tečaju konverzije (1 EUR=7,53450 kuna)</t>
  </si>
  <si>
    <t>Izvor podataka: Bruto bilanca</t>
  </si>
  <si>
    <t>11,77  / 12,13</t>
  </si>
  <si>
    <t>Aktualna vrijednost mirovine (AVM u eurima) i % usklađivanja</t>
  </si>
  <si>
    <r>
      <t xml:space="preserve">Korisnici najniže mirovine kojima je mirovina određena prema ZOMO-u
</t>
    </r>
    <r>
      <rPr>
        <sz val="8"/>
        <color rgb="FFFF0000"/>
        <rFont val="Calibri"/>
        <family val="2"/>
        <charset val="238"/>
        <scheme val="minor"/>
      </rPr>
      <t>(Prosječna mirovina određena na osnovi mirovinskog staža i ostvarenih plaća)</t>
    </r>
  </si>
  <si>
    <t>Prosječna starosna mirovina prema ZOMO-u s mirovinskim stažem od 40 i više godina</t>
  </si>
  <si>
    <t>Korisnici kojima je isplaćena osobna i dio obiteljske mirovine (DOM)</t>
  </si>
  <si>
    <t xml:space="preserve">Korisnici osnovnih mirovina </t>
  </si>
  <si>
    <t>SVEUKUPNO I.+II.+III.+IV.</t>
  </si>
  <si>
    <t xml:space="preserve">IV. Pripadnici Hrvatskog vijeća obrane  - HVO </t>
  </si>
  <si>
    <t>III. Hrvatski branitelji iz Domovinskog rata - ZOHBDR</t>
  </si>
  <si>
    <t xml:space="preserve">II. Djelatne vojne osobe - DVO </t>
  </si>
  <si>
    <t xml:space="preserve"> I. UKUPNO  </t>
  </si>
  <si>
    <t>Obiteljska mirovina</t>
  </si>
  <si>
    <t>Invalidska mirovina</t>
  </si>
  <si>
    <t>Sveukupno starosna mirovina</t>
  </si>
  <si>
    <t>Prijevremena starosna mirovina zbog stečaja poslodavca - čl. 36.</t>
  </si>
  <si>
    <t>Prijevremena starosna mirovina</t>
  </si>
  <si>
    <t>Ukupno starosna mirovina</t>
  </si>
  <si>
    <t xml:space="preserve">Starosna mirovina prevedena iz invalidske   </t>
  </si>
  <si>
    <t>Starosna mirovina za dugogodišnjeg osiguranika - čl. 35.</t>
  </si>
  <si>
    <t>Starosna mirovina</t>
  </si>
  <si>
    <t>Prosječna netomirovina u eurima (EUR)</t>
  </si>
  <si>
    <t>Broj korisnika</t>
  </si>
  <si>
    <t>Vrste mirovina</t>
  </si>
  <si>
    <r>
      <t xml:space="preserve">Korisnici mirovina koji su pravo na mirovinu ostvarili prema Zakonu o mirovinskom osiguranju 
</t>
    </r>
    <r>
      <rPr>
        <b/>
        <i/>
        <sz val="14"/>
        <color rgb="FFFF0000"/>
        <rFont val="Calibri"/>
        <family val="2"/>
        <charset val="238"/>
        <scheme val="minor"/>
      </rPr>
      <t>bez međunarodnih ugovora</t>
    </r>
  </si>
  <si>
    <t>Prosječna mjesečna isplaćena netoplaća Republike Hrvatske za listopad 2023. u eurima (EUR) (izvor: DZS)</t>
  </si>
  <si>
    <t>349,94
(236,02)</t>
  </si>
  <si>
    <t>za prosinac 2023. (isplata u siječnju 2024.)</t>
  </si>
  <si>
    <t>PREGLED OSNOVNIH PODATAKA O STANJU U SUSTAVU MIROVINSKOG OSIGURANJA
 za prosinac 2023. (isplata u siječnju 2024.)</t>
  </si>
  <si>
    <r>
      <rPr>
        <b/>
        <i/>
        <sz val="9"/>
        <color theme="1"/>
        <rFont val="Calibri"/>
        <family val="2"/>
        <charset val="238"/>
        <scheme val="minor"/>
      </rPr>
      <t>Napomena:</t>
    </r>
    <r>
      <rPr>
        <i/>
        <sz val="9"/>
        <color theme="1"/>
        <rFont val="Calibri"/>
        <family val="2"/>
        <charset val="238"/>
        <scheme val="minor"/>
      </rPr>
      <t xml:space="preserve"> 
U 2021. godini uključeno je jednokratno novčano primanje korisnicima mirovine radi ublažavanja posljedica uzrokovanih epidemijom bolesti COVID-19 u u ukupnom iznosu od 62.308.819 EUR, najvećim dijelom isplaćeno u </t>
    </r>
    <r>
      <rPr>
        <b/>
        <i/>
        <sz val="9"/>
        <color theme="1"/>
        <rFont val="Calibri"/>
        <family val="2"/>
        <charset val="238"/>
        <scheme val="minor"/>
      </rPr>
      <t xml:space="preserve">travnju. </t>
    </r>
  </si>
  <si>
    <r>
      <t xml:space="preserve">U 2022. godini uključeni su rashodi za jednokratno novčano primanje korisnicima mirovinskih primanja radi ublažavanja posljedica porasta cijena energenata u ukupnom iznosu od 59.648.802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>svibnju;</t>
    </r>
    <r>
      <rPr>
        <i/>
        <sz val="9"/>
        <color theme="1"/>
        <rFont val="Calibri"/>
        <family val="2"/>
        <charset val="238"/>
        <scheme val="minor"/>
      </rPr>
      <t xml:space="preserve"> rashodi za jednokratno novčano primanje korisnicima mirovinskih primanja radi ublažavanja posljedica porasta cijena  u ukupnom iznosu od 62.419.295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 xml:space="preserve">listopadu </t>
    </r>
    <r>
      <rPr>
        <i/>
        <sz val="9"/>
        <color theme="1"/>
        <rFont val="Calibri"/>
        <family val="2"/>
        <charset val="238"/>
        <scheme val="minor"/>
      </rPr>
      <t>te</t>
    </r>
    <r>
      <rPr>
        <sz val="9"/>
        <color theme="1"/>
        <rFont val="Calibri"/>
        <family val="2"/>
        <charset val="238"/>
        <scheme val="minor"/>
      </rPr>
      <t xml:space="preserve"> r</t>
    </r>
    <r>
      <rPr>
        <i/>
        <sz val="9"/>
        <color theme="1"/>
        <rFont val="Calibri"/>
        <family val="2"/>
        <charset val="238"/>
        <scheme val="minor"/>
      </rPr>
      <t xml:space="preserve">ashodi za jednokratno novčano primanje korisnicima mirovinskih primanja radi ublažavanja posljedica rasta troškova života u ukupnom iznosu od 61.727.693 EUR,najvećim dijelom isplaćeni u </t>
    </r>
    <r>
      <rPr>
        <b/>
        <i/>
        <sz val="9"/>
        <color theme="1"/>
        <rFont val="Calibri"/>
        <family val="2"/>
        <charset val="238"/>
        <scheme val="minor"/>
      </rPr>
      <t>prosincu.</t>
    </r>
  </si>
  <si>
    <r>
      <t xml:space="preserve">U 2023. godini za razdoblje siječanj-rujan uključeni su rashodi za jednokratno novčano primanje korisnicima mirovinskih primanja radi ublažavanja posljedica rasta troškova života u iznosu od 60.413.833 EUR, najvećim dijelom isplaćeni u travnju. Za spomenutu godinu </t>
    </r>
    <r>
      <rPr>
        <b/>
        <i/>
        <sz val="9"/>
        <rFont val="Calibri"/>
        <family val="2"/>
        <charset val="238"/>
        <scheme val="minor"/>
      </rPr>
      <t>dostupni</t>
    </r>
    <r>
      <rPr>
        <i/>
        <sz val="9"/>
        <rFont val="Calibri"/>
        <family val="2"/>
        <charset val="238"/>
        <scheme val="minor"/>
      </rPr>
      <t xml:space="preserve"> su podaci o </t>
    </r>
    <r>
      <rPr>
        <b/>
        <i/>
        <sz val="9"/>
        <color rgb="FF7030A0"/>
        <rFont val="Calibri"/>
        <family val="2"/>
        <charset val="238"/>
        <scheme val="minor"/>
      </rPr>
      <t>ostvarenim</t>
    </r>
    <r>
      <rPr>
        <i/>
        <sz val="9"/>
        <rFont val="Calibri"/>
        <family val="2"/>
        <charset val="238"/>
        <scheme val="minor"/>
      </rPr>
      <t xml:space="preserve"> rashodima za mirovine i mirovinska primanja </t>
    </r>
    <r>
      <rPr>
        <b/>
        <i/>
        <sz val="9"/>
        <color rgb="FF7030A0"/>
        <rFont val="Calibri"/>
        <family val="2"/>
        <charset val="238"/>
        <scheme val="minor"/>
      </rPr>
      <t xml:space="preserve">za razdoblje I.-IX. 
</t>
    </r>
    <r>
      <rPr>
        <i/>
        <sz val="9"/>
        <rFont val="Calibri"/>
        <family val="2"/>
        <charset val="238"/>
        <scheme val="minor"/>
      </rPr>
      <t xml:space="preserve">Za 2023.godinu </t>
    </r>
    <r>
      <rPr>
        <b/>
        <i/>
        <sz val="9"/>
        <color rgb="FFFF0000"/>
        <rFont val="Calibri"/>
        <family val="2"/>
        <charset val="238"/>
        <scheme val="minor"/>
      </rPr>
      <t>planirani</t>
    </r>
    <r>
      <rPr>
        <i/>
        <sz val="9"/>
        <rFont val="Calibri"/>
        <family val="2"/>
        <charset val="238"/>
        <scheme val="minor"/>
      </rPr>
      <t xml:space="preserve"> rashodi za mirovine i mirovinska primanja iznose </t>
    </r>
    <r>
      <rPr>
        <i/>
        <sz val="9"/>
        <color rgb="FFFF0000"/>
        <rFont val="Calibri"/>
        <family val="2"/>
        <charset val="238"/>
        <scheme val="minor"/>
      </rPr>
      <t>7.379.211.000 eura</t>
    </r>
    <r>
      <rPr>
        <i/>
        <sz val="9"/>
        <rFont val="Calibri"/>
        <family val="2"/>
        <charset val="238"/>
        <scheme val="minor"/>
      </rPr>
      <t xml:space="preserve"> (NN 129/23).</t>
    </r>
  </si>
  <si>
    <t>Udio u prosječnoj netoplaći za studeni 2023.</t>
  </si>
  <si>
    <t>U trenutku objavljivanja osnovnih podataka, zadnja je dostupna prosječna mjesečna isplaćena netoplaća Republike Hrvatske za studeni 2023. u eurima (EUR) (izvor: DZS)</t>
  </si>
  <si>
    <t>*U trenutku objavljivanja osnovnih podataka, zadnja je dostupna prosječna mjesečna isplaćena netoplaća Republike Hrvatske za studeni 2023. u eurima (EUR) (izvor: DZS)</t>
  </si>
  <si>
    <t>Godine mirovinskog staža</t>
  </si>
  <si>
    <t>Prosječni iznos netomirovine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</si>
</sst>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u/>
      <sz val="14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206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sz val="9"/>
      <color rgb="FF7030A0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b/>
      <i/>
      <u/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2" fontId="0" fillId="0" borderId="0" xfId="0" applyNumberFormat="1"/>
    <xf numFmtId="0" fontId="0" fillId="2" borderId="1" xfId="0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/>
    <xf numFmtId="0" fontId="15" fillId="0" borderId="0" xfId="0" applyFont="1" applyFill="1" applyBorder="1" applyAlignment="1">
      <alignment vertical="top"/>
    </xf>
    <xf numFmtId="4" fontId="19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left" vertical="center" wrapText="1"/>
    </xf>
    <xf numFmtId="2" fontId="13" fillId="0" borderId="0" xfId="0" applyNumberFormat="1" applyFont="1"/>
    <xf numFmtId="2" fontId="0" fillId="0" borderId="0" xfId="0" applyNumberFormat="1" applyFont="1"/>
    <xf numFmtId="0" fontId="19" fillId="2" borderId="1" xfId="0" applyFont="1" applyFill="1" applyBorder="1" applyAlignment="1">
      <alignment horizontal="right" vertical="center"/>
    </xf>
    <xf numFmtId="0" fontId="22" fillId="2" borderId="1" xfId="0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right" vertical="center"/>
    </xf>
    <xf numFmtId="0" fontId="19" fillId="2" borderId="2" xfId="0" applyFont="1" applyFill="1" applyBorder="1" applyAlignment="1">
      <alignment horizontal="right" vertical="center"/>
    </xf>
    <xf numFmtId="4" fontId="12" fillId="4" borderId="2" xfId="0" applyNumberFormat="1" applyFont="1" applyFill="1" applyBorder="1"/>
    <xf numFmtId="1" fontId="12" fillId="4" borderId="2" xfId="0" applyNumberFormat="1" applyFont="1" applyFill="1" applyBorder="1"/>
    <xf numFmtId="0" fontId="12" fillId="4" borderId="1" xfId="0" applyFont="1" applyFill="1" applyBorder="1" applyAlignment="1">
      <alignment horizontal="center" vertical="center" wrapText="1"/>
    </xf>
    <xf numFmtId="4" fontId="10" fillId="5" borderId="1" xfId="0" applyNumberFormat="1" applyFont="1" applyFill="1" applyBorder="1"/>
    <xf numFmtId="0" fontId="10" fillId="5" borderId="1" xfId="0" applyFont="1" applyFill="1" applyBorder="1"/>
    <xf numFmtId="0" fontId="10" fillId="5" borderId="1" xfId="0" applyFont="1" applyFill="1" applyBorder="1" applyAlignment="1">
      <alignment horizontal="left" vertical="center" wrapText="1"/>
    </xf>
    <xf numFmtId="4" fontId="24" fillId="5" borderId="1" xfId="0" applyNumberFormat="1" applyFont="1" applyFill="1" applyBorder="1" applyAlignment="1">
      <alignment vertical="center"/>
    </xf>
    <xf numFmtId="1" fontId="24" fillId="5" borderId="1" xfId="0" applyNumberFormat="1" applyFont="1" applyFill="1" applyBorder="1" applyAlignment="1">
      <alignment vertical="center"/>
    </xf>
    <xf numFmtId="0" fontId="24" fillId="5" borderId="1" xfId="0" applyFont="1" applyFill="1" applyBorder="1" applyAlignment="1">
      <alignment horizontal="center" vertical="center"/>
    </xf>
    <xf numFmtId="4" fontId="25" fillId="2" borderId="1" xfId="0" applyNumberFormat="1" applyFont="1" applyFill="1" applyBorder="1" applyAlignment="1">
      <alignment vertical="center"/>
    </xf>
    <xf numFmtId="1" fontId="25" fillId="2" borderId="1" xfId="0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4" fontId="11" fillId="6" borderId="1" xfId="0" applyNumberFormat="1" applyFont="1" applyFill="1" applyBorder="1" applyAlignment="1">
      <alignment vertical="center"/>
    </xf>
    <xf numFmtId="1" fontId="11" fillId="6" borderId="1" xfId="0" applyNumberFormat="1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6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9" fillId="0" borderId="0" xfId="0" applyFont="1" applyAlignme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top"/>
    </xf>
    <xf numFmtId="0" fontId="20" fillId="0" borderId="0" xfId="0" applyFont="1"/>
    <xf numFmtId="0" fontId="30" fillId="0" borderId="0" xfId="0" applyFont="1"/>
    <xf numFmtId="0" fontId="21" fillId="0" borderId="0" xfId="0" applyFont="1"/>
    <xf numFmtId="0" fontId="0" fillId="2" borderId="0" xfId="0" applyFill="1"/>
    <xf numFmtId="164" fontId="31" fillId="0" borderId="0" xfId="0" applyNumberFormat="1" applyFont="1" applyAlignment="1">
      <alignment vertical="top"/>
    </xf>
    <xf numFmtId="0" fontId="32" fillId="0" borderId="0" xfId="0" applyFont="1" applyBorder="1" applyAlignment="1">
      <alignment horizontal="center" vertical="center"/>
    </xf>
    <xf numFmtId="0" fontId="31" fillId="0" borderId="0" xfId="0" applyFont="1" applyAlignment="1">
      <alignment vertical="top" wrapText="1"/>
    </xf>
    <xf numFmtId="0" fontId="32" fillId="0" borderId="0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right" vertical="top" wrapText="1"/>
    </xf>
    <xf numFmtId="3" fontId="19" fillId="0" borderId="1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/>
    <xf numFmtId="165" fontId="31" fillId="0" borderId="0" xfId="0" applyNumberFormat="1" applyFont="1" applyAlignment="1">
      <alignment vertical="top"/>
    </xf>
    <xf numFmtId="3" fontId="14" fillId="0" borderId="0" xfId="0" applyNumberFormat="1" applyFont="1" applyAlignment="1">
      <alignment horizontal="center" vertical="center"/>
    </xf>
    <xf numFmtId="0" fontId="40" fillId="7" borderId="1" xfId="0" applyFont="1" applyFill="1" applyBorder="1" applyAlignment="1">
      <alignment horizontal="center" vertical="center" wrapText="1"/>
    </xf>
    <xf numFmtId="165" fontId="19" fillId="0" borderId="1" xfId="0" applyNumberFormat="1" applyFont="1" applyBorder="1"/>
    <xf numFmtId="165" fontId="10" fillId="7" borderId="1" xfId="0" applyNumberFormat="1" applyFont="1" applyFill="1" applyBorder="1"/>
    <xf numFmtId="165" fontId="10" fillId="5" borderId="1" xfId="0" applyNumberFormat="1" applyFont="1" applyFill="1" applyBorder="1"/>
    <xf numFmtId="165" fontId="10" fillId="4" borderId="1" xfId="0" applyNumberFormat="1" applyFont="1" applyFill="1" applyBorder="1"/>
    <xf numFmtId="165" fontId="19" fillId="0" borderId="1" xfId="0" applyNumberFormat="1" applyFont="1" applyBorder="1" applyAlignment="1">
      <alignment horizontal="right" vertical="center"/>
    </xf>
    <xf numFmtId="165" fontId="0" fillId="0" borderId="1" xfId="0" applyNumberFormat="1" applyFont="1" applyBorder="1" applyAlignment="1">
      <alignment vertical="top"/>
    </xf>
    <xf numFmtId="0" fontId="41" fillId="0" borderId="0" xfId="0" applyFont="1"/>
    <xf numFmtId="3" fontId="14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33" fillId="0" borderId="0" xfId="0" applyFont="1" applyBorder="1" applyAlignment="1">
      <alignment horizontal="center" vertical="top" wrapText="1"/>
    </xf>
    <xf numFmtId="0" fontId="20" fillId="2" borderId="1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39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</xdr:row>
      <xdr:rowOff>228600</xdr:rowOff>
    </xdr:from>
    <xdr:to>
      <xdr:col>3</xdr:col>
      <xdr:colOff>419101</xdr:colOff>
      <xdr:row>7</xdr:row>
      <xdr:rowOff>590550</xdr:rowOff>
    </xdr:to>
    <xdr:sp macro="" textlink="">
      <xdr:nvSpPr>
        <xdr:cNvPr id="2" name="Zaobljeni pravokutnik 1"/>
        <xdr:cNvSpPr/>
      </xdr:nvSpPr>
      <xdr:spPr>
        <a:xfrm>
          <a:off x="533400" y="1390650"/>
          <a:ext cx="5800726" cy="155257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</a:t>
          </a:r>
          <a:r>
            <a:rPr lang="hr-HR" sz="1800" i="1" baseline="0">
              <a:solidFill>
                <a:srgbClr val="FFFF00"/>
              </a:solidFill>
            </a:rPr>
            <a:t> prosinac</a:t>
          </a:r>
          <a:r>
            <a:rPr lang="hr-HR" sz="1800" i="1">
              <a:solidFill>
                <a:srgbClr val="FFFF00"/>
              </a:solidFill>
            </a:rPr>
            <a:t> 2023.</a:t>
          </a:r>
        </a:p>
        <a:p>
          <a:pPr algn="ctr"/>
          <a:r>
            <a:rPr lang="hr-HR" sz="2400" b="1"/>
            <a:t>1.225.246</a:t>
          </a:r>
          <a:r>
            <a:rPr lang="hr-HR" sz="2400"/>
            <a:t>  </a:t>
          </a:r>
          <a:r>
            <a:rPr lang="hr-HR" sz="1800"/>
            <a:t>(491,34 eura)</a:t>
          </a:r>
        </a:p>
      </xdr:txBody>
    </xdr:sp>
    <xdr:clientData/>
  </xdr:twoCellAnchor>
  <xdr:twoCellAnchor>
    <xdr:from>
      <xdr:col>0</xdr:col>
      <xdr:colOff>533400</xdr:colOff>
      <xdr:row>19</xdr:row>
      <xdr:rowOff>38100</xdr:rowOff>
    </xdr:from>
    <xdr:to>
      <xdr:col>3</xdr:col>
      <xdr:colOff>304800</xdr:colOff>
      <xdr:row>22</xdr:row>
      <xdr:rowOff>428625</xdr:rowOff>
    </xdr:to>
    <xdr:sp macro="" textlink="">
      <xdr:nvSpPr>
        <xdr:cNvPr id="3" name="Zaobljeni pravokutnik 2"/>
        <xdr:cNvSpPr/>
      </xdr:nvSpPr>
      <xdr:spPr>
        <a:xfrm>
          <a:off x="533400" y="6724650"/>
          <a:ext cx="5686425" cy="157162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r-HR" sz="1800">
              <a:solidFill>
                <a:schemeClr val="lt1"/>
              </a:solidFill>
              <a:latin typeface="+mn-lt"/>
              <a:ea typeface="+mn-ea"/>
              <a:cs typeface="+mn-cs"/>
            </a:rPr>
            <a:t>Sveukupan broj korisnika mirovina </a:t>
          </a:r>
        </a:p>
        <a:p>
          <a:pPr marL="0" indent="0" algn="ctr"/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za</a:t>
          </a:r>
          <a:r>
            <a:rPr lang="hr-HR" sz="1800" baseline="0">
              <a:solidFill>
                <a:srgbClr val="FFFF00"/>
              </a:solidFill>
              <a:latin typeface="+mn-lt"/>
              <a:ea typeface="+mn-ea"/>
              <a:cs typeface="+mn-cs"/>
            </a:rPr>
            <a:t> prosinac</a:t>
          </a:r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 2023. </a:t>
          </a:r>
        </a:p>
        <a:p>
          <a:pPr algn="ctr"/>
          <a:r>
            <a:rPr lang="hr-HR" sz="1800" i="1" baseline="0">
              <a:solidFill>
                <a:srgbClr val="FFFF00"/>
              </a:solidFill>
            </a:rPr>
            <a:t>prema međunarodnim ugovorima</a:t>
          </a:r>
        </a:p>
        <a:p>
          <a:pPr algn="ctr"/>
          <a:r>
            <a:rPr lang="hr-HR" sz="2400" b="1" baseline="0">
              <a:solidFill>
                <a:schemeClr val="bg1"/>
              </a:solidFill>
            </a:rPr>
            <a:t>184.509</a:t>
          </a:r>
          <a:r>
            <a:rPr lang="hr-HR" sz="1800" baseline="0">
              <a:solidFill>
                <a:schemeClr val="bg1"/>
              </a:solidFill>
            </a:rPr>
            <a:t> (152,49 eur)</a:t>
          </a:r>
          <a:endParaRPr lang="hr-HR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2457449</xdr:colOff>
      <xdr:row>8</xdr:row>
      <xdr:rowOff>38100</xdr:rowOff>
    </xdr:from>
    <xdr:to>
      <xdr:col>1</xdr:col>
      <xdr:colOff>57149</xdr:colOff>
      <xdr:row>10</xdr:row>
      <xdr:rowOff>9525</xdr:rowOff>
    </xdr:to>
    <xdr:sp macro="" textlink="">
      <xdr:nvSpPr>
        <xdr:cNvPr id="4" name="Minus 3"/>
        <xdr:cNvSpPr/>
      </xdr:nvSpPr>
      <xdr:spPr>
        <a:xfrm>
          <a:off x="609599" y="1562100"/>
          <a:ext cx="57150" cy="352425"/>
        </a:xfrm>
        <a:prstGeom prst="mathMinus">
          <a:avLst/>
        </a:prstGeom>
        <a:solidFill>
          <a:srgbClr val="002060"/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0</xdr:col>
      <xdr:colOff>2324101</xdr:colOff>
      <xdr:row>17</xdr:row>
      <xdr:rowOff>161925</xdr:rowOff>
    </xdr:from>
    <xdr:to>
      <xdr:col>1</xdr:col>
      <xdr:colOff>76200</xdr:colOff>
      <xdr:row>18</xdr:row>
      <xdr:rowOff>333375</xdr:rowOff>
    </xdr:to>
    <xdr:sp macro="" textlink="">
      <xdr:nvSpPr>
        <xdr:cNvPr id="5" name="Jednako 4"/>
        <xdr:cNvSpPr/>
      </xdr:nvSpPr>
      <xdr:spPr>
        <a:xfrm>
          <a:off x="609601" y="3400425"/>
          <a:ext cx="76199" cy="219075"/>
        </a:xfrm>
        <a:prstGeom prst="mathEqual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323852</xdr:colOff>
      <xdr:row>10</xdr:row>
      <xdr:rowOff>161926</xdr:rowOff>
    </xdr:from>
    <xdr:to>
      <xdr:col>3</xdr:col>
      <xdr:colOff>323851</xdr:colOff>
      <xdr:row>17</xdr:row>
      <xdr:rowOff>104775</xdr:rowOff>
    </xdr:to>
    <xdr:sp macro="" textlink="">
      <xdr:nvSpPr>
        <xdr:cNvPr id="6" name="Zaobljeni pravokutnik 5"/>
        <xdr:cNvSpPr/>
      </xdr:nvSpPr>
      <xdr:spPr>
        <a:xfrm>
          <a:off x="323852" y="3733801"/>
          <a:ext cx="5915024" cy="2066924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 prosinac 2023.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bez međunarodnih ugovora</a:t>
          </a:r>
        </a:p>
        <a:p>
          <a:pPr algn="ctr"/>
          <a:r>
            <a:rPr lang="hr-HR" sz="1800" b="1"/>
            <a:t>1.040.737</a:t>
          </a:r>
          <a:r>
            <a:rPr lang="hr-HR" sz="1800"/>
            <a:t>  </a:t>
          </a:r>
          <a:r>
            <a:rPr lang="hr-HR" sz="1800" b="1"/>
            <a:t>(551,42 eura  </a:t>
          </a:r>
          <a:r>
            <a:rPr lang="hr-HR" sz="1800" b="1">
              <a:solidFill>
                <a:schemeClr val="bg1"/>
              </a:solidFill>
            </a:rPr>
            <a:t>45,6%)</a:t>
          </a:r>
        </a:p>
      </xdr:txBody>
    </xdr:sp>
    <xdr:clientData/>
  </xdr:twoCellAnchor>
  <xdr:twoCellAnchor editAs="oneCell">
    <xdr:from>
      <xdr:col>0</xdr:col>
      <xdr:colOff>0</xdr:colOff>
      <xdr:row>69</xdr:row>
      <xdr:rowOff>171450</xdr:rowOff>
    </xdr:from>
    <xdr:to>
      <xdr:col>3</xdr:col>
      <xdr:colOff>923925</xdr:colOff>
      <xdr:row>94</xdr:row>
      <xdr:rowOff>0</xdr:rowOff>
    </xdr:to>
    <xdr:pic>
      <xdr:nvPicPr>
        <xdr:cNvPr id="12" name="Slika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726275"/>
          <a:ext cx="6838950" cy="459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24</xdr:row>
      <xdr:rowOff>139700</xdr:rowOff>
    </xdr:from>
    <xdr:to>
      <xdr:col>3</xdr:col>
      <xdr:colOff>942975</xdr:colOff>
      <xdr:row>43</xdr:row>
      <xdr:rowOff>120649</xdr:rowOff>
    </xdr:to>
    <xdr:pic>
      <xdr:nvPicPr>
        <xdr:cNvPr id="7" name="Slika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8740775"/>
          <a:ext cx="6838950" cy="3943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102</xdr:row>
      <xdr:rowOff>1</xdr:rowOff>
    </xdr:from>
    <xdr:to>
      <xdr:col>3</xdr:col>
      <xdr:colOff>971550</xdr:colOff>
      <xdr:row>119</xdr:row>
      <xdr:rowOff>0</xdr:rowOff>
    </xdr:to>
    <xdr:pic>
      <xdr:nvPicPr>
        <xdr:cNvPr id="8" name="Slika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6812876"/>
          <a:ext cx="6886575" cy="3238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18"/>
  <sheetViews>
    <sheetView tabSelected="1" zoomScaleNormal="100" workbookViewId="0"/>
  </sheetViews>
  <sheetFormatPr defaultColWidth="9.140625" defaultRowHeight="15" x14ac:dyDescent="0.25"/>
  <cols>
    <col min="1" max="1" width="59" style="12" customWidth="1"/>
    <col min="2" max="6" width="14.85546875" style="12" customWidth="1"/>
    <col min="7" max="7" width="11.28515625" style="13" customWidth="1"/>
    <col min="8" max="8" width="9.140625" style="13" customWidth="1"/>
    <col min="9" max="9" width="12.140625" style="13" customWidth="1"/>
    <col min="10" max="10" width="9.140625" style="13" customWidth="1"/>
    <col min="11" max="11" width="9.140625" style="14" customWidth="1"/>
    <col min="12" max="14" width="9.140625" style="13" customWidth="1"/>
    <col min="15" max="17" width="9.140625" style="13"/>
    <col min="18" max="16384" width="9.140625" style="12"/>
  </cols>
  <sheetData>
    <row r="3" spans="1:15" ht="43.5" customHeight="1" x14ac:dyDescent="0.25">
      <c r="A3" s="79" t="s">
        <v>46</v>
      </c>
      <c r="B3" s="79"/>
      <c r="C3" s="79"/>
      <c r="D3" s="61"/>
      <c r="E3" s="61"/>
      <c r="F3" s="60"/>
      <c r="G3" s="53"/>
      <c r="H3" s="53"/>
      <c r="I3" s="53"/>
      <c r="J3" s="53"/>
      <c r="K3" s="53"/>
      <c r="L3" s="53"/>
      <c r="M3" s="53"/>
      <c r="N3" s="53"/>
      <c r="O3" s="53"/>
    </row>
    <row r="4" spans="1:15" ht="18" customHeight="1" x14ac:dyDescent="0.25">
      <c r="A4" s="59"/>
      <c r="B4" s="59"/>
      <c r="C4" s="59"/>
      <c r="D4" s="59"/>
      <c r="E4" s="59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customFormat="1" ht="28.5" customHeight="1" x14ac:dyDescent="0.25"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customFormat="1" ht="15.75" customHeight="1" x14ac:dyDescent="0.25"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 customFormat="1" ht="49.5" customHeight="1" x14ac:dyDescent="0.25">
      <c r="F7" s="53"/>
      <c r="G7" s="53"/>
      <c r="H7" s="53"/>
      <c r="I7" s="58"/>
      <c r="J7" s="53"/>
      <c r="K7" s="53"/>
      <c r="L7" s="53"/>
      <c r="M7" s="53"/>
      <c r="N7" s="53"/>
      <c r="O7" s="53"/>
    </row>
    <row r="8" spans="1:15" customFormat="1" ht="66" customHeight="1" x14ac:dyDescent="0.25"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5" customFormat="1" ht="15" customHeight="1" x14ac:dyDescent="0.25">
      <c r="F9" s="53"/>
      <c r="G9" s="53"/>
      <c r="H9" s="53"/>
      <c r="I9" s="53"/>
      <c r="J9" s="53"/>
      <c r="K9" s="53"/>
      <c r="L9" s="53"/>
      <c r="M9" s="53"/>
      <c r="N9" s="53"/>
      <c r="O9" s="53"/>
    </row>
    <row r="10" spans="1:15" s="57" customFormat="1" ht="15" customHeight="1" x14ac:dyDescent="0.25"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pans="1:15" s="54" customFormat="1" ht="30.75" customHeight="1" x14ac:dyDescent="0.2">
      <c r="A11" s="56"/>
      <c r="B11" s="56"/>
      <c r="C11" s="56"/>
      <c r="D11" s="56"/>
      <c r="E11" s="55"/>
      <c r="F11" s="53"/>
      <c r="G11" s="53"/>
      <c r="H11" s="53"/>
      <c r="I11" s="53"/>
      <c r="J11" s="53"/>
      <c r="K11" s="53"/>
      <c r="L11" s="53"/>
      <c r="M11" s="53"/>
      <c r="N11" s="53"/>
      <c r="O11" s="53"/>
    </row>
    <row r="12" spans="1:15" s="50" customFormat="1" ht="19.5" customHeight="1" x14ac:dyDescent="0.25">
      <c r="A12" s="51"/>
      <c r="B12" s="51"/>
      <c r="C12" s="51"/>
      <c r="D12" s="51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</row>
    <row r="13" spans="1:15" s="50" customFormat="1" ht="19.5" customHeight="1" x14ac:dyDescent="0.25">
      <c r="A13" s="51"/>
      <c r="B13" s="51"/>
      <c r="C13" s="51"/>
      <c r="D13" s="51"/>
      <c r="E13" s="52"/>
      <c r="F13" s="53"/>
      <c r="G13" s="53"/>
      <c r="H13" s="53"/>
      <c r="I13" s="53"/>
      <c r="J13" s="53"/>
      <c r="K13" s="53"/>
      <c r="L13" s="53"/>
      <c r="M13" s="53"/>
      <c r="N13" s="53"/>
      <c r="O13" s="53"/>
    </row>
    <row r="14" spans="1:15" s="50" customFormat="1" ht="19.5" customHeight="1" x14ac:dyDescent="0.25">
      <c r="A14" s="51"/>
      <c r="B14" s="51"/>
      <c r="C14" s="51"/>
      <c r="D14" s="51"/>
      <c r="E14" s="52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pans="1:15" s="50" customFormat="1" ht="19.5" customHeight="1" x14ac:dyDescent="0.25">
      <c r="A15" s="51"/>
      <c r="B15" s="51"/>
      <c r="C15" s="51"/>
      <c r="D15" s="51"/>
      <c r="E15" s="52"/>
      <c r="F15" s="53"/>
      <c r="G15" s="53"/>
      <c r="H15" s="53"/>
      <c r="I15" s="53"/>
      <c r="J15" s="53"/>
      <c r="K15" s="53"/>
      <c r="L15" s="53"/>
      <c r="M15" s="53"/>
      <c r="N15" s="53"/>
      <c r="O15" s="53"/>
    </row>
    <row r="16" spans="1:15" s="50" customFormat="1" ht="19.5" customHeight="1" x14ac:dyDescent="0.25">
      <c r="A16" s="51"/>
      <c r="B16" s="51"/>
      <c r="C16" s="51"/>
      <c r="D16" s="51"/>
      <c r="E16" s="52"/>
      <c r="F16" s="53"/>
      <c r="G16" s="53"/>
      <c r="H16" s="53"/>
      <c r="I16" s="53"/>
      <c r="J16" s="53"/>
      <c r="K16" s="53"/>
      <c r="L16" s="53"/>
      <c r="M16" s="53"/>
      <c r="N16" s="53"/>
      <c r="O16" s="53"/>
    </row>
    <row r="17" spans="1:17" s="50" customFormat="1" ht="39" customHeight="1" x14ac:dyDescent="0.25">
      <c r="A17" s="51"/>
      <c r="B17" s="51"/>
      <c r="C17" s="51"/>
      <c r="D17" s="51"/>
      <c r="E17" s="52"/>
      <c r="F17" s="58"/>
      <c r="G17" s="67"/>
      <c r="H17" s="53"/>
      <c r="I17" s="53"/>
      <c r="J17" s="53"/>
      <c r="K17" s="53"/>
      <c r="L17" s="53"/>
      <c r="M17" s="53"/>
      <c r="N17" s="53"/>
      <c r="O17" s="53"/>
    </row>
    <row r="18" spans="1:17" s="50" customFormat="1" ht="39" customHeight="1" x14ac:dyDescent="0.25">
      <c r="A18" s="51"/>
      <c r="B18" s="51"/>
      <c r="C18" s="51"/>
      <c r="D18" s="51"/>
      <c r="E18" s="52"/>
      <c r="F18" s="53"/>
      <c r="G18" s="53"/>
      <c r="H18" s="53"/>
      <c r="I18" s="53"/>
      <c r="J18" s="53"/>
      <c r="K18" s="53"/>
      <c r="L18" s="53"/>
      <c r="M18" s="53"/>
      <c r="N18" s="53"/>
      <c r="O18" s="53"/>
    </row>
    <row r="19" spans="1:17" s="50" customFormat="1" ht="39" customHeight="1" x14ac:dyDescent="0.25">
      <c r="A19" s="51"/>
      <c r="B19" s="51"/>
      <c r="C19" s="51"/>
      <c r="D19" s="51"/>
      <c r="E19" s="52"/>
      <c r="F19" s="53"/>
      <c r="G19" s="53"/>
      <c r="H19" s="53"/>
      <c r="I19" s="53"/>
      <c r="J19" s="53"/>
      <c r="K19" s="53"/>
      <c r="L19" s="53"/>
      <c r="M19" s="53"/>
      <c r="N19" s="53"/>
      <c r="O19" s="53"/>
    </row>
    <row r="20" spans="1:17" s="50" customFormat="1" ht="39" customHeight="1" x14ac:dyDescent="0.25">
      <c r="A20" s="51"/>
      <c r="B20" s="51"/>
      <c r="C20" s="51"/>
      <c r="D20" s="51"/>
      <c r="E20" s="52"/>
      <c r="F20" s="48"/>
      <c r="G20" s="51"/>
      <c r="H20" s="51"/>
      <c r="I20" s="51"/>
      <c r="J20" s="51"/>
    </row>
    <row r="21" spans="1:17" s="50" customFormat="1" ht="19.5" customHeight="1" x14ac:dyDescent="0.25">
      <c r="A21" s="51"/>
      <c r="B21" s="51"/>
      <c r="C21" s="51"/>
      <c r="D21" s="51"/>
      <c r="E21" s="52"/>
      <c r="F21" s="48"/>
      <c r="G21" s="51"/>
      <c r="H21" s="51"/>
      <c r="I21" s="51"/>
      <c r="J21" s="51"/>
    </row>
    <row r="22" spans="1:17" customFormat="1" ht="34.5" customHeight="1" x14ac:dyDescent="0.3">
      <c r="D22" s="49"/>
      <c r="E22" s="49"/>
      <c r="F22" s="48"/>
      <c r="G22" s="49"/>
      <c r="H22" s="49"/>
      <c r="I22" s="49"/>
      <c r="J22" s="49"/>
      <c r="K22" s="49"/>
      <c r="L22" s="49"/>
    </row>
    <row r="23" spans="1:17" customFormat="1" ht="34.5" customHeight="1" x14ac:dyDescent="0.25">
      <c r="F23" s="48"/>
    </row>
    <row r="24" spans="1:17" customFormat="1" ht="23.25" customHeight="1" x14ac:dyDescent="0.25"/>
    <row r="25" spans="1:17" customFormat="1" ht="42" customHeight="1" x14ac:dyDescent="0.25"/>
    <row r="26" spans="1:17" x14ac:dyDescent="0.25">
      <c r="C26" s="14"/>
      <c r="D26" s="13"/>
      <c r="E26" s="13"/>
      <c r="F26" s="13"/>
      <c r="G26" s="14"/>
      <c r="K26" s="13"/>
      <c r="N26" s="12"/>
      <c r="O26" s="12"/>
      <c r="P26" s="12"/>
      <c r="Q26" s="12"/>
    </row>
    <row r="27" spans="1:17" x14ac:dyDescent="0.25">
      <c r="C27" s="14"/>
      <c r="D27" s="13"/>
      <c r="E27" s="13"/>
      <c r="F27" s="13"/>
      <c r="G27" s="14"/>
      <c r="K27" s="13"/>
      <c r="N27" s="12"/>
      <c r="O27" s="12"/>
      <c r="P27" s="12"/>
      <c r="Q27" s="12"/>
    </row>
    <row r="28" spans="1:17" x14ac:dyDescent="0.25">
      <c r="C28" s="14"/>
      <c r="D28" s="13"/>
      <c r="E28" s="13"/>
      <c r="F28" s="13"/>
      <c r="G28" s="14"/>
      <c r="I28" s="66"/>
      <c r="K28" s="13"/>
      <c r="N28" s="12"/>
      <c r="O28" s="12"/>
      <c r="P28" s="12"/>
      <c r="Q28" s="12"/>
    </row>
    <row r="29" spans="1:17" x14ac:dyDescent="0.25">
      <c r="C29" s="14"/>
      <c r="D29" s="13"/>
      <c r="E29" s="13"/>
      <c r="F29" s="13"/>
      <c r="G29" s="14"/>
      <c r="K29" s="13"/>
      <c r="N29" s="12"/>
      <c r="O29" s="12"/>
      <c r="P29" s="12"/>
      <c r="Q29" s="12"/>
    </row>
    <row r="30" spans="1:17" x14ac:dyDescent="0.25">
      <c r="C30" s="14"/>
      <c r="D30" s="13"/>
      <c r="E30" s="13"/>
      <c r="F30" s="13"/>
      <c r="G30" s="14"/>
      <c r="K30" s="13"/>
      <c r="N30" s="12"/>
      <c r="O30" s="12"/>
      <c r="P30" s="12"/>
      <c r="Q30" s="12"/>
    </row>
    <row r="31" spans="1:17" x14ac:dyDescent="0.25">
      <c r="C31" s="14"/>
      <c r="D31" s="13"/>
      <c r="E31" s="13"/>
      <c r="F31" s="13"/>
      <c r="G31" s="14"/>
      <c r="K31" s="13"/>
      <c r="N31" s="12"/>
      <c r="O31" s="12"/>
      <c r="P31" s="12"/>
      <c r="Q31" s="12"/>
    </row>
    <row r="32" spans="1:17" x14ac:dyDescent="0.25">
      <c r="C32" s="14"/>
      <c r="D32" s="13"/>
      <c r="E32" s="13"/>
      <c r="F32" s="13"/>
      <c r="G32" s="14"/>
      <c r="K32" s="13"/>
      <c r="N32" s="12"/>
      <c r="O32" s="12"/>
      <c r="P32" s="12"/>
      <c r="Q32" s="12"/>
    </row>
    <row r="33" spans="1:17" x14ac:dyDescent="0.25">
      <c r="C33" s="14"/>
      <c r="D33" s="13"/>
      <c r="E33" s="13"/>
      <c r="F33" s="13"/>
      <c r="G33" s="14"/>
      <c r="K33" s="13"/>
      <c r="N33" s="12"/>
      <c r="O33" s="12"/>
      <c r="P33" s="12"/>
      <c r="Q33" s="12"/>
    </row>
    <row r="34" spans="1:17" x14ac:dyDescent="0.25">
      <c r="C34" s="14"/>
      <c r="D34" s="13"/>
      <c r="E34" s="13"/>
      <c r="F34" s="13"/>
      <c r="G34" s="14"/>
      <c r="K34" s="13"/>
      <c r="N34" s="12"/>
      <c r="O34" s="12"/>
      <c r="P34" s="12"/>
      <c r="Q34" s="12"/>
    </row>
    <row r="35" spans="1:17" x14ac:dyDescent="0.25">
      <c r="C35" s="14"/>
      <c r="D35" s="13"/>
      <c r="E35" s="13"/>
      <c r="F35" s="13"/>
      <c r="G35" s="14"/>
      <c r="I35" s="76"/>
      <c r="K35" s="13"/>
      <c r="N35" s="12"/>
      <c r="O35" s="12"/>
      <c r="P35" s="12"/>
      <c r="Q35" s="12"/>
    </row>
    <row r="36" spans="1:17" x14ac:dyDescent="0.25">
      <c r="C36" s="14"/>
      <c r="D36" s="13"/>
      <c r="E36" s="13"/>
      <c r="F36" s="13"/>
      <c r="G36" s="14"/>
      <c r="K36" s="13"/>
      <c r="N36" s="12"/>
      <c r="O36" s="12"/>
      <c r="P36" s="12"/>
      <c r="Q36" s="12"/>
    </row>
    <row r="37" spans="1:17" x14ac:dyDescent="0.25">
      <c r="C37" s="14"/>
      <c r="D37" s="13"/>
      <c r="E37" s="13"/>
      <c r="F37" s="13"/>
      <c r="G37" s="14"/>
      <c r="K37" s="13"/>
      <c r="N37" s="12"/>
      <c r="O37" s="12"/>
      <c r="P37" s="12"/>
      <c r="Q37" s="12"/>
    </row>
    <row r="38" spans="1:17" x14ac:dyDescent="0.25">
      <c r="C38" s="14"/>
      <c r="D38" s="13"/>
      <c r="E38" s="13"/>
      <c r="F38" s="13"/>
      <c r="G38" s="14"/>
      <c r="K38" s="13"/>
      <c r="N38" s="12"/>
      <c r="O38" s="12"/>
      <c r="P38" s="12"/>
      <c r="Q38" s="12"/>
    </row>
    <row r="39" spans="1:17" x14ac:dyDescent="0.25">
      <c r="C39" s="14"/>
      <c r="D39" s="13"/>
      <c r="E39" s="13"/>
      <c r="F39" s="13"/>
      <c r="G39" s="14"/>
      <c r="K39" s="13"/>
      <c r="N39" s="12"/>
      <c r="O39" s="12"/>
      <c r="P39" s="12"/>
      <c r="Q39" s="12"/>
    </row>
    <row r="40" spans="1:17" x14ac:dyDescent="0.25">
      <c r="C40" s="14"/>
      <c r="D40" s="13"/>
      <c r="E40" s="13"/>
      <c r="F40" s="13"/>
      <c r="G40" s="14"/>
      <c r="K40" s="13"/>
      <c r="N40" s="12"/>
      <c r="O40" s="12"/>
      <c r="P40" s="12"/>
      <c r="Q40" s="12"/>
    </row>
    <row r="41" spans="1:17" x14ac:dyDescent="0.25">
      <c r="C41" s="14"/>
      <c r="D41" s="13"/>
      <c r="E41" s="13"/>
      <c r="F41" s="13"/>
      <c r="G41" s="14"/>
      <c r="K41" s="13"/>
      <c r="N41" s="12"/>
      <c r="O41" s="12"/>
      <c r="P41" s="12"/>
      <c r="Q41" s="12"/>
    </row>
    <row r="42" spans="1:17" x14ac:dyDescent="0.25">
      <c r="C42" s="14"/>
      <c r="D42" s="13"/>
      <c r="E42" s="13"/>
      <c r="F42" s="13"/>
      <c r="G42" s="14"/>
      <c r="K42" s="13"/>
      <c r="N42" s="12"/>
      <c r="O42" s="12"/>
      <c r="P42" s="12"/>
      <c r="Q42" s="12"/>
    </row>
    <row r="43" spans="1:17" x14ac:dyDescent="0.25">
      <c r="C43" s="14"/>
      <c r="D43" s="13"/>
      <c r="E43" s="13"/>
      <c r="F43" s="13"/>
      <c r="G43" s="14"/>
      <c r="K43" s="13"/>
      <c r="N43" s="12"/>
      <c r="O43" s="12"/>
      <c r="P43" s="12"/>
      <c r="Q43" s="12"/>
    </row>
    <row r="44" spans="1:17" ht="15" customHeight="1" x14ac:dyDescent="0.25">
      <c r="C44" s="14"/>
      <c r="D44" s="13"/>
      <c r="E44" s="13"/>
      <c r="F44" s="13"/>
      <c r="G44" s="14"/>
      <c r="K44" s="13"/>
      <c r="N44" s="12"/>
      <c r="O44" s="12"/>
      <c r="P44" s="12"/>
      <c r="Q44" s="12"/>
    </row>
    <row r="45" spans="1:17" ht="25.5" customHeight="1" x14ac:dyDescent="0.25">
      <c r="A45" s="85" t="s">
        <v>52</v>
      </c>
      <c r="B45" s="85"/>
      <c r="C45" s="85"/>
      <c r="D45" s="85"/>
      <c r="E45" s="13"/>
      <c r="F45" s="13"/>
      <c r="G45" s="14"/>
      <c r="K45" s="13"/>
      <c r="N45" s="12"/>
      <c r="O45" s="12"/>
      <c r="P45" s="12"/>
      <c r="Q45" s="12"/>
    </row>
    <row r="46" spans="1:17" ht="3" customHeight="1" x14ac:dyDescent="0.25">
      <c r="C46" s="14"/>
      <c r="D46" s="13"/>
      <c r="E46" s="13"/>
      <c r="F46" s="13"/>
      <c r="G46" s="14"/>
      <c r="K46" s="13"/>
      <c r="N46" s="12"/>
      <c r="O46" s="12"/>
      <c r="P46" s="12"/>
      <c r="Q46" s="12"/>
    </row>
    <row r="47" spans="1:17" ht="27.75" customHeight="1" x14ac:dyDescent="0.25">
      <c r="A47" s="81" t="s">
        <v>42</v>
      </c>
      <c r="B47" s="82"/>
      <c r="C47" s="82"/>
      <c r="D47" s="82"/>
    </row>
    <row r="48" spans="1:17" ht="38.25" x14ac:dyDescent="0.25">
      <c r="A48" s="47" t="s">
        <v>41</v>
      </c>
      <c r="B48" s="47" t="s">
        <v>40</v>
      </c>
      <c r="C48" s="47" t="s">
        <v>39</v>
      </c>
      <c r="D48" s="69" t="s">
        <v>50</v>
      </c>
    </row>
    <row r="49" spans="1:4" ht="20.25" customHeight="1" x14ac:dyDescent="0.25">
      <c r="A49" s="41" t="s">
        <v>38</v>
      </c>
      <c r="B49" s="40">
        <v>406472</v>
      </c>
      <c r="C49" s="39">
        <v>562.97</v>
      </c>
      <c r="D49" s="70">
        <f>C49/$C$68</f>
        <v>0.46603476821192052</v>
      </c>
    </row>
    <row r="50" spans="1:4" ht="20.25" customHeight="1" x14ac:dyDescent="0.25">
      <c r="A50" s="46" t="s">
        <v>37</v>
      </c>
      <c r="B50" s="40">
        <v>46800</v>
      </c>
      <c r="C50" s="39">
        <v>645.30999999999995</v>
      </c>
      <c r="D50" s="70">
        <f t="shared" ref="D50:D65" si="0">C50/$C$68</f>
        <v>0.53419701986754964</v>
      </c>
    </row>
    <row r="51" spans="1:4" ht="20.25" customHeight="1" x14ac:dyDescent="0.25">
      <c r="A51" s="46" t="s">
        <v>36</v>
      </c>
      <c r="B51" s="40">
        <v>65995</v>
      </c>
      <c r="C51" s="39">
        <v>475.69</v>
      </c>
      <c r="D51" s="70">
        <f t="shared" si="0"/>
        <v>0.39378311258278148</v>
      </c>
    </row>
    <row r="52" spans="1:4" ht="18" customHeight="1" x14ac:dyDescent="0.25">
      <c r="A52" s="44" t="s">
        <v>35</v>
      </c>
      <c r="B52" s="43">
        <v>519267</v>
      </c>
      <c r="C52" s="42">
        <v>559.29999999999995</v>
      </c>
      <c r="D52" s="71">
        <f t="shared" si="0"/>
        <v>0.46299668874172184</v>
      </c>
    </row>
    <row r="53" spans="1:4" ht="21" customHeight="1" x14ac:dyDescent="0.25">
      <c r="A53" s="41" t="s">
        <v>34</v>
      </c>
      <c r="B53" s="40">
        <v>175919</v>
      </c>
      <c r="C53" s="39">
        <v>512.23</v>
      </c>
      <c r="D53" s="70">
        <f t="shared" si="0"/>
        <v>0.42403145695364242</v>
      </c>
    </row>
    <row r="54" spans="1:4" ht="21" customHeight="1" x14ac:dyDescent="0.25">
      <c r="A54" s="45" t="s">
        <v>33</v>
      </c>
      <c r="B54" s="40">
        <v>377</v>
      </c>
      <c r="C54" s="39">
        <v>506.12</v>
      </c>
      <c r="D54" s="70">
        <f t="shared" si="0"/>
        <v>0.41897350993377486</v>
      </c>
    </row>
    <row r="55" spans="1:4" ht="18" customHeight="1" x14ac:dyDescent="0.25">
      <c r="A55" s="44" t="s">
        <v>32</v>
      </c>
      <c r="B55" s="43">
        <v>695563</v>
      </c>
      <c r="C55" s="42">
        <v>547.37</v>
      </c>
      <c r="D55" s="71">
        <f t="shared" si="0"/>
        <v>0.45312086092715231</v>
      </c>
    </row>
    <row r="56" spans="1:4" ht="19.5" customHeight="1" x14ac:dyDescent="0.25">
      <c r="A56" s="41" t="s">
        <v>31</v>
      </c>
      <c r="B56" s="40">
        <v>88526</v>
      </c>
      <c r="C56" s="39">
        <v>374.43</v>
      </c>
      <c r="D56" s="70">
        <f t="shared" si="0"/>
        <v>0.30995860927152319</v>
      </c>
    </row>
    <row r="57" spans="1:4" ht="19.5" customHeight="1" x14ac:dyDescent="0.25">
      <c r="A57" s="41" t="s">
        <v>30</v>
      </c>
      <c r="B57" s="40">
        <v>161873</v>
      </c>
      <c r="C57" s="39">
        <v>431.23</v>
      </c>
      <c r="D57" s="70">
        <f t="shared" si="0"/>
        <v>0.35697847682119205</v>
      </c>
    </row>
    <row r="58" spans="1:4" ht="18.75" x14ac:dyDescent="0.25">
      <c r="A58" s="38" t="s">
        <v>29</v>
      </c>
      <c r="B58" s="37">
        <v>945962</v>
      </c>
      <c r="C58" s="36">
        <v>511.31</v>
      </c>
      <c r="D58" s="72">
        <f t="shared" si="0"/>
        <v>0.42326986754966889</v>
      </c>
    </row>
    <row r="59" spans="1:4" ht="19.5" customHeight="1" x14ac:dyDescent="0.25">
      <c r="A59" s="35" t="s">
        <v>28</v>
      </c>
      <c r="B59" s="34">
        <v>16086</v>
      </c>
      <c r="C59" s="33">
        <v>696.3</v>
      </c>
      <c r="D59" s="72">
        <f t="shared" si="0"/>
        <v>0.5764072847682119</v>
      </c>
    </row>
    <row r="60" spans="1:4" ht="19.5" customHeight="1" x14ac:dyDescent="0.25">
      <c r="A60" s="35" t="s">
        <v>27</v>
      </c>
      <c r="B60" s="34">
        <v>71453</v>
      </c>
      <c r="C60" s="33">
        <v>1046.6099999999999</v>
      </c>
      <c r="D60" s="72">
        <f t="shared" si="0"/>
        <v>0.86639900662251645</v>
      </c>
    </row>
    <row r="61" spans="1:4" ht="19.5" customHeight="1" x14ac:dyDescent="0.25">
      <c r="A61" s="35" t="s">
        <v>26</v>
      </c>
      <c r="B61" s="34">
        <v>7236</v>
      </c>
      <c r="C61" s="33">
        <v>583.26</v>
      </c>
      <c r="D61" s="72">
        <f t="shared" si="0"/>
        <v>0.48283112582781457</v>
      </c>
    </row>
    <row r="62" spans="1:4" ht="19.5" customHeight="1" x14ac:dyDescent="0.3">
      <c r="A62" s="32" t="s">
        <v>25</v>
      </c>
      <c r="B62" s="31">
        <v>1040737</v>
      </c>
      <c r="C62" s="30">
        <v>551.41999999999996</v>
      </c>
      <c r="D62" s="73">
        <f t="shared" si="0"/>
        <v>0.45647350993377478</v>
      </c>
    </row>
    <row r="63" spans="1:4" ht="18.75" customHeight="1" x14ac:dyDescent="0.25">
      <c r="A63" s="27" t="s">
        <v>24</v>
      </c>
      <c r="B63" s="29">
        <v>16274</v>
      </c>
      <c r="C63" s="28">
        <v>686.48</v>
      </c>
      <c r="D63" s="70">
        <f t="shared" si="0"/>
        <v>0.56827814569536428</v>
      </c>
    </row>
    <row r="64" spans="1:4" ht="18.75" customHeight="1" x14ac:dyDescent="0.25">
      <c r="A64" s="27" t="s">
        <v>23</v>
      </c>
      <c r="B64" s="29">
        <v>93265</v>
      </c>
      <c r="C64" s="28">
        <v>576.16</v>
      </c>
      <c r="D64" s="70">
        <f t="shared" si="0"/>
        <v>0.47695364238410592</v>
      </c>
    </row>
    <row r="65" spans="1:17" ht="29.25" customHeight="1" x14ac:dyDescent="0.25">
      <c r="A65" s="27" t="s">
        <v>22</v>
      </c>
      <c r="B65" s="24">
        <v>90137</v>
      </c>
      <c r="C65" s="26">
        <v>816.88</v>
      </c>
      <c r="D65" s="74">
        <f t="shared" si="0"/>
        <v>0.6762251655629139</v>
      </c>
    </row>
    <row r="66" spans="1:17" ht="30.75" customHeight="1" x14ac:dyDescent="0.25">
      <c r="A66" s="25" t="s">
        <v>21</v>
      </c>
      <c r="B66" s="24">
        <v>265339</v>
      </c>
      <c r="C66" s="63" t="s">
        <v>44</v>
      </c>
      <c r="D66" s="75">
        <f>29/100</f>
        <v>0.28999999999999998</v>
      </c>
      <c r="F66" s="23"/>
      <c r="G66" s="22"/>
      <c r="I66" s="22"/>
    </row>
    <row r="67" spans="1:17" ht="18" customHeight="1" x14ac:dyDescent="0.25">
      <c r="A67" s="21" t="s">
        <v>20</v>
      </c>
      <c r="B67" s="20" t="s">
        <v>19</v>
      </c>
      <c r="C67" s="19">
        <v>8.42</v>
      </c>
      <c r="F67" s="14"/>
      <c r="K67" s="13"/>
      <c r="M67" s="12"/>
      <c r="N67" s="12"/>
      <c r="O67" s="12"/>
      <c r="P67" s="12"/>
      <c r="Q67" s="12"/>
    </row>
    <row r="68" spans="1:17" ht="25.5" customHeight="1" x14ac:dyDescent="0.25">
      <c r="A68" s="80" t="s">
        <v>51</v>
      </c>
      <c r="B68" s="80"/>
      <c r="C68" s="64">
        <v>1208</v>
      </c>
      <c r="F68" s="14"/>
      <c r="K68" s="13"/>
      <c r="M68" s="12"/>
      <c r="N68" s="12"/>
      <c r="O68" s="12"/>
      <c r="P68" s="12"/>
      <c r="Q68" s="12"/>
    </row>
    <row r="95" spans="1:6" x14ac:dyDescent="0.25">
      <c r="A95" s="18" t="s">
        <v>18</v>
      </c>
      <c r="B95" s="17"/>
      <c r="C95"/>
      <c r="D95"/>
      <c r="E95"/>
      <c r="F95"/>
    </row>
    <row r="96" spans="1:6" ht="12" customHeight="1" x14ac:dyDescent="0.25">
      <c r="A96" s="18" t="s">
        <v>17</v>
      </c>
      <c r="B96" s="17"/>
      <c r="C96" s="17"/>
      <c r="D96" s="17"/>
      <c r="E96" s="17"/>
      <c r="F96" s="17"/>
    </row>
    <row r="97" spans="1:12" ht="5.25" customHeight="1" x14ac:dyDescent="0.25"/>
    <row r="98" spans="1:12" ht="15" customHeight="1" x14ac:dyDescent="0.25">
      <c r="A98" s="84" t="s">
        <v>47</v>
      </c>
      <c r="B98" s="84"/>
      <c r="C98" s="84"/>
      <c r="D98" s="84"/>
      <c r="E98" s="15"/>
      <c r="F98" s="15"/>
      <c r="G98" s="15"/>
      <c r="H98" s="15"/>
      <c r="I98" s="15"/>
      <c r="J98" s="15"/>
      <c r="K98" s="15"/>
      <c r="L98" s="15"/>
    </row>
    <row r="99" spans="1:12" ht="15" customHeight="1" x14ac:dyDescent="0.25">
      <c r="A99" s="84"/>
      <c r="B99" s="84"/>
      <c r="C99" s="84"/>
      <c r="D99" s="84"/>
      <c r="E99" s="16"/>
      <c r="F99" s="16"/>
      <c r="G99" s="16"/>
      <c r="H99" s="16"/>
      <c r="I99" s="16"/>
      <c r="J99" s="16"/>
      <c r="K99" s="16"/>
      <c r="L99" s="16"/>
    </row>
    <row r="100" spans="1:12" ht="11.25" customHeight="1" x14ac:dyDescent="0.25">
      <c r="A100" s="84"/>
      <c r="B100" s="84"/>
      <c r="C100" s="84"/>
      <c r="D100" s="84"/>
    </row>
    <row r="101" spans="1:12" ht="72.75" customHeight="1" x14ac:dyDescent="0.25">
      <c r="A101" s="84" t="s">
        <v>48</v>
      </c>
      <c r="B101" s="84"/>
      <c r="C101" s="84"/>
      <c r="D101" s="84"/>
    </row>
    <row r="102" spans="1:12" ht="50.25" customHeight="1" x14ac:dyDescent="0.25">
      <c r="A102" s="83" t="s">
        <v>49</v>
      </c>
      <c r="B102" s="83"/>
      <c r="C102" s="83"/>
      <c r="D102" s="83"/>
    </row>
    <row r="117" spans="1:11" ht="15" customHeight="1" x14ac:dyDescent="0.25">
      <c r="A117" s="78"/>
      <c r="B117" s="78"/>
      <c r="C117" s="78"/>
      <c r="D117" s="15"/>
      <c r="E117" s="15"/>
      <c r="F117" s="15"/>
      <c r="G117" s="15"/>
      <c r="H117" s="15"/>
      <c r="I117" s="15"/>
      <c r="J117" s="15"/>
      <c r="K117" s="15"/>
    </row>
    <row r="118" spans="1:11" x14ac:dyDescent="0.25">
      <c r="A118" s="78"/>
      <c r="B118" s="78"/>
      <c r="C118" s="78"/>
    </row>
  </sheetData>
  <mergeCells count="8">
    <mergeCell ref="A117:C118"/>
    <mergeCell ref="A3:C3"/>
    <mergeCell ref="A68:B68"/>
    <mergeCell ref="A47:D47"/>
    <mergeCell ref="A102:D102"/>
    <mergeCell ref="A101:D101"/>
    <mergeCell ref="A98:D100"/>
    <mergeCell ref="A45:D45"/>
  </mergeCells>
  <pageMargins left="0.59055118110236227" right="0" top="0.39370078740157483" bottom="0.39370078740157483" header="0.31496062992125984" footer="0.31496062992125984"/>
  <pageSetup paperSize="9" scale="92" orientation="portrait" r:id="rId1"/>
  <rowBreaks count="2" manualBreakCount="2">
    <brk id="24" max="3" man="1"/>
    <brk id="69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zoomScaleNormal="100" workbookViewId="0">
      <selection activeCell="H39" sqref="H39"/>
    </sheetView>
  </sheetViews>
  <sheetFormatPr defaultRowHeight="15" x14ac:dyDescent="0.25"/>
  <cols>
    <col min="2" max="2" width="15.140625" customWidth="1"/>
    <col min="3" max="3" width="22.42578125" customWidth="1"/>
    <col min="4" max="5" width="16.7109375" customWidth="1"/>
  </cols>
  <sheetData>
    <row r="2" spans="2:29" ht="36" customHeight="1" x14ac:dyDescent="0.25">
      <c r="B2" s="86" t="s">
        <v>9</v>
      </c>
      <c r="C2" s="86"/>
      <c r="D2" s="86"/>
      <c r="E2" s="8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">
        <v>45</v>
      </c>
    </row>
    <row r="6" spans="2:29" ht="34.5" customHeight="1" x14ac:dyDescent="0.25">
      <c r="B6" s="5" t="s">
        <v>53</v>
      </c>
      <c r="C6" s="5" t="s">
        <v>40</v>
      </c>
      <c r="D6" s="5" t="s">
        <v>54</v>
      </c>
      <c r="E6" s="5" t="s">
        <v>50</v>
      </c>
    </row>
    <row r="7" spans="2:29" x14ac:dyDescent="0.25">
      <c r="B7" s="6" t="s">
        <v>7</v>
      </c>
      <c r="C7" s="2">
        <v>59670</v>
      </c>
      <c r="D7" s="11">
        <v>266.56936618066032</v>
      </c>
      <c r="E7" s="3">
        <f t="shared" ref="E7:E30" si="0">D7/$D$33</f>
        <v>0.22067000511644067</v>
      </c>
    </row>
    <row r="8" spans="2:29" x14ac:dyDescent="0.25">
      <c r="B8" s="6" t="s">
        <v>0</v>
      </c>
      <c r="C8" s="2">
        <v>46851</v>
      </c>
      <c r="D8" s="2">
        <v>333.33</v>
      </c>
      <c r="E8" s="3">
        <f t="shared" si="0"/>
        <v>0.27593543046357616</v>
      </c>
    </row>
    <row r="9" spans="2:29" x14ac:dyDescent="0.25">
      <c r="B9" s="6" t="s">
        <v>1</v>
      </c>
      <c r="C9" s="2">
        <v>48945</v>
      </c>
      <c r="D9" s="2">
        <v>430.36</v>
      </c>
      <c r="E9" s="3">
        <f t="shared" si="0"/>
        <v>0.35625827814569538</v>
      </c>
    </row>
    <row r="10" spans="2:29" x14ac:dyDescent="0.25">
      <c r="B10" s="6">
        <v>30</v>
      </c>
      <c r="C10" s="2">
        <v>21142</v>
      </c>
      <c r="D10" s="2">
        <v>535.96</v>
      </c>
      <c r="E10" s="3">
        <f t="shared" si="0"/>
        <v>0.44367549668874173</v>
      </c>
    </row>
    <row r="11" spans="2:29" x14ac:dyDescent="0.25">
      <c r="B11" s="6">
        <v>31</v>
      </c>
      <c r="C11" s="2">
        <v>13082</v>
      </c>
      <c r="D11" s="2">
        <v>555.76</v>
      </c>
      <c r="E11" s="3">
        <f t="shared" si="0"/>
        <v>0.46006622516556289</v>
      </c>
    </row>
    <row r="12" spans="2:29" x14ac:dyDescent="0.25">
      <c r="B12" s="6">
        <v>32</v>
      </c>
      <c r="C12" s="2">
        <v>12207</v>
      </c>
      <c r="D12" s="2">
        <v>566.61</v>
      </c>
      <c r="E12" s="3">
        <f t="shared" si="0"/>
        <v>0.46904801324503315</v>
      </c>
    </row>
    <row r="13" spans="2:29" x14ac:dyDescent="0.25">
      <c r="B13" s="6">
        <v>33</v>
      </c>
      <c r="C13" s="2">
        <v>10757</v>
      </c>
      <c r="D13" s="2">
        <v>588.86</v>
      </c>
      <c r="E13" s="3">
        <f t="shared" si="0"/>
        <v>0.48746688741721855</v>
      </c>
    </row>
    <row r="14" spans="2:29" x14ac:dyDescent="0.25">
      <c r="B14" s="6">
        <v>34</v>
      </c>
      <c r="C14" s="2">
        <v>8427</v>
      </c>
      <c r="D14" s="2">
        <v>628.01</v>
      </c>
      <c r="E14" s="3">
        <f t="shared" si="0"/>
        <v>0.51987582781456954</v>
      </c>
    </row>
    <row r="15" spans="2:29" x14ac:dyDescent="0.25">
      <c r="B15" s="6">
        <v>35</v>
      </c>
      <c r="C15" s="2">
        <v>44845</v>
      </c>
      <c r="D15" s="2">
        <v>634.57000000000005</v>
      </c>
      <c r="E15" s="3">
        <f t="shared" si="0"/>
        <v>0.52530629139072849</v>
      </c>
    </row>
    <row r="16" spans="2:29" x14ac:dyDescent="0.25">
      <c r="B16" s="6">
        <v>36</v>
      </c>
      <c r="C16" s="2">
        <v>14418</v>
      </c>
      <c r="D16" s="2">
        <v>677.46</v>
      </c>
      <c r="E16" s="3">
        <f t="shared" si="0"/>
        <v>0.56081125827814571</v>
      </c>
    </row>
    <row r="17" spans="2:5" x14ac:dyDescent="0.25">
      <c r="B17" s="6">
        <v>37</v>
      </c>
      <c r="C17" s="2">
        <v>12547</v>
      </c>
      <c r="D17" s="2">
        <v>717.47</v>
      </c>
      <c r="E17" s="3">
        <f t="shared" si="0"/>
        <v>0.59393211920529798</v>
      </c>
    </row>
    <row r="18" spans="2:5" x14ac:dyDescent="0.25">
      <c r="B18" s="6">
        <v>38</v>
      </c>
      <c r="C18" s="2">
        <v>12045</v>
      </c>
      <c r="D18" s="2">
        <v>757.97</v>
      </c>
      <c r="E18" s="3">
        <f t="shared" si="0"/>
        <v>0.62745860927152319</v>
      </c>
    </row>
    <row r="19" spans="2:5" x14ac:dyDescent="0.25">
      <c r="B19" s="6">
        <v>39</v>
      </c>
      <c r="C19" s="2">
        <v>11399</v>
      </c>
      <c r="D19" s="2">
        <v>799.44</v>
      </c>
      <c r="E19" s="3">
        <f t="shared" si="0"/>
        <v>0.66178807947019869</v>
      </c>
    </row>
    <row r="20" spans="2:5" x14ac:dyDescent="0.25">
      <c r="B20" s="6">
        <v>40</v>
      </c>
      <c r="C20" s="2">
        <v>27891</v>
      </c>
      <c r="D20" s="2">
        <v>779.25</v>
      </c>
      <c r="E20" s="3">
        <f t="shared" si="0"/>
        <v>0.64507450331125826</v>
      </c>
    </row>
    <row r="21" spans="2:5" x14ac:dyDescent="0.25">
      <c r="B21" s="6">
        <v>41</v>
      </c>
      <c r="C21" s="2">
        <v>13472</v>
      </c>
      <c r="D21" s="2">
        <v>801.56</v>
      </c>
      <c r="E21" s="3">
        <f t="shared" si="0"/>
        <v>0.66354304635761585</v>
      </c>
    </row>
    <row r="22" spans="2:5" x14ac:dyDescent="0.25">
      <c r="B22" s="6">
        <v>42</v>
      </c>
      <c r="C22" s="2">
        <v>10289</v>
      </c>
      <c r="D22" s="2">
        <v>806.39</v>
      </c>
      <c r="E22" s="3">
        <f t="shared" si="0"/>
        <v>0.66754139072847685</v>
      </c>
    </row>
    <row r="23" spans="2:5" x14ac:dyDescent="0.25">
      <c r="B23" s="6">
        <v>43</v>
      </c>
      <c r="C23" s="2">
        <v>9374</v>
      </c>
      <c r="D23" s="2">
        <v>807.25</v>
      </c>
      <c r="E23" s="3">
        <f t="shared" si="0"/>
        <v>0.66825331125827814</v>
      </c>
    </row>
    <row r="24" spans="2:5" x14ac:dyDescent="0.25">
      <c r="B24" s="6">
        <v>44</v>
      </c>
      <c r="C24" s="2">
        <v>8006</v>
      </c>
      <c r="D24" s="2">
        <v>823.43</v>
      </c>
      <c r="E24" s="3">
        <f t="shared" si="0"/>
        <v>0.68164735099337748</v>
      </c>
    </row>
    <row r="25" spans="2:5" x14ac:dyDescent="0.25">
      <c r="B25" s="6">
        <v>45</v>
      </c>
      <c r="C25" s="2">
        <v>7484</v>
      </c>
      <c r="D25" s="2">
        <v>827.61</v>
      </c>
      <c r="E25" s="3">
        <f t="shared" si="0"/>
        <v>0.68510761589403979</v>
      </c>
    </row>
    <row r="26" spans="2:5" x14ac:dyDescent="0.25">
      <c r="B26" s="6" t="s">
        <v>2</v>
      </c>
      <c r="C26" s="2">
        <v>13622</v>
      </c>
      <c r="D26" s="2">
        <v>913.86</v>
      </c>
      <c r="E26" s="3">
        <f t="shared" si="0"/>
        <v>0.75650662251655632</v>
      </c>
    </row>
    <row r="27" spans="2:5" x14ac:dyDescent="0.25">
      <c r="B27" s="6" t="s">
        <v>3</v>
      </c>
      <c r="C27" s="7">
        <v>406472</v>
      </c>
      <c r="D27" s="7">
        <v>562.97</v>
      </c>
      <c r="E27" s="4">
        <f t="shared" si="0"/>
        <v>0.46603476821192052</v>
      </c>
    </row>
    <row r="28" spans="2:5" x14ac:dyDescent="0.25">
      <c r="B28" s="6" t="s">
        <v>4</v>
      </c>
      <c r="C28" s="2">
        <v>221081</v>
      </c>
      <c r="D28" s="2">
        <v>405.88</v>
      </c>
      <c r="E28" s="3">
        <f t="shared" si="0"/>
        <v>0.33599337748344371</v>
      </c>
    </row>
    <row r="29" spans="2:5" x14ac:dyDescent="0.25">
      <c r="B29" s="6" t="s">
        <v>5</v>
      </c>
      <c r="C29" s="2">
        <v>95254</v>
      </c>
      <c r="D29" s="2">
        <v>687.32</v>
      </c>
      <c r="E29" s="3">
        <f t="shared" si="0"/>
        <v>0.56897350993377482</v>
      </c>
    </row>
    <row r="30" spans="2:5" x14ac:dyDescent="0.25">
      <c r="B30" s="6" t="s">
        <v>6</v>
      </c>
      <c r="C30" s="2">
        <v>90137</v>
      </c>
      <c r="D30" s="2">
        <v>816.88</v>
      </c>
      <c r="E30" s="3">
        <f t="shared" si="0"/>
        <v>0.6762251655629139</v>
      </c>
    </row>
    <row r="33" spans="2:4" ht="40.5" customHeight="1" x14ac:dyDescent="0.25">
      <c r="B33" s="87" t="s">
        <v>43</v>
      </c>
      <c r="C33" s="87"/>
      <c r="D33" s="68">
        <f>'NOVO GRAF+TABLICA'!C68</f>
        <v>1208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{F7714449-60C9-47BE-8A1E-03D3274A4FEC}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714449-60C9-47BE-8A1E-03D3274A4F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9"/>
  <sheetViews>
    <sheetView workbookViewId="0">
      <selection activeCell="I23" sqref="I23"/>
    </sheetView>
  </sheetViews>
  <sheetFormatPr defaultRowHeight="15" x14ac:dyDescent="0.25"/>
  <cols>
    <col min="2" max="2" width="15.140625" customWidth="1"/>
    <col min="3" max="3" width="22.42578125" customWidth="1"/>
    <col min="4" max="5" width="16.7109375" customWidth="1"/>
  </cols>
  <sheetData>
    <row r="2" spans="2:29" ht="68.25" customHeight="1" x14ac:dyDescent="0.25">
      <c r="B2" s="86" t="s">
        <v>14</v>
      </c>
      <c r="C2" s="86"/>
      <c r="D2" s="86"/>
      <c r="E2" s="8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prosinac 2023. (isplata u siječnju 2024.)</v>
      </c>
    </row>
    <row r="6" spans="2:29" ht="36" x14ac:dyDescent="0.25">
      <c r="B6" s="5" t="str">
        <f>'starosna mirovina BMU'!B6</f>
        <v>Godine mirovinskog staža</v>
      </c>
      <c r="C6" s="5" t="str">
        <f>'starosna mirovina BMU'!C6</f>
        <v>Broj korisnika</v>
      </c>
      <c r="D6" s="5" t="str">
        <f>'starosna mirovina BMU'!D6</f>
        <v>Prosječni iznos netomirovine</v>
      </c>
      <c r="E6" s="5" t="str">
        <f>'starosna mirovina BMU'!E6</f>
        <v>Udio u prosječnoj netoplaći za studeni 2023.</v>
      </c>
    </row>
    <row r="7" spans="2:29" x14ac:dyDescent="0.25">
      <c r="B7" s="6" t="s">
        <v>8</v>
      </c>
      <c r="C7" s="2">
        <v>23901</v>
      </c>
      <c r="D7" s="11">
        <v>616.85787331074016</v>
      </c>
      <c r="E7" s="3">
        <f t="shared" ref="E7:E16" si="0">D7/$D$19</f>
        <v>0.51064393485988424</v>
      </c>
    </row>
    <row r="8" spans="2:29" x14ac:dyDescent="0.25">
      <c r="B8" s="6">
        <v>42</v>
      </c>
      <c r="C8" s="2">
        <v>10025</v>
      </c>
      <c r="D8" s="2">
        <v>643.69000000000005</v>
      </c>
      <c r="E8" s="3">
        <f t="shared" si="0"/>
        <v>0.53285596026490067</v>
      </c>
    </row>
    <row r="9" spans="2:29" x14ac:dyDescent="0.25">
      <c r="B9" s="6">
        <v>43</v>
      </c>
      <c r="C9" s="2">
        <v>5619</v>
      </c>
      <c r="D9" s="2">
        <v>672.68</v>
      </c>
      <c r="E9" s="3">
        <f t="shared" si="0"/>
        <v>0.55685430463576158</v>
      </c>
    </row>
    <row r="10" spans="2:29" x14ac:dyDescent="0.25">
      <c r="B10" s="6">
        <v>44</v>
      </c>
      <c r="C10" s="2">
        <v>3378</v>
      </c>
      <c r="D10" s="2">
        <v>704.46</v>
      </c>
      <c r="E10" s="3">
        <f t="shared" si="0"/>
        <v>0.58316225165562918</v>
      </c>
    </row>
    <row r="11" spans="2:29" x14ac:dyDescent="0.25">
      <c r="B11" s="6">
        <v>45</v>
      </c>
      <c r="C11" s="2">
        <v>2044</v>
      </c>
      <c r="D11" s="2">
        <v>726.84</v>
      </c>
      <c r="E11" s="3">
        <f t="shared" si="0"/>
        <v>0.60168874172185438</v>
      </c>
    </row>
    <row r="12" spans="2:29" x14ac:dyDescent="0.25">
      <c r="B12" s="6" t="s">
        <v>2</v>
      </c>
      <c r="C12" s="2">
        <v>1833</v>
      </c>
      <c r="D12" s="2">
        <v>741.39</v>
      </c>
      <c r="E12" s="3">
        <f t="shared" si="0"/>
        <v>0.61373344370860927</v>
      </c>
    </row>
    <row r="13" spans="2:29" x14ac:dyDescent="0.25">
      <c r="B13" s="6" t="s">
        <v>3</v>
      </c>
      <c r="C13" s="62">
        <v>46800</v>
      </c>
      <c r="D13" s="62">
        <v>645.30999999999995</v>
      </c>
      <c r="E13" s="4">
        <f t="shared" si="0"/>
        <v>0.53419701986754964</v>
      </c>
    </row>
    <row r="14" spans="2:29" x14ac:dyDescent="0.25">
      <c r="B14" s="6" t="s">
        <v>4</v>
      </c>
      <c r="C14" s="2">
        <v>194</v>
      </c>
      <c r="D14" s="2">
        <v>500.21</v>
      </c>
      <c r="E14" s="3">
        <f t="shared" si="0"/>
        <v>0.41408112582781453</v>
      </c>
    </row>
    <row r="15" spans="2:29" x14ac:dyDescent="0.25">
      <c r="B15" s="6" t="s">
        <v>5</v>
      </c>
      <c r="C15" s="2">
        <v>23</v>
      </c>
      <c r="D15" s="2">
        <v>638.72</v>
      </c>
      <c r="E15" s="3">
        <f t="shared" si="0"/>
        <v>0.52874172185430468</v>
      </c>
    </row>
    <row r="16" spans="2:29" x14ac:dyDescent="0.25">
      <c r="B16" s="6" t="s">
        <v>6</v>
      </c>
      <c r="C16" s="2">
        <v>46583</v>
      </c>
      <c r="D16" s="2">
        <v>645.91999999999996</v>
      </c>
      <c r="E16" s="3">
        <f t="shared" si="0"/>
        <v>0.53470198675496683</v>
      </c>
    </row>
    <row r="19" spans="2:4" ht="44.25" customHeight="1" x14ac:dyDescent="0.25">
      <c r="B19" s="87" t="str">
        <f>'starosna mirovina BMU'!B33:C33</f>
        <v>Prosječna mjesečna isplaćena netoplaća Republike Hrvatske za listopad 2023. u eurima (EUR) (izvor: DZS)</v>
      </c>
      <c r="C19" s="87"/>
      <c r="D19" s="65">
        <f>'starosna mirovina BMU'!D33</f>
        <v>1208</v>
      </c>
    </row>
  </sheetData>
  <mergeCells count="2">
    <mergeCell ref="B2:E2"/>
    <mergeCell ref="B19:C19"/>
  </mergeCells>
  <conditionalFormatting sqref="E7:E1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{52E7E933-229F-4E7B-B9DF-D0F23A3615E3}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E7E933-229F-4E7B-B9DF-D0F23A3615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>
      <selection activeCell="B5" sqref="B5"/>
    </sheetView>
  </sheetViews>
  <sheetFormatPr defaultRowHeight="15" x14ac:dyDescent="0.25"/>
  <cols>
    <col min="2" max="2" width="15.140625" customWidth="1"/>
    <col min="3" max="3" width="22.42578125" customWidth="1"/>
    <col min="4" max="5" width="16.7109375" customWidth="1"/>
  </cols>
  <sheetData>
    <row r="2" spans="2:29" ht="52.5" customHeight="1" x14ac:dyDescent="0.25">
      <c r="B2" s="88" t="s">
        <v>15</v>
      </c>
      <c r="C2" s="88"/>
      <c r="D2" s="88"/>
      <c r="E2" s="8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za prosinac 2023. (isplata u siječnju 2024.)</v>
      </c>
    </row>
    <row r="6" spans="2:29" ht="36" x14ac:dyDescent="0.25">
      <c r="B6" s="5" t="str">
        <f>'starosna mirovina BMU'!B6</f>
        <v>Godine mirovinskog staža</v>
      </c>
      <c r="C6" s="5" t="str">
        <f>'starosna mirovina BMU'!C6</f>
        <v>Broj korisnika</v>
      </c>
      <c r="D6" s="5" t="str">
        <f>'starosna mirovina BMU'!D6</f>
        <v>Prosječni iznos netomirovine</v>
      </c>
      <c r="E6" s="5" t="str">
        <f>'starosna mirovina BMU'!E6</f>
        <v>Udio u prosječnoj netoplaći za studeni 2023.</v>
      </c>
    </row>
    <row r="7" spans="2:29" x14ac:dyDescent="0.25">
      <c r="B7" s="6" t="s">
        <v>7</v>
      </c>
      <c r="C7" s="2">
        <v>18003</v>
      </c>
      <c r="D7" s="11">
        <v>330.65266844414822</v>
      </c>
      <c r="E7" s="3">
        <f t="shared" ref="E7:E30" si="0">D7/$D$33</f>
        <v>0.27371909639416242</v>
      </c>
    </row>
    <row r="8" spans="2:29" x14ac:dyDescent="0.25">
      <c r="B8" s="6" t="s">
        <v>0</v>
      </c>
      <c r="C8" s="2">
        <v>15375</v>
      </c>
      <c r="D8" s="2">
        <v>454.81</v>
      </c>
      <c r="E8" s="3">
        <f t="shared" si="0"/>
        <v>0.37649834437086094</v>
      </c>
      <c r="I8" s="1"/>
    </row>
    <row r="9" spans="2:29" x14ac:dyDescent="0.25">
      <c r="B9" s="6" t="s">
        <v>1</v>
      </c>
      <c r="C9" s="2">
        <v>17049</v>
      </c>
      <c r="D9" s="2">
        <v>537.72</v>
      </c>
      <c r="E9" s="3">
        <f t="shared" si="0"/>
        <v>0.44513245033112586</v>
      </c>
    </row>
    <row r="10" spans="2:29" x14ac:dyDescent="0.25">
      <c r="B10" s="6">
        <v>30</v>
      </c>
      <c r="C10" s="2">
        <v>3203</v>
      </c>
      <c r="D10" s="2">
        <v>578.29999999999995</v>
      </c>
      <c r="E10" s="3">
        <f t="shared" si="0"/>
        <v>0.47872516556291389</v>
      </c>
    </row>
    <row r="11" spans="2:29" x14ac:dyDescent="0.25">
      <c r="B11" s="6">
        <v>31</v>
      </c>
      <c r="C11" s="2">
        <v>2646</v>
      </c>
      <c r="D11" s="2">
        <v>581.70000000000005</v>
      </c>
      <c r="E11" s="3">
        <f t="shared" si="0"/>
        <v>0.48153973509933778</v>
      </c>
    </row>
    <row r="12" spans="2:29" x14ac:dyDescent="0.25">
      <c r="B12" s="6">
        <v>32</v>
      </c>
      <c r="C12" s="2">
        <v>2324</v>
      </c>
      <c r="D12" s="2">
        <v>589.67999999999995</v>
      </c>
      <c r="E12" s="3">
        <f t="shared" si="0"/>
        <v>0.48814569536423835</v>
      </c>
    </row>
    <row r="13" spans="2:29" x14ac:dyDescent="0.25">
      <c r="B13" s="6">
        <v>33</v>
      </c>
      <c r="C13" s="2">
        <v>1940</v>
      </c>
      <c r="D13" s="2">
        <v>609.26</v>
      </c>
      <c r="E13" s="3">
        <f t="shared" si="0"/>
        <v>0.50435430463576159</v>
      </c>
    </row>
    <row r="14" spans="2:29" x14ac:dyDescent="0.25">
      <c r="B14" s="6">
        <v>34</v>
      </c>
      <c r="C14" s="2">
        <v>1478</v>
      </c>
      <c r="D14" s="2">
        <v>604.72</v>
      </c>
      <c r="E14" s="3">
        <f t="shared" si="0"/>
        <v>0.50059602649006629</v>
      </c>
    </row>
    <row r="15" spans="2:29" x14ac:dyDescent="0.25">
      <c r="B15" s="6">
        <v>35</v>
      </c>
      <c r="C15" s="2">
        <v>1189</v>
      </c>
      <c r="D15" s="2">
        <v>601.76</v>
      </c>
      <c r="E15" s="3">
        <f t="shared" si="0"/>
        <v>0.49814569536423842</v>
      </c>
    </row>
    <row r="16" spans="2:29" x14ac:dyDescent="0.25">
      <c r="B16" s="6">
        <v>36</v>
      </c>
      <c r="C16" s="2">
        <v>867</v>
      </c>
      <c r="D16" s="2">
        <v>617.98</v>
      </c>
      <c r="E16" s="3">
        <f t="shared" si="0"/>
        <v>0.51157284768211919</v>
      </c>
    </row>
    <row r="17" spans="2:5" x14ac:dyDescent="0.25">
      <c r="B17" s="6">
        <v>37</v>
      </c>
      <c r="C17" s="2">
        <v>654</v>
      </c>
      <c r="D17" s="2">
        <v>600.49</v>
      </c>
      <c r="E17" s="3">
        <f t="shared" si="0"/>
        <v>0.49709437086092717</v>
      </c>
    </row>
    <row r="18" spans="2:5" x14ac:dyDescent="0.25">
      <c r="B18" s="6">
        <v>38</v>
      </c>
      <c r="C18" s="2">
        <v>481</v>
      </c>
      <c r="D18" s="2">
        <v>624.9</v>
      </c>
      <c r="E18" s="3">
        <f t="shared" si="0"/>
        <v>0.51730132450331123</v>
      </c>
    </row>
    <row r="19" spans="2:5" x14ac:dyDescent="0.25">
      <c r="B19" s="6">
        <v>39</v>
      </c>
      <c r="C19" s="2">
        <v>288</v>
      </c>
      <c r="D19" s="2">
        <v>630.33000000000004</v>
      </c>
      <c r="E19" s="3">
        <f t="shared" si="0"/>
        <v>0.52179635761589405</v>
      </c>
    </row>
    <row r="20" spans="2:5" x14ac:dyDescent="0.25">
      <c r="B20" s="6">
        <v>40</v>
      </c>
      <c r="C20" s="2">
        <v>227</v>
      </c>
      <c r="D20" s="2">
        <v>619.80999999999995</v>
      </c>
      <c r="E20" s="3">
        <f t="shared" si="0"/>
        <v>0.51308774834437076</v>
      </c>
    </row>
    <row r="21" spans="2:5" x14ac:dyDescent="0.25">
      <c r="B21" s="6">
        <v>41</v>
      </c>
      <c r="C21" s="2">
        <v>118</v>
      </c>
      <c r="D21" s="2">
        <v>633.42999999999995</v>
      </c>
      <c r="E21" s="3">
        <f t="shared" si="0"/>
        <v>0.52436258278145687</v>
      </c>
    </row>
    <row r="22" spans="2:5" x14ac:dyDescent="0.25">
      <c r="B22" s="6">
        <v>42</v>
      </c>
      <c r="C22" s="2">
        <v>54</v>
      </c>
      <c r="D22" s="2">
        <v>646.25</v>
      </c>
      <c r="E22" s="3">
        <f t="shared" si="0"/>
        <v>0.53497516556291391</v>
      </c>
    </row>
    <row r="23" spans="2:5" x14ac:dyDescent="0.25">
      <c r="B23" s="6">
        <v>43</v>
      </c>
      <c r="C23" s="2">
        <v>44</v>
      </c>
      <c r="D23" s="2">
        <v>648.88</v>
      </c>
      <c r="E23" s="3">
        <f t="shared" si="0"/>
        <v>0.53715231788079465</v>
      </c>
    </row>
    <row r="24" spans="2:5" x14ac:dyDescent="0.25">
      <c r="B24" s="6">
        <v>44</v>
      </c>
      <c r="C24" s="2">
        <v>26</v>
      </c>
      <c r="D24" s="2">
        <v>671.06</v>
      </c>
      <c r="E24" s="3">
        <f t="shared" si="0"/>
        <v>0.5555132450331125</v>
      </c>
    </row>
    <row r="25" spans="2:5" x14ac:dyDescent="0.25">
      <c r="B25" s="6">
        <v>45</v>
      </c>
      <c r="C25" s="2">
        <v>13</v>
      </c>
      <c r="D25" s="2">
        <v>669</v>
      </c>
      <c r="E25" s="3">
        <f t="shared" si="0"/>
        <v>0.55380794701986757</v>
      </c>
    </row>
    <row r="26" spans="2:5" x14ac:dyDescent="0.25">
      <c r="B26" s="6" t="s">
        <v>2</v>
      </c>
      <c r="C26" s="2">
        <v>16</v>
      </c>
      <c r="D26" s="2">
        <v>691.02</v>
      </c>
      <c r="E26" s="3">
        <f t="shared" si="0"/>
        <v>0.57203642384105957</v>
      </c>
    </row>
    <row r="27" spans="2:5" x14ac:dyDescent="0.25">
      <c r="B27" s="6" t="s">
        <v>3</v>
      </c>
      <c r="C27" s="7">
        <v>65995</v>
      </c>
      <c r="D27" s="7">
        <v>475.69</v>
      </c>
      <c r="E27" s="4">
        <f t="shared" si="0"/>
        <v>0.39378311258278148</v>
      </c>
    </row>
    <row r="28" spans="2:5" x14ac:dyDescent="0.25">
      <c r="B28" s="6" t="s">
        <v>4</v>
      </c>
      <c r="C28" s="2">
        <v>62018</v>
      </c>
      <c r="D28" s="2">
        <v>466.81</v>
      </c>
      <c r="E28" s="3">
        <f t="shared" si="0"/>
        <v>0.38643211920529802</v>
      </c>
    </row>
    <row r="29" spans="2:5" x14ac:dyDescent="0.25">
      <c r="B29" s="6" t="s">
        <v>5</v>
      </c>
      <c r="C29" s="2">
        <v>3479</v>
      </c>
      <c r="D29" s="2">
        <v>611.13</v>
      </c>
      <c r="E29" s="3">
        <f t="shared" si="0"/>
        <v>0.50590231788079465</v>
      </c>
    </row>
    <row r="30" spans="2:5" x14ac:dyDescent="0.25">
      <c r="B30" s="6" t="s">
        <v>6</v>
      </c>
      <c r="C30" s="2">
        <v>498</v>
      </c>
      <c r="D30" s="2">
        <v>634.72</v>
      </c>
      <c r="E30" s="3">
        <f t="shared" si="0"/>
        <v>0.52543046357615897</v>
      </c>
    </row>
    <row r="33" spans="2:4" ht="46.5" customHeight="1" x14ac:dyDescent="0.25">
      <c r="B33" s="87" t="str">
        <f>'starosna mirovina BMU'!B33:C33</f>
        <v>Prosječna mjesečna isplaćena netoplaća Republike Hrvatske za listopad 2023. u eurima (EUR) (izvor: DZS)</v>
      </c>
      <c r="C33" s="87"/>
      <c r="D33" s="77">
        <f>'starosna mirovina BMU'!D33</f>
        <v>1208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{1ED73458-5716-4A54-99D4-F957A34FA6A2}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D73458-5716-4A54-99D4-F957A34FA6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>
      <selection activeCell="B5" sqref="B5"/>
    </sheetView>
  </sheetViews>
  <sheetFormatPr defaultRowHeight="15" x14ac:dyDescent="0.25"/>
  <cols>
    <col min="2" max="2" width="15.140625" customWidth="1"/>
    <col min="3" max="3" width="22.42578125" customWidth="1"/>
    <col min="4" max="5" width="16.7109375" customWidth="1"/>
  </cols>
  <sheetData>
    <row r="2" spans="2:29" ht="49.5" customHeight="1" x14ac:dyDescent="0.25">
      <c r="B2" s="86" t="s">
        <v>10</v>
      </c>
      <c r="C2" s="86"/>
      <c r="D2" s="86"/>
      <c r="E2" s="8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prosinac 2023. (isplata u siječnju 2024.)</v>
      </c>
    </row>
    <row r="6" spans="2:29" ht="36" x14ac:dyDescent="0.25">
      <c r="B6" s="5" t="str">
        <f>'starosna mirovina BMU'!B6</f>
        <v>Godine mirovinskog staža</v>
      </c>
      <c r="C6" s="5" t="str">
        <f>'starosna mirovina BMU'!C6</f>
        <v>Broj korisnika</v>
      </c>
      <c r="D6" s="5" t="str">
        <f>'starosna mirovina BMU'!D6</f>
        <v>Prosječni iznos netomirovine</v>
      </c>
      <c r="E6" s="5" t="str">
        <f>'starosna mirovina BMU'!E6</f>
        <v>Udio u prosječnoj netoplaći za studeni 2023.</v>
      </c>
    </row>
    <row r="7" spans="2:29" x14ac:dyDescent="0.25">
      <c r="B7" s="6" t="s">
        <v>7</v>
      </c>
      <c r="C7" s="2">
        <v>1664</v>
      </c>
      <c r="D7" s="11">
        <v>386.24</v>
      </c>
      <c r="E7" s="3">
        <f t="shared" ref="E7:E30" si="0">D7/$D$33</f>
        <v>0.31973509933774835</v>
      </c>
    </row>
    <row r="8" spans="2:29" x14ac:dyDescent="0.25">
      <c r="B8" s="6" t="s">
        <v>0</v>
      </c>
      <c r="C8" s="2">
        <v>1</v>
      </c>
      <c r="D8" s="2">
        <v>404.03</v>
      </c>
      <c r="E8" s="3">
        <f t="shared" si="0"/>
        <v>0.33446192052980128</v>
      </c>
    </row>
    <row r="9" spans="2:29" x14ac:dyDescent="0.25">
      <c r="B9" s="6" t="s">
        <v>1</v>
      </c>
      <c r="C9" s="2">
        <v>4</v>
      </c>
      <c r="D9" s="2">
        <v>439.88</v>
      </c>
      <c r="E9" s="3">
        <f t="shared" si="0"/>
        <v>0.3641390728476821</v>
      </c>
    </row>
    <row r="10" spans="2:29" x14ac:dyDescent="0.25">
      <c r="B10" s="6">
        <v>30</v>
      </c>
      <c r="C10" s="2">
        <v>18408</v>
      </c>
      <c r="D10" s="2">
        <v>428.81</v>
      </c>
      <c r="E10" s="3">
        <f t="shared" si="0"/>
        <v>0.35497516556291392</v>
      </c>
    </row>
    <row r="11" spans="2:29" x14ac:dyDescent="0.25">
      <c r="B11" s="6">
        <v>31</v>
      </c>
      <c r="C11" s="2">
        <v>10387</v>
      </c>
      <c r="D11" s="2">
        <v>422.39</v>
      </c>
      <c r="E11" s="3">
        <f t="shared" si="0"/>
        <v>0.34966059602649008</v>
      </c>
    </row>
    <row r="12" spans="2:29" x14ac:dyDescent="0.25">
      <c r="B12" s="6">
        <v>32</v>
      </c>
      <c r="C12" s="2">
        <v>11187</v>
      </c>
      <c r="D12" s="2">
        <v>435.36</v>
      </c>
      <c r="E12" s="3">
        <f t="shared" si="0"/>
        <v>0.3603973509933775</v>
      </c>
    </row>
    <row r="13" spans="2:29" x14ac:dyDescent="0.25">
      <c r="B13" s="6">
        <v>33</v>
      </c>
      <c r="C13" s="2">
        <v>10017</v>
      </c>
      <c r="D13" s="2">
        <v>454.93</v>
      </c>
      <c r="E13" s="3">
        <f t="shared" si="0"/>
        <v>0.3765976821192053</v>
      </c>
    </row>
    <row r="14" spans="2:29" x14ac:dyDescent="0.25">
      <c r="B14" s="6">
        <v>34</v>
      </c>
      <c r="C14" s="2">
        <v>8153</v>
      </c>
      <c r="D14" s="2">
        <v>466.85</v>
      </c>
      <c r="E14" s="3">
        <f t="shared" si="0"/>
        <v>0.38646523178807951</v>
      </c>
    </row>
    <row r="15" spans="2:29" x14ac:dyDescent="0.25">
      <c r="B15" s="6">
        <v>35</v>
      </c>
      <c r="C15" s="2">
        <v>29360</v>
      </c>
      <c r="D15" s="2">
        <v>522.15</v>
      </c>
      <c r="E15" s="3">
        <f t="shared" si="0"/>
        <v>0.43224337748344371</v>
      </c>
    </row>
    <row r="16" spans="2:29" x14ac:dyDescent="0.25">
      <c r="B16" s="6">
        <v>36</v>
      </c>
      <c r="C16" s="2">
        <v>18496</v>
      </c>
      <c r="D16" s="2">
        <v>523.44000000000005</v>
      </c>
      <c r="E16" s="3">
        <f t="shared" si="0"/>
        <v>0.43331125827814576</v>
      </c>
    </row>
    <row r="17" spans="2:5" x14ac:dyDescent="0.25">
      <c r="B17" s="6">
        <v>37</v>
      </c>
      <c r="C17" s="2">
        <v>17864</v>
      </c>
      <c r="D17" s="2">
        <v>536.74</v>
      </c>
      <c r="E17" s="3">
        <f t="shared" si="0"/>
        <v>0.44432119205298015</v>
      </c>
    </row>
    <row r="18" spans="2:5" x14ac:dyDescent="0.25">
      <c r="B18" s="6">
        <v>38</v>
      </c>
      <c r="C18" s="2">
        <v>16503</v>
      </c>
      <c r="D18" s="2">
        <v>550.16999999999996</v>
      </c>
      <c r="E18" s="3">
        <f t="shared" si="0"/>
        <v>0.45543874172185428</v>
      </c>
    </row>
    <row r="19" spans="2:5" x14ac:dyDescent="0.25">
      <c r="B19" s="6">
        <v>39</v>
      </c>
      <c r="C19" s="2">
        <v>13653</v>
      </c>
      <c r="D19" s="2">
        <v>573.87</v>
      </c>
      <c r="E19" s="3">
        <f t="shared" si="0"/>
        <v>0.47505794701986753</v>
      </c>
    </row>
    <row r="20" spans="2:5" x14ac:dyDescent="0.25">
      <c r="B20" s="6">
        <v>40</v>
      </c>
      <c r="C20" s="2">
        <v>10912</v>
      </c>
      <c r="D20" s="2">
        <v>594.16</v>
      </c>
      <c r="E20" s="3">
        <f t="shared" si="0"/>
        <v>0.49185430463576157</v>
      </c>
    </row>
    <row r="21" spans="2:5" x14ac:dyDescent="0.25">
      <c r="B21" s="6">
        <v>41</v>
      </c>
      <c r="C21" s="2">
        <v>4719</v>
      </c>
      <c r="D21" s="2">
        <v>613.95000000000005</v>
      </c>
      <c r="E21" s="3">
        <f t="shared" si="0"/>
        <v>0.50823675496688747</v>
      </c>
    </row>
    <row r="22" spans="2:5" x14ac:dyDescent="0.25">
      <c r="B22" s="6">
        <v>42</v>
      </c>
      <c r="C22" s="2">
        <v>2242</v>
      </c>
      <c r="D22" s="2">
        <v>644.76</v>
      </c>
      <c r="E22" s="3">
        <f t="shared" si="0"/>
        <v>0.53374172185430457</v>
      </c>
    </row>
    <row r="23" spans="2:5" x14ac:dyDescent="0.25">
      <c r="B23" s="6">
        <v>43</v>
      </c>
      <c r="C23" s="2">
        <v>1210</v>
      </c>
      <c r="D23" s="2">
        <v>671.27</v>
      </c>
      <c r="E23" s="3">
        <f t="shared" si="0"/>
        <v>0.55568708609271522</v>
      </c>
    </row>
    <row r="24" spans="2:5" x14ac:dyDescent="0.25">
      <c r="B24" s="6">
        <v>44</v>
      </c>
      <c r="C24" s="2">
        <v>655</v>
      </c>
      <c r="D24" s="2">
        <v>692.22</v>
      </c>
      <c r="E24" s="3">
        <f t="shared" si="0"/>
        <v>0.57302980132450332</v>
      </c>
    </row>
    <row r="25" spans="2:5" x14ac:dyDescent="0.25">
      <c r="B25" s="6">
        <v>45</v>
      </c>
      <c r="C25" s="2">
        <v>288</v>
      </c>
      <c r="D25" s="2">
        <v>700.63</v>
      </c>
      <c r="E25" s="3">
        <f t="shared" si="0"/>
        <v>0.57999172185430459</v>
      </c>
    </row>
    <row r="26" spans="2:5" x14ac:dyDescent="0.25">
      <c r="B26" s="6" t="s">
        <v>2</v>
      </c>
      <c r="C26" s="2">
        <v>196</v>
      </c>
      <c r="D26" s="2">
        <v>726.83</v>
      </c>
      <c r="E26" s="3">
        <f t="shared" si="0"/>
        <v>0.60168046357615901</v>
      </c>
    </row>
    <row r="27" spans="2:5" x14ac:dyDescent="0.25">
      <c r="B27" s="6" t="s">
        <v>3</v>
      </c>
      <c r="C27" s="7">
        <v>175919</v>
      </c>
      <c r="D27" s="7">
        <v>512.23</v>
      </c>
      <c r="E27" s="4">
        <f t="shared" si="0"/>
        <v>0.42403145695364242</v>
      </c>
    </row>
    <row r="28" spans="2:5" x14ac:dyDescent="0.25">
      <c r="B28" s="6" t="s">
        <v>4</v>
      </c>
      <c r="C28" s="2">
        <v>59821</v>
      </c>
      <c r="D28" s="2">
        <v>437.29</v>
      </c>
      <c r="E28" s="3">
        <f t="shared" si="0"/>
        <v>0.3619950331125828</v>
      </c>
    </row>
    <row r="29" spans="2:5" x14ac:dyDescent="0.25">
      <c r="B29" s="6" t="s">
        <v>5</v>
      </c>
      <c r="C29" s="2">
        <v>95876</v>
      </c>
      <c r="D29" s="2">
        <v>537.30999999999995</v>
      </c>
      <c r="E29" s="3">
        <f t="shared" si="0"/>
        <v>0.44479304635761585</v>
      </c>
    </row>
    <row r="30" spans="2:5" x14ac:dyDescent="0.25">
      <c r="B30" s="6" t="s">
        <v>6</v>
      </c>
      <c r="C30" s="2">
        <v>20222</v>
      </c>
      <c r="D30" s="2">
        <v>614.98</v>
      </c>
      <c r="E30" s="3">
        <f t="shared" si="0"/>
        <v>0.50908940397350999</v>
      </c>
    </row>
    <row r="33" spans="2:4" ht="51.75" customHeight="1" x14ac:dyDescent="0.25">
      <c r="B33" s="87" t="str">
        <f>'starosna mirovina BMU'!B33:C33</f>
        <v>Prosječna mjesečna isplaćena netoplaća Republike Hrvatske za listopad 2023. u eurima (EUR) (izvor: DZS)</v>
      </c>
      <c r="C33" s="87"/>
      <c r="D33" s="65">
        <f>'starosna mirovina BMU'!D33</f>
        <v>1208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{7881B877-B836-466F-848E-68AA4EA6FB17}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81B877-B836-466F-848E-68AA4EA6FB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>
      <selection activeCell="B5" sqref="B5"/>
    </sheetView>
  </sheetViews>
  <sheetFormatPr defaultRowHeight="15" x14ac:dyDescent="0.25"/>
  <cols>
    <col min="2" max="2" width="15.140625" customWidth="1"/>
    <col min="3" max="3" width="22.42578125" customWidth="1"/>
    <col min="4" max="5" width="16.7109375" customWidth="1"/>
  </cols>
  <sheetData>
    <row r="2" spans="2:29" ht="57.75" customHeight="1" x14ac:dyDescent="0.25">
      <c r="B2" s="88" t="s">
        <v>16</v>
      </c>
      <c r="C2" s="88"/>
      <c r="D2" s="88"/>
      <c r="E2" s="8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za prosinac 2023. (isplata u siječnju 2024.)</v>
      </c>
    </row>
    <row r="6" spans="2:29" ht="36" x14ac:dyDescent="0.25">
      <c r="B6" s="5" t="str">
        <f>'starosna mirovina BMU'!B6</f>
        <v>Godine mirovinskog staža</v>
      </c>
      <c r="C6" s="5" t="str">
        <f>'starosna mirovina BMU'!C6</f>
        <v>Broj korisnika</v>
      </c>
      <c r="D6" s="5" t="str">
        <f>'starosna mirovina BMU'!D6</f>
        <v>Prosječni iznos netomirovine</v>
      </c>
      <c r="E6" s="5" t="str">
        <f>'starosna mirovina BMU'!E6</f>
        <v>Udio u prosječnoj netoplaći za studeni 2023.</v>
      </c>
    </row>
    <row r="7" spans="2:29" x14ac:dyDescent="0.25">
      <c r="B7" s="6" t="s">
        <v>7</v>
      </c>
      <c r="C7" s="2">
        <v>0</v>
      </c>
      <c r="D7" s="2">
        <v>0</v>
      </c>
      <c r="E7" s="3">
        <f t="shared" ref="E7:E30" si="0">D7/$D$33</f>
        <v>0</v>
      </c>
    </row>
    <row r="8" spans="2:29" x14ac:dyDescent="0.25">
      <c r="B8" s="6" t="s">
        <v>0</v>
      </c>
      <c r="C8" s="2">
        <v>0</v>
      </c>
      <c r="D8" s="2">
        <v>0</v>
      </c>
      <c r="E8" s="3">
        <f t="shared" si="0"/>
        <v>0</v>
      </c>
    </row>
    <row r="9" spans="2:29" x14ac:dyDescent="0.25">
      <c r="B9" s="6" t="s">
        <v>1</v>
      </c>
      <c r="C9" s="2">
        <v>1</v>
      </c>
      <c r="D9" s="2">
        <v>485.05</v>
      </c>
      <c r="E9" s="3">
        <f t="shared" si="0"/>
        <v>0.4015314569536424</v>
      </c>
    </row>
    <row r="10" spans="2:29" x14ac:dyDescent="0.25">
      <c r="B10" s="6">
        <v>30</v>
      </c>
      <c r="C10" s="2">
        <v>0</v>
      </c>
      <c r="D10" s="2">
        <v>0</v>
      </c>
      <c r="E10" s="3">
        <f t="shared" si="0"/>
        <v>0</v>
      </c>
    </row>
    <row r="11" spans="2:29" x14ac:dyDescent="0.25">
      <c r="B11" s="6">
        <v>31</v>
      </c>
      <c r="C11" s="2">
        <v>13</v>
      </c>
      <c r="D11" s="2">
        <v>408.42</v>
      </c>
      <c r="E11" s="3">
        <f t="shared" si="0"/>
        <v>0.33809602649006626</v>
      </c>
    </row>
    <row r="12" spans="2:29" x14ac:dyDescent="0.25">
      <c r="B12" s="6">
        <v>32</v>
      </c>
      <c r="C12" s="2">
        <v>47</v>
      </c>
      <c r="D12" s="2">
        <v>423.2</v>
      </c>
      <c r="E12" s="3">
        <f t="shared" si="0"/>
        <v>0.35033112582781456</v>
      </c>
    </row>
    <row r="13" spans="2:29" x14ac:dyDescent="0.25">
      <c r="B13" s="6">
        <v>33</v>
      </c>
      <c r="C13" s="2">
        <v>39</v>
      </c>
      <c r="D13" s="2">
        <v>426.53</v>
      </c>
      <c r="E13" s="3">
        <f t="shared" si="0"/>
        <v>0.35308774834437084</v>
      </c>
    </row>
    <row r="14" spans="2:29" x14ac:dyDescent="0.25">
      <c r="B14" s="6">
        <v>34</v>
      </c>
      <c r="C14" s="2">
        <v>21</v>
      </c>
      <c r="D14" s="2">
        <v>449.6</v>
      </c>
      <c r="E14" s="3">
        <f t="shared" si="0"/>
        <v>0.37218543046357616</v>
      </c>
    </row>
    <row r="15" spans="2:29" x14ac:dyDescent="0.25">
      <c r="B15" s="6">
        <v>35</v>
      </c>
      <c r="C15" s="2">
        <v>93</v>
      </c>
      <c r="D15" s="2">
        <v>525.74</v>
      </c>
      <c r="E15" s="3">
        <f t="shared" si="0"/>
        <v>0.43521523178807947</v>
      </c>
    </row>
    <row r="16" spans="2:29" x14ac:dyDescent="0.25">
      <c r="B16" s="6">
        <v>36</v>
      </c>
      <c r="C16" s="2">
        <v>54</v>
      </c>
      <c r="D16" s="2">
        <v>520.04</v>
      </c>
      <c r="E16" s="3">
        <f t="shared" si="0"/>
        <v>0.43049668874172181</v>
      </c>
    </row>
    <row r="17" spans="2:5" x14ac:dyDescent="0.25">
      <c r="B17" s="6">
        <v>37</v>
      </c>
      <c r="C17" s="2">
        <v>47</v>
      </c>
      <c r="D17" s="2">
        <v>536.20000000000005</v>
      </c>
      <c r="E17" s="3">
        <f t="shared" si="0"/>
        <v>0.44387417218543052</v>
      </c>
    </row>
    <row r="18" spans="2:5" x14ac:dyDescent="0.25">
      <c r="B18" s="6">
        <v>38</v>
      </c>
      <c r="C18" s="2">
        <v>25</v>
      </c>
      <c r="D18" s="2">
        <v>578.24</v>
      </c>
      <c r="E18" s="3">
        <f t="shared" si="0"/>
        <v>0.47867549668874171</v>
      </c>
    </row>
    <row r="19" spans="2:5" x14ac:dyDescent="0.25">
      <c r="B19" s="6">
        <v>39</v>
      </c>
      <c r="C19" s="2">
        <v>20</v>
      </c>
      <c r="D19" s="2">
        <v>584.41</v>
      </c>
      <c r="E19" s="3">
        <f t="shared" si="0"/>
        <v>0.48378311258278145</v>
      </c>
    </row>
    <row r="20" spans="2:5" x14ac:dyDescent="0.25">
      <c r="B20" s="6">
        <v>40</v>
      </c>
      <c r="C20" s="2">
        <v>8</v>
      </c>
      <c r="D20" s="2">
        <v>590.04999999999995</v>
      </c>
      <c r="E20" s="3">
        <f t="shared" si="0"/>
        <v>0.48845198675496687</v>
      </c>
    </row>
    <row r="21" spans="2:5" x14ac:dyDescent="0.25">
      <c r="B21" s="6">
        <v>41</v>
      </c>
      <c r="C21" s="2">
        <v>3</v>
      </c>
      <c r="D21" s="2">
        <v>647.69000000000005</v>
      </c>
      <c r="E21" s="3">
        <f t="shared" si="0"/>
        <v>0.53616721854304639</v>
      </c>
    </row>
    <row r="22" spans="2:5" x14ac:dyDescent="0.25">
      <c r="B22" s="6">
        <v>42</v>
      </c>
      <c r="C22" s="2">
        <v>4</v>
      </c>
      <c r="D22" s="2">
        <v>648.87</v>
      </c>
      <c r="E22" s="3">
        <f t="shared" si="0"/>
        <v>0.53714403973509939</v>
      </c>
    </row>
    <row r="23" spans="2:5" x14ac:dyDescent="0.25">
      <c r="B23" s="6">
        <v>43</v>
      </c>
      <c r="C23" s="2">
        <v>2</v>
      </c>
      <c r="D23" s="2">
        <v>732.8</v>
      </c>
      <c r="E23" s="3">
        <f t="shared" si="0"/>
        <v>0.6066225165562914</v>
      </c>
    </row>
    <row r="24" spans="2:5" x14ac:dyDescent="0.25">
      <c r="B24" s="6">
        <v>44</v>
      </c>
      <c r="C24" s="2">
        <v>0</v>
      </c>
      <c r="D24" s="2">
        <v>0</v>
      </c>
      <c r="E24" s="3">
        <f t="shared" si="0"/>
        <v>0</v>
      </c>
    </row>
    <row r="25" spans="2:5" x14ac:dyDescent="0.25">
      <c r="B25" s="6">
        <v>45</v>
      </c>
      <c r="C25" s="2">
        <v>0</v>
      </c>
      <c r="D25" s="2">
        <v>0</v>
      </c>
      <c r="E25" s="3">
        <f t="shared" si="0"/>
        <v>0</v>
      </c>
    </row>
    <row r="26" spans="2:5" x14ac:dyDescent="0.25">
      <c r="B26" s="6" t="s">
        <v>2</v>
      </c>
      <c r="C26" s="2">
        <v>0</v>
      </c>
      <c r="D26" s="2">
        <v>0</v>
      </c>
      <c r="E26" s="3">
        <f t="shared" si="0"/>
        <v>0</v>
      </c>
    </row>
    <row r="27" spans="2:5" x14ac:dyDescent="0.25">
      <c r="B27" s="6" t="s">
        <v>3</v>
      </c>
      <c r="C27" s="7">
        <v>377</v>
      </c>
      <c r="D27" s="7">
        <v>506.12</v>
      </c>
      <c r="E27" s="4">
        <f t="shared" si="0"/>
        <v>0.41897350993377486</v>
      </c>
    </row>
    <row r="28" spans="2:5" x14ac:dyDescent="0.25">
      <c r="B28" s="6" t="s">
        <v>4</v>
      </c>
      <c r="C28" s="2">
        <v>121</v>
      </c>
      <c r="D28" s="2">
        <v>427.78</v>
      </c>
      <c r="E28" s="3">
        <f t="shared" si="0"/>
        <v>0.35412251655629134</v>
      </c>
    </row>
    <row r="29" spans="2:5" x14ac:dyDescent="0.25">
      <c r="B29" s="6" t="s">
        <v>5</v>
      </c>
      <c r="C29" s="2">
        <v>239</v>
      </c>
      <c r="D29" s="2">
        <v>536.91</v>
      </c>
      <c r="E29" s="3">
        <f t="shared" si="0"/>
        <v>0.44446192052980132</v>
      </c>
    </row>
    <row r="30" spans="2:5" x14ac:dyDescent="0.25">
      <c r="B30" s="6" t="s">
        <v>6</v>
      </c>
      <c r="C30" s="2">
        <v>17</v>
      </c>
      <c r="D30" s="2">
        <v>630.86</v>
      </c>
      <c r="E30" s="3">
        <f t="shared" si="0"/>
        <v>0.52223509933774837</v>
      </c>
    </row>
    <row r="33" spans="2:4" ht="48" customHeight="1" x14ac:dyDescent="0.25">
      <c r="B33" s="87" t="str">
        <f>'starosna mirovina BMU'!B33:C33</f>
        <v>Prosječna mjesečna isplaćena netoplaća Republike Hrvatske za listopad 2023. u eurima (EUR) (izvor: DZS)</v>
      </c>
      <c r="C33" s="87"/>
      <c r="D33" s="65">
        <f>'starosna mirovina BMU'!D33</f>
        <v>1208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{3DB55979-8B77-4158-8C4C-29F0848DDEF3}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B55979-8B77-4158-8C4C-29F0848DDEF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>
      <selection activeCell="B5" sqref="B5"/>
    </sheetView>
  </sheetViews>
  <sheetFormatPr defaultRowHeight="15" x14ac:dyDescent="0.25"/>
  <cols>
    <col min="2" max="2" width="15.140625" customWidth="1"/>
    <col min="3" max="3" width="22.42578125" customWidth="1"/>
    <col min="4" max="5" width="16.7109375" customWidth="1"/>
  </cols>
  <sheetData>
    <row r="2" spans="2:29" ht="50.25" customHeight="1" x14ac:dyDescent="0.25">
      <c r="B2" s="86" t="s">
        <v>11</v>
      </c>
      <c r="C2" s="86"/>
      <c r="D2" s="86"/>
      <c r="E2" s="8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29" ht="26.25" customHeight="1" x14ac:dyDescent="0.25"/>
    <row r="5" spans="2:29" x14ac:dyDescent="0.25">
      <c r="B5" t="str">
        <f>'starosna mirovina BMU'!B5</f>
        <v>za prosinac 2023. (isplata u siječnju 2024.)</v>
      </c>
    </row>
    <row r="6" spans="2:29" ht="36" x14ac:dyDescent="0.25">
      <c r="B6" s="5" t="str">
        <f>'starosna mirovina BMU'!B6</f>
        <v>Godine mirovinskog staža</v>
      </c>
      <c r="C6" s="5" t="str">
        <f>'starosna mirovina BMU'!C6</f>
        <v>Broj korisnika</v>
      </c>
      <c r="D6" s="5" t="str">
        <f>'starosna mirovina BMU'!D6</f>
        <v>Prosječni iznos netomirovine</v>
      </c>
      <c r="E6" s="5" t="str">
        <f>'starosna mirovina BMU'!E6</f>
        <v>Udio u prosječnoj netoplaći za studeni 2023.</v>
      </c>
    </row>
    <row r="7" spans="2:29" x14ac:dyDescent="0.25">
      <c r="B7" s="6" t="s">
        <v>7</v>
      </c>
      <c r="C7" s="2">
        <v>79494</v>
      </c>
      <c r="D7" s="11">
        <v>284.09115367197529</v>
      </c>
      <c r="E7" s="3">
        <f t="shared" ref="E7:E30" si="0">D7/$D$33</f>
        <v>0.23517479608607225</v>
      </c>
    </row>
    <row r="8" spans="2:29" x14ac:dyDescent="0.25">
      <c r="B8" s="6" t="s">
        <v>0</v>
      </c>
      <c r="C8" s="2">
        <v>62240</v>
      </c>
      <c r="D8" s="2">
        <v>363.35</v>
      </c>
      <c r="E8" s="3">
        <f t="shared" si="0"/>
        <v>0.30078642384105964</v>
      </c>
    </row>
    <row r="9" spans="2:29" x14ac:dyDescent="0.25">
      <c r="B9" s="6" t="s">
        <v>1</v>
      </c>
      <c r="C9" s="2">
        <v>66011</v>
      </c>
      <c r="D9" s="2">
        <v>458.08</v>
      </c>
      <c r="E9" s="3">
        <f t="shared" si="0"/>
        <v>0.37920529801324504</v>
      </c>
    </row>
    <row r="10" spans="2:29" x14ac:dyDescent="0.25">
      <c r="B10" s="6">
        <v>30</v>
      </c>
      <c r="C10" s="2">
        <v>42754</v>
      </c>
      <c r="D10" s="2">
        <v>492.99</v>
      </c>
      <c r="E10" s="3">
        <f t="shared" si="0"/>
        <v>0.40810430463576158</v>
      </c>
    </row>
    <row r="11" spans="2:29" x14ac:dyDescent="0.25">
      <c r="B11" s="6">
        <v>31</v>
      </c>
      <c r="C11" s="2">
        <v>26130</v>
      </c>
      <c r="D11" s="2">
        <v>505.29</v>
      </c>
      <c r="E11" s="3">
        <f t="shared" si="0"/>
        <v>0.41828642384105963</v>
      </c>
    </row>
    <row r="12" spans="2:29" x14ac:dyDescent="0.25">
      <c r="B12" s="6">
        <v>32</v>
      </c>
      <c r="C12" s="2">
        <v>25768</v>
      </c>
      <c r="D12" s="2">
        <v>511.43</v>
      </c>
      <c r="E12" s="3">
        <f t="shared" si="0"/>
        <v>0.42336920529801325</v>
      </c>
    </row>
    <row r="13" spans="2:29" x14ac:dyDescent="0.25">
      <c r="B13" s="6">
        <v>33</v>
      </c>
      <c r="C13" s="2">
        <v>22754</v>
      </c>
      <c r="D13" s="2">
        <v>531.36</v>
      </c>
      <c r="E13" s="3">
        <f t="shared" si="0"/>
        <v>0.4398675496688742</v>
      </c>
    </row>
    <row r="14" spans="2:29" x14ac:dyDescent="0.25">
      <c r="B14" s="6">
        <v>34</v>
      </c>
      <c r="C14" s="2">
        <v>18084</v>
      </c>
      <c r="D14" s="2">
        <v>553.21</v>
      </c>
      <c r="E14" s="3">
        <f t="shared" si="0"/>
        <v>0.45795529801324508</v>
      </c>
    </row>
    <row r="15" spans="2:29" x14ac:dyDescent="0.25">
      <c r="B15" s="6">
        <v>35</v>
      </c>
      <c r="C15" s="2">
        <v>75491</v>
      </c>
      <c r="D15" s="2">
        <v>590.20000000000005</v>
      </c>
      <c r="E15" s="3">
        <f t="shared" si="0"/>
        <v>0.48857615894039741</v>
      </c>
    </row>
    <row r="16" spans="2:29" x14ac:dyDescent="0.25">
      <c r="B16" s="6">
        <v>36</v>
      </c>
      <c r="C16" s="2">
        <v>33837</v>
      </c>
      <c r="D16" s="2">
        <v>591.49</v>
      </c>
      <c r="E16" s="3">
        <f t="shared" si="0"/>
        <v>0.48964403973509935</v>
      </c>
    </row>
    <row r="17" spans="2:5" x14ac:dyDescent="0.25">
      <c r="B17" s="6">
        <v>37</v>
      </c>
      <c r="C17" s="2">
        <v>31116</v>
      </c>
      <c r="D17" s="2">
        <v>610.98</v>
      </c>
      <c r="E17" s="3">
        <f t="shared" si="0"/>
        <v>0.50577814569536428</v>
      </c>
    </row>
    <row r="18" spans="2:5" x14ac:dyDescent="0.25">
      <c r="B18" s="6">
        <v>38</v>
      </c>
      <c r="C18" s="2">
        <v>29063</v>
      </c>
      <c r="D18" s="2">
        <v>637.58000000000004</v>
      </c>
      <c r="E18" s="3">
        <f t="shared" si="0"/>
        <v>0.52779801324503317</v>
      </c>
    </row>
    <row r="19" spans="2:5" x14ac:dyDescent="0.25">
      <c r="B19" s="6">
        <v>39</v>
      </c>
      <c r="C19" s="2">
        <v>25364</v>
      </c>
      <c r="D19" s="2">
        <v>675.9</v>
      </c>
      <c r="E19" s="3">
        <f t="shared" si="0"/>
        <v>0.55951986754966887</v>
      </c>
    </row>
    <row r="20" spans="2:5" x14ac:dyDescent="0.25">
      <c r="B20" s="6">
        <v>40</v>
      </c>
      <c r="C20" s="2">
        <v>39048</v>
      </c>
      <c r="D20" s="2">
        <v>726.57</v>
      </c>
      <c r="E20" s="3">
        <f t="shared" si="0"/>
        <v>0.60146523178807954</v>
      </c>
    </row>
    <row r="21" spans="2:5" x14ac:dyDescent="0.25">
      <c r="B21" s="6">
        <v>41</v>
      </c>
      <c r="C21" s="2">
        <v>41985</v>
      </c>
      <c r="D21" s="2">
        <v>676.33</v>
      </c>
      <c r="E21" s="3">
        <f t="shared" si="0"/>
        <v>0.55987582781456957</v>
      </c>
    </row>
    <row r="22" spans="2:5" x14ac:dyDescent="0.25">
      <c r="B22" s="6">
        <v>42</v>
      </c>
      <c r="C22" s="2">
        <v>22614</v>
      </c>
      <c r="D22" s="2">
        <v>717.83</v>
      </c>
      <c r="E22" s="3">
        <f t="shared" si="0"/>
        <v>0.59423013245033118</v>
      </c>
    </row>
    <row r="23" spans="2:5" x14ac:dyDescent="0.25">
      <c r="B23" s="6">
        <v>43</v>
      </c>
      <c r="C23" s="2">
        <v>16249</v>
      </c>
      <c r="D23" s="2">
        <v>750.15</v>
      </c>
      <c r="E23" s="3">
        <f t="shared" si="0"/>
        <v>0.62098509933774837</v>
      </c>
    </row>
    <row r="24" spans="2:5" x14ac:dyDescent="0.25">
      <c r="B24" s="6">
        <v>44</v>
      </c>
      <c r="C24" s="2">
        <v>12065</v>
      </c>
      <c r="D24" s="2">
        <v>782.67</v>
      </c>
      <c r="E24" s="3">
        <f t="shared" si="0"/>
        <v>0.64790562913907279</v>
      </c>
    </row>
    <row r="25" spans="2:5" x14ac:dyDescent="0.25">
      <c r="B25" s="6">
        <v>45</v>
      </c>
      <c r="C25" s="2">
        <v>9829</v>
      </c>
      <c r="D25" s="2">
        <v>802.73</v>
      </c>
      <c r="E25" s="3">
        <f t="shared" si="0"/>
        <v>0.66451158940397348</v>
      </c>
    </row>
    <row r="26" spans="2:5" x14ac:dyDescent="0.25">
      <c r="B26" s="6" t="s">
        <v>2</v>
      </c>
      <c r="C26" s="2">
        <v>15667</v>
      </c>
      <c r="D26" s="2">
        <v>891.12</v>
      </c>
      <c r="E26" s="3">
        <f t="shared" si="0"/>
        <v>0.73768211920529803</v>
      </c>
    </row>
    <row r="27" spans="2:5" x14ac:dyDescent="0.25">
      <c r="B27" s="6" t="s">
        <v>3</v>
      </c>
      <c r="C27" s="7">
        <v>695563</v>
      </c>
      <c r="D27" s="7">
        <v>547.36</v>
      </c>
      <c r="E27" s="4">
        <f t="shared" si="0"/>
        <v>0.45311258278145694</v>
      </c>
    </row>
    <row r="28" spans="2:5" x14ac:dyDescent="0.25">
      <c r="B28" s="6" t="s">
        <v>4</v>
      </c>
      <c r="C28" s="2">
        <v>343235</v>
      </c>
      <c r="D28" s="2">
        <v>422.42</v>
      </c>
      <c r="E28" s="3">
        <f t="shared" si="0"/>
        <v>0.3496854304635762</v>
      </c>
    </row>
    <row r="29" spans="2:5" x14ac:dyDescent="0.25">
      <c r="B29" s="6" t="s">
        <v>5</v>
      </c>
      <c r="C29" s="2">
        <v>194871</v>
      </c>
      <c r="D29" s="2">
        <v>611.96</v>
      </c>
      <c r="E29" s="3">
        <f t="shared" si="0"/>
        <v>0.50658940397350993</v>
      </c>
    </row>
    <row r="30" spans="2:5" x14ac:dyDescent="0.25">
      <c r="B30" s="6" t="s">
        <v>6</v>
      </c>
      <c r="C30" s="2">
        <v>157457</v>
      </c>
      <c r="D30" s="2">
        <v>739.78</v>
      </c>
      <c r="E30" s="3">
        <f t="shared" si="0"/>
        <v>0.61240066225165557</v>
      </c>
    </row>
    <row r="33" spans="2:4" ht="45.75" customHeight="1" x14ac:dyDescent="0.25">
      <c r="B33" s="87" t="str">
        <f>'starosna mirovina BMU'!B33:C33</f>
        <v>Prosječna mjesečna isplaćena netoplaća Republike Hrvatske za listopad 2023. u eurima (EUR) (izvor: DZS)</v>
      </c>
      <c r="C33" s="87"/>
      <c r="D33" s="65">
        <f>'starosna mirovina BMU'!D33</f>
        <v>1208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{891DE951-73B4-4BE3-A51D-5EBAF9AE1DEA}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1DE951-73B4-4BE3-A51D-5EBAF9AE1D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>
      <selection activeCell="B33" sqref="B33:C33"/>
    </sheetView>
  </sheetViews>
  <sheetFormatPr defaultRowHeight="15" x14ac:dyDescent="0.25"/>
  <cols>
    <col min="2" max="2" width="15.140625" customWidth="1"/>
    <col min="3" max="3" width="22.42578125" customWidth="1"/>
    <col min="4" max="5" width="16.7109375" customWidth="1"/>
  </cols>
  <sheetData>
    <row r="2" spans="2:29" ht="46.5" customHeight="1" x14ac:dyDescent="0.25">
      <c r="B2" s="89" t="s">
        <v>12</v>
      </c>
      <c r="C2" s="89"/>
      <c r="D2" s="89"/>
      <c r="E2" s="8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5" spans="2:29" x14ac:dyDescent="0.25">
      <c r="B5" t="str">
        <f>'starosna mirovina BMU'!B5</f>
        <v>za prosinac 2023. (isplata u siječnju 2024.)</v>
      </c>
    </row>
    <row r="6" spans="2:29" ht="36" x14ac:dyDescent="0.25">
      <c r="B6" s="5" t="str">
        <f>'starosna mirovina BMU'!B6</f>
        <v>Godine mirovinskog staža</v>
      </c>
      <c r="C6" s="5" t="str">
        <f>'starosna mirovina BMU'!C6</f>
        <v>Broj korisnika</v>
      </c>
      <c r="D6" s="5" t="str">
        <f>'starosna mirovina BMU'!D6</f>
        <v>Prosječni iznos netomirovine</v>
      </c>
      <c r="E6" s="5" t="str">
        <f>'starosna mirovina BMU'!E6</f>
        <v>Udio u prosječnoj netoplaći za studeni 2023.</v>
      </c>
    </row>
    <row r="7" spans="2:29" x14ac:dyDescent="0.25">
      <c r="B7" s="6" t="s">
        <v>7</v>
      </c>
      <c r="C7" s="2">
        <v>35792</v>
      </c>
      <c r="D7" s="11">
        <v>307.61374161823869</v>
      </c>
      <c r="E7" s="3">
        <f t="shared" ref="E7:E30" si="0">D7/$D$33</f>
        <v>0.25464713710119097</v>
      </c>
    </row>
    <row r="8" spans="2:29" x14ac:dyDescent="0.25">
      <c r="B8" s="6" t="s">
        <v>0</v>
      </c>
      <c r="C8" s="2">
        <v>18180</v>
      </c>
      <c r="D8" s="2">
        <v>371.87</v>
      </c>
      <c r="E8" s="3">
        <f t="shared" si="0"/>
        <v>0.30783940397350995</v>
      </c>
      <c r="I8" s="1"/>
    </row>
    <row r="9" spans="2:29" x14ac:dyDescent="0.25">
      <c r="B9" s="6" t="s">
        <v>1</v>
      </c>
      <c r="C9" s="2">
        <v>18256</v>
      </c>
      <c r="D9" s="2">
        <v>416.06</v>
      </c>
      <c r="E9" s="3">
        <f t="shared" si="0"/>
        <v>0.34442052980132448</v>
      </c>
    </row>
    <row r="10" spans="2:29" x14ac:dyDescent="0.25">
      <c r="B10" s="6">
        <v>30</v>
      </c>
      <c r="C10" s="2">
        <v>3098</v>
      </c>
      <c r="D10" s="2">
        <v>445.79</v>
      </c>
      <c r="E10" s="3">
        <f t="shared" si="0"/>
        <v>0.36903145695364242</v>
      </c>
    </row>
    <row r="11" spans="2:29" x14ac:dyDescent="0.25">
      <c r="B11" s="6">
        <v>31</v>
      </c>
      <c r="C11" s="2">
        <v>2559</v>
      </c>
      <c r="D11" s="2">
        <v>453.57</v>
      </c>
      <c r="E11" s="3">
        <f t="shared" si="0"/>
        <v>0.37547185430463575</v>
      </c>
    </row>
    <row r="12" spans="2:29" x14ac:dyDescent="0.25">
      <c r="B12" s="6">
        <v>32</v>
      </c>
      <c r="C12" s="2">
        <v>2266</v>
      </c>
      <c r="D12" s="2">
        <v>464.97</v>
      </c>
      <c r="E12" s="3">
        <f t="shared" si="0"/>
        <v>0.38490894039735102</v>
      </c>
    </row>
    <row r="13" spans="2:29" x14ac:dyDescent="0.25">
      <c r="B13" s="6">
        <v>33</v>
      </c>
      <c r="C13" s="2">
        <v>1974</v>
      </c>
      <c r="D13" s="2">
        <v>475.18</v>
      </c>
      <c r="E13" s="3">
        <f t="shared" si="0"/>
        <v>0.39336092715231791</v>
      </c>
    </row>
    <row r="14" spans="2:29" x14ac:dyDescent="0.25">
      <c r="B14" s="6">
        <v>34</v>
      </c>
      <c r="C14" s="2">
        <v>1675</v>
      </c>
      <c r="D14" s="2">
        <v>487.78</v>
      </c>
      <c r="E14" s="3">
        <f t="shared" si="0"/>
        <v>0.40379139072847681</v>
      </c>
    </row>
    <row r="15" spans="2:29" x14ac:dyDescent="0.25">
      <c r="B15" s="6">
        <v>35</v>
      </c>
      <c r="C15" s="2">
        <v>1335</v>
      </c>
      <c r="D15" s="2">
        <v>491.02</v>
      </c>
      <c r="E15" s="3">
        <f t="shared" si="0"/>
        <v>0.40647350993377485</v>
      </c>
    </row>
    <row r="16" spans="2:29" x14ac:dyDescent="0.25">
      <c r="B16" s="6">
        <v>36</v>
      </c>
      <c r="C16" s="2">
        <v>1064</v>
      </c>
      <c r="D16" s="2">
        <v>502.02</v>
      </c>
      <c r="E16" s="3">
        <f t="shared" si="0"/>
        <v>0.41557947019867547</v>
      </c>
    </row>
    <row r="17" spans="2:5" x14ac:dyDescent="0.25">
      <c r="B17" s="6">
        <v>37</v>
      </c>
      <c r="C17" s="2">
        <v>755</v>
      </c>
      <c r="D17" s="2">
        <v>514.95000000000005</v>
      </c>
      <c r="E17" s="3">
        <f t="shared" si="0"/>
        <v>0.42628311258278151</v>
      </c>
    </row>
    <row r="18" spans="2:5" x14ac:dyDescent="0.25">
      <c r="B18" s="6">
        <v>38</v>
      </c>
      <c r="C18" s="2">
        <v>605</v>
      </c>
      <c r="D18" s="2">
        <v>522.83000000000004</v>
      </c>
      <c r="E18" s="3">
        <f t="shared" si="0"/>
        <v>0.43280629139072851</v>
      </c>
    </row>
    <row r="19" spans="2:5" x14ac:dyDescent="0.25">
      <c r="B19" s="6">
        <v>39</v>
      </c>
      <c r="C19" s="2">
        <v>376</v>
      </c>
      <c r="D19" s="2">
        <v>528.57000000000005</v>
      </c>
      <c r="E19" s="3">
        <f t="shared" si="0"/>
        <v>0.43755794701986761</v>
      </c>
    </row>
    <row r="20" spans="2:5" x14ac:dyDescent="0.25">
      <c r="B20" s="6">
        <v>40</v>
      </c>
      <c r="C20" s="2">
        <v>249</v>
      </c>
      <c r="D20" s="2">
        <v>543.39</v>
      </c>
      <c r="E20" s="3">
        <f t="shared" si="0"/>
        <v>0.44982615894039735</v>
      </c>
    </row>
    <row r="21" spans="2:5" x14ac:dyDescent="0.25">
      <c r="B21" s="6">
        <v>41</v>
      </c>
      <c r="C21" s="2">
        <v>134</v>
      </c>
      <c r="D21" s="2">
        <v>547.41999999999996</v>
      </c>
      <c r="E21" s="3">
        <f t="shared" si="0"/>
        <v>0.45316225165562912</v>
      </c>
    </row>
    <row r="22" spans="2:5" x14ac:dyDescent="0.25">
      <c r="B22" s="6">
        <v>42</v>
      </c>
      <c r="C22" s="2">
        <v>68</v>
      </c>
      <c r="D22" s="2">
        <v>593.62</v>
      </c>
      <c r="E22" s="3">
        <f t="shared" si="0"/>
        <v>0.49140728476821194</v>
      </c>
    </row>
    <row r="23" spans="2:5" x14ac:dyDescent="0.25">
      <c r="B23" s="6">
        <v>43</v>
      </c>
      <c r="C23" s="2">
        <v>53</v>
      </c>
      <c r="D23" s="2">
        <v>619.6</v>
      </c>
      <c r="E23" s="3">
        <f t="shared" si="0"/>
        <v>0.51291390728476827</v>
      </c>
    </row>
    <row r="24" spans="2:5" x14ac:dyDescent="0.25">
      <c r="B24" s="6">
        <v>44</v>
      </c>
      <c r="C24" s="2">
        <v>33</v>
      </c>
      <c r="D24" s="2">
        <v>601.80999999999995</v>
      </c>
      <c r="E24" s="3">
        <f t="shared" si="0"/>
        <v>0.49818708609271517</v>
      </c>
    </row>
    <row r="25" spans="2:5" x14ac:dyDescent="0.25">
      <c r="B25" s="6">
        <v>45</v>
      </c>
      <c r="C25" s="2">
        <v>23</v>
      </c>
      <c r="D25" s="2">
        <v>627.91</v>
      </c>
      <c r="E25" s="3">
        <f t="shared" si="0"/>
        <v>0.51979304635761592</v>
      </c>
    </row>
    <row r="26" spans="2:5" x14ac:dyDescent="0.25">
      <c r="B26" s="6" t="s">
        <v>2</v>
      </c>
      <c r="C26" s="2">
        <v>31</v>
      </c>
      <c r="D26" s="2">
        <v>671.49</v>
      </c>
      <c r="E26" s="3">
        <f t="shared" si="0"/>
        <v>0.5558692052980132</v>
      </c>
    </row>
    <row r="27" spans="2:5" x14ac:dyDescent="0.25">
      <c r="B27" s="6" t="s">
        <v>3</v>
      </c>
      <c r="C27" s="7">
        <v>88526</v>
      </c>
      <c r="D27" s="7">
        <v>374.43</v>
      </c>
      <c r="E27" s="4">
        <f t="shared" si="0"/>
        <v>0.30995860927152319</v>
      </c>
    </row>
    <row r="28" spans="2:5" x14ac:dyDescent="0.25">
      <c r="B28" s="6" t="s">
        <v>4</v>
      </c>
      <c r="C28" s="2">
        <v>83800</v>
      </c>
      <c r="D28" s="2">
        <v>366.55</v>
      </c>
      <c r="E28" s="3">
        <f t="shared" si="0"/>
        <v>0.30343543046357618</v>
      </c>
    </row>
    <row r="29" spans="2:5" x14ac:dyDescent="0.25">
      <c r="B29" s="6" t="s">
        <v>5</v>
      </c>
      <c r="C29" s="2">
        <v>4135</v>
      </c>
      <c r="D29" s="2">
        <v>506.29</v>
      </c>
      <c r="E29" s="3">
        <f t="shared" si="0"/>
        <v>0.41911423841059603</v>
      </c>
    </row>
    <row r="30" spans="2:5" x14ac:dyDescent="0.25">
      <c r="B30" s="6" t="s">
        <v>6</v>
      </c>
      <c r="C30" s="2">
        <v>591</v>
      </c>
      <c r="D30" s="2">
        <v>570.19000000000005</v>
      </c>
      <c r="E30" s="3">
        <f t="shared" si="0"/>
        <v>0.47201158940397353</v>
      </c>
    </row>
    <row r="33" spans="2:4" ht="46.5" customHeight="1" x14ac:dyDescent="0.25">
      <c r="B33" s="87" t="str">
        <f>'starosna mirovina BMU'!B33:C33</f>
        <v>Prosječna mjesečna isplaćena netoplaća Republike Hrvatske za listopad 2023. u eurima (EUR) (izvor: DZS)</v>
      </c>
      <c r="C33" s="87"/>
      <c r="D33" s="65">
        <f>'starosna mirovina BMU'!D33</f>
        <v>1208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{B10FB4BF-1B7C-42CA-B250-0ED4EFA8503A}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0FB4BF-1B7C-42CA-B250-0ED4EFA850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>
      <selection activeCell="E6" sqref="B6:E6"/>
    </sheetView>
  </sheetViews>
  <sheetFormatPr defaultRowHeight="15" x14ac:dyDescent="0.25"/>
  <cols>
    <col min="2" max="2" width="15.140625" customWidth="1"/>
    <col min="3" max="3" width="22.42578125" customWidth="1"/>
    <col min="4" max="5" width="16.7109375" customWidth="1"/>
  </cols>
  <sheetData>
    <row r="2" spans="2:29" ht="37.5" customHeight="1" x14ac:dyDescent="0.25">
      <c r="B2" s="86" t="s">
        <v>13</v>
      </c>
      <c r="C2" s="86"/>
      <c r="D2" s="86"/>
      <c r="E2" s="8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prosinac 2023. (isplata u siječnju 2024.)</v>
      </c>
    </row>
    <row r="6" spans="2:29" ht="36" x14ac:dyDescent="0.25">
      <c r="B6" s="5" t="str">
        <f>'starosna mirovina BMU'!B6</f>
        <v>Godine mirovinskog staža</v>
      </c>
      <c r="C6" s="5" t="str">
        <f>'starosna mirovina BMU'!C6</f>
        <v>Broj korisnika</v>
      </c>
      <c r="D6" s="5" t="str">
        <f>'starosna mirovina BMU'!D6</f>
        <v>Prosječni iznos netomirovine</v>
      </c>
      <c r="E6" s="5" t="str">
        <f>'starosna mirovina BMU'!E6</f>
        <v>Udio u prosječnoj netoplaći za studeni 2023.</v>
      </c>
    </row>
    <row r="7" spans="2:29" x14ac:dyDescent="0.25">
      <c r="B7" s="6" t="s">
        <v>7</v>
      </c>
      <c r="C7" s="2">
        <v>41475</v>
      </c>
      <c r="D7" s="11">
        <v>288.34736178420735</v>
      </c>
      <c r="E7" s="3">
        <f t="shared" ref="E7:E30" si="0">D7/$D$33</f>
        <v>0.23869814717235707</v>
      </c>
    </row>
    <row r="8" spans="2:29" x14ac:dyDescent="0.25">
      <c r="B8" s="6" t="s">
        <v>0</v>
      </c>
      <c r="C8" s="2">
        <v>19185</v>
      </c>
      <c r="D8" s="2">
        <v>332.16</v>
      </c>
      <c r="E8" s="3">
        <f t="shared" si="0"/>
        <v>0.27496688741721859</v>
      </c>
    </row>
    <row r="9" spans="2:29" x14ac:dyDescent="0.25">
      <c r="B9" s="6" t="s">
        <v>1</v>
      </c>
      <c r="C9" s="2">
        <v>21162</v>
      </c>
      <c r="D9" s="2">
        <v>401.67</v>
      </c>
      <c r="E9" s="3">
        <f t="shared" si="0"/>
        <v>0.33250827814569539</v>
      </c>
    </row>
    <row r="10" spans="2:29" x14ac:dyDescent="0.25">
      <c r="B10" s="6">
        <v>30</v>
      </c>
      <c r="C10" s="2">
        <v>5160</v>
      </c>
      <c r="D10" s="2">
        <v>437.78</v>
      </c>
      <c r="E10" s="3">
        <f t="shared" si="0"/>
        <v>0.36240066225165563</v>
      </c>
    </row>
    <row r="11" spans="2:29" x14ac:dyDescent="0.25">
      <c r="B11" s="6">
        <v>31</v>
      </c>
      <c r="C11" s="2">
        <v>4715</v>
      </c>
      <c r="D11" s="2">
        <v>457.83</v>
      </c>
      <c r="E11" s="3">
        <f t="shared" si="0"/>
        <v>0.37899834437086094</v>
      </c>
    </row>
    <row r="12" spans="2:29" x14ac:dyDescent="0.25">
      <c r="B12" s="6">
        <v>32</v>
      </c>
      <c r="C12" s="2">
        <v>4642</v>
      </c>
      <c r="D12" s="2">
        <v>460.86</v>
      </c>
      <c r="E12" s="3">
        <f t="shared" si="0"/>
        <v>0.38150662251655632</v>
      </c>
    </row>
    <row r="13" spans="2:29" x14ac:dyDescent="0.25">
      <c r="B13" s="6">
        <v>33</v>
      </c>
      <c r="C13" s="2">
        <v>4546</v>
      </c>
      <c r="D13" s="2">
        <v>477.89</v>
      </c>
      <c r="E13" s="3">
        <f t="shared" si="0"/>
        <v>0.39560430463576157</v>
      </c>
    </row>
    <row r="14" spans="2:29" x14ac:dyDescent="0.25">
      <c r="B14" s="6">
        <v>34</v>
      </c>
      <c r="C14" s="2">
        <v>4040</v>
      </c>
      <c r="D14" s="2">
        <v>494.98</v>
      </c>
      <c r="E14" s="3">
        <f t="shared" si="0"/>
        <v>0.40975165562913907</v>
      </c>
    </row>
    <row r="15" spans="2:29" x14ac:dyDescent="0.25">
      <c r="B15" s="6">
        <v>35</v>
      </c>
      <c r="C15" s="2">
        <v>13242</v>
      </c>
      <c r="D15" s="2">
        <v>479.77</v>
      </c>
      <c r="E15" s="3">
        <f t="shared" si="0"/>
        <v>0.39716059602649006</v>
      </c>
    </row>
    <row r="16" spans="2:29" x14ac:dyDescent="0.25">
      <c r="B16" s="6">
        <v>36</v>
      </c>
      <c r="C16" s="2">
        <v>6085</v>
      </c>
      <c r="D16" s="2">
        <v>520.89</v>
      </c>
      <c r="E16" s="3">
        <f t="shared" si="0"/>
        <v>0.43120033112582778</v>
      </c>
    </row>
    <row r="17" spans="2:5" x14ac:dyDescent="0.25">
      <c r="B17" s="6">
        <v>37</v>
      </c>
      <c r="C17" s="2">
        <v>5055</v>
      </c>
      <c r="D17" s="2">
        <v>544.29999999999995</v>
      </c>
      <c r="E17" s="3">
        <f t="shared" si="0"/>
        <v>0.45057947019867545</v>
      </c>
    </row>
    <row r="18" spans="2:5" x14ac:dyDescent="0.25">
      <c r="B18" s="6">
        <v>38</v>
      </c>
      <c r="C18" s="2">
        <v>4432</v>
      </c>
      <c r="D18" s="2">
        <v>572.34</v>
      </c>
      <c r="E18" s="3">
        <f t="shared" si="0"/>
        <v>0.47379139072847687</v>
      </c>
    </row>
    <row r="19" spans="2:5" x14ac:dyDescent="0.25">
      <c r="B19" s="6">
        <v>39</v>
      </c>
      <c r="C19" s="2">
        <v>3378</v>
      </c>
      <c r="D19" s="2">
        <v>594.16</v>
      </c>
      <c r="E19" s="3">
        <f t="shared" si="0"/>
        <v>0.49185430463576157</v>
      </c>
    </row>
    <row r="20" spans="2:5" x14ac:dyDescent="0.25">
      <c r="B20" s="6">
        <v>40</v>
      </c>
      <c r="C20" s="2">
        <v>14747</v>
      </c>
      <c r="D20" s="2">
        <v>584.03</v>
      </c>
      <c r="E20" s="3">
        <f t="shared" si="0"/>
        <v>0.48346854304635761</v>
      </c>
    </row>
    <row r="21" spans="2:5" x14ac:dyDescent="0.25">
      <c r="B21" s="6">
        <v>41</v>
      </c>
      <c r="C21" s="2">
        <v>3276</v>
      </c>
      <c r="D21" s="2">
        <v>619.04999999999995</v>
      </c>
      <c r="E21" s="3">
        <f t="shared" si="0"/>
        <v>0.51245860927152309</v>
      </c>
    </row>
    <row r="22" spans="2:5" x14ac:dyDescent="0.25">
      <c r="B22" s="6">
        <v>42</v>
      </c>
      <c r="C22" s="2">
        <v>1973</v>
      </c>
      <c r="D22" s="2">
        <v>646.9</v>
      </c>
      <c r="E22" s="3">
        <f t="shared" si="0"/>
        <v>0.53551324503311259</v>
      </c>
    </row>
    <row r="23" spans="2:5" x14ac:dyDescent="0.25">
      <c r="B23" s="6">
        <v>43</v>
      </c>
      <c r="C23" s="2">
        <v>1454</v>
      </c>
      <c r="D23" s="2">
        <v>675.94</v>
      </c>
      <c r="E23" s="3">
        <f t="shared" si="0"/>
        <v>0.55955298013245036</v>
      </c>
    </row>
    <row r="24" spans="2:5" x14ac:dyDescent="0.25">
      <c r="B24" s="6">
        <v>44</v>
      </c>
      <c r="C24" s="2">
        <v>1014</v>
      </c>
      <c r="D24" s="2">
        <v>701.3</v>
      </c>
      <c r="E24" s="3">
        <f t="shared" si="0"/>
        <v>0.58054635761589402</v>
      </c>
    </row>
    <row r="25" spans="2:5" x14ac:dyDescent="0.25">
      <c r="B25" s="6">
        <v>45</v>
      </c>
      <c r="C25" s="2">
        <v>746</v>
      </c>
      <c r="D25" s="2">
        <v>732.87</v>
      </c>
      <c r="E25" s="3">
        <f t="shared" si="0"/>
        <v>0.6066804635761589</v>
      </c>
    </row>
    <row r="26" spans="2:5" x14ac:dyDescent="0.25">
      <c r="B26" s="6" t="s">
        <v>2</v>
      </c>
      <c r="C26" s="2">
        <v>1546</v>
      </c>
      <c r="D26" s="2">
        <v>819.57</v>
      </c>
      <c r="E26" s="3">
        <f t="shared" si="0"/>
        <v>0.67845198675496687</v>
      </c>
    </row>
    <row r="27" spans="2:5" x14ac:dyDescent="0.25">
      <c r="B27" s="6" t="s">
        <v>3</v>
      </c>
      <c r="C27" s="7">
        <v>161873</v>
      </c>
      <c r="D27" s="7">
        <v>431.23</v>
      </c>
      <c r="E27" s="4">
        <f t="shared" si="0"/>
        <v>0.35697847682119205</v>
      </c>
    </row>
    <row r="28" spans="2:5" x14ac:dyDescent="0.25">
      <c r="B28" s="6" t="s">
        <v>4</v>
      </c>
      <c r="C28" s="2">
        <v>104925</v>
      </c>
      <c r="D28" s="2">
        <v>357.98</v>
      </c>
      <c r="E28" s="3">
        <f t="shared" si="0"/>
        <v>0.296341059602649</v>
      </c>
    </row>
    <row r="29" spans="2:5" x14ac:dyDescent="0.25">
      <c r="B29" s="6" t="s">
        <v>5</v>
      </c>
      <c r="C29" s="2">
        <v>32192</v>
      </c>
      <c r="D29" s="2">
        <v>522.41999999999996</v>
      </c>
      <c r="E29" s="3">
        <f t="shared" si="0"/>
        <v>0.4324668874172185</v>
      </c>
    </row>
    <row r="30" spans="2:5" x14ac:dyDescent="0.25">
      <c r="B30" s="6" t="s">
        <v>6</v>
      </c>
      <c r="C30" s="2">
        <v>24756</v>
      </c>
      <c r="D30" s="2">
        <v>623.07000000000005</v>
      </c>
      <c r="E30" s="3">
        <f t="shared" si="0"/>
        <v>0.51578642384105966</v>
      </c>
    </row>
    <row r="33" spans="2:4" ht="45.75" customHeight="1" x14ac:dyDescent="0.25">
      <c r="B33" s="87" t="str">
        <f>'starosna mirovina BMU'!B33:C33</f>
        <v>Prosječna mjesečna isplaćena netoplaća Republike Hrvatske za listopad 2023. u eurima (EUR) (izvor: DZS)</v>
      </c>
      <c r="C33" s="87"/>
      <c r="D33" s="65">
        <f>'starosna mirovina BMU'!D33</f>
        <v>1208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{EB328C51-FA36-4FAD-86BD-A03FECF86510}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328C51-FA36-4FAD-86BD-A03FECF865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NOVO GRAF+TABLICA</vt:lpstr>
      <vt:lpstr>starosna mirovina BMU</vt:lpstr>
      <vt:lpstr>starosna za dugo.osig. BMU</vt:lpstr>
      <vt:lpstr>starosna prevedena iz inv.BMU</vt:lpstr>
      <vt:lpstr>PSM BMU</vt:lpstr>
      <vt:lpstr>PSM zbog stečaja BMU</vt:lpstr>
      <vt:lpstr>sveukupno ST BMU</vt:lpstr>
      <vt:lpstr>invalidska BMU</vt:lpstr>
      <vt:lpstr>obiteljska BMU</vt:lpstr>
      <vt:lpstr>'NOVO GRAF+TABLICA'!Podrucje_ispisa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Oštarić</dc:creator>
  <cp:lastModifiedBy>Tomislav Oštarić</cp:lastModifiedBy>
  <cp:lastPrinted>2024-01-31T13:53:03Z</cp:lastPrinted>
  <dcterms:created xsi:type="dcterms:W3CDTF">2023-10-03T11:00:22Z</dcterms:created>
  <dcterms:modified xsi:type="dcterms:W3CDTF">2024-01-31T13:56:05Z</dcterms:modified>
</cp:coreProperties>
</file>