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5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PSM BMU" sheetId="5" r:id="rId5"/>
    <sheet name="PSM zbog stečaja BMU" sheetId="6" r:id="rId6"/>
    <sheet name="sveukupno ST BMU" sheetId="8" r:id="rId7"/>
    <sheet name="invalidska BMU" sheetId="9" r:id="rId8"/>
    <sheet name="obiteljska BMU" sheetId="11" r:id="rId9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4" l="1"/>
  <c r="B58" i="14"/>
  <c r="B52" i="14"/>
  <c r="B55" i="14" l="1"/>
  <c r="B5" i="11" l="1"/>
  <c r="B5" i="9"/>
  <c r="B5" i="8"/>
  <c r="B5" i="6"/>
  <c r="B5" i="5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2" l="1"/>
  <c r="E6" i="3"/>
  <c r="E6" i="5"/>
  <c r="E6" i="6"/>
  <c r="E6" i="8"/>
  <c r="E6" i="9"/>
  <c r="E6" i="11"/>
  <c r="D33" i="11"/>
  <c r="B33" i="11"/>
  <c r="D33" i="9"/>
  <c r="B33" i="9"/>
  <c r="D33" i="8"/>
  <c r="E7" i="8" s="1"/>
  <c r="B33" i="8"/>
  <c r="D29" i="6"/>
  <c r="B29" i="6"/>
  <c r="D30" i="5"/>
  <c r="B30" i="5"/>
  <c r="D16" i="2"/>
  <c r="D33" i="3"/>
  <c r="E7" i="3" s="1"/>
  <c r="B33" i="3"/>
  <c r="B16" i="2"/>
  <c r="E7" i="1"/>
  <c r="E7" i="2" l="1"/>
  <c r="E11" i="2"/>
  <c r="E8" i="2"/>
  <c r="E12" i="2"/>
  <c r="E9" i="2"/>
  <c r="E13" i="2"/>
  <c r="E10" i="2"/>
  <c r="E9" i="5"/>
  <c r="E13" i="5"/>
  <c r="E17" i="5"/>
  <c r="E21" i="5"/>
  <c r="E25" i="5"/>
  <c r="E23" i="5"/>
  <c r="E8" i="5"/>
  <c r="E16" i="5"/>
  <c r="E10" i="5"/>
  <c r="E14" i="5"/>
  <c r="E18" i="5"/>
  <c r="E22" i="5"/>
  <c r="E26" i="5"/>
  <c r="E19" i="5"/>
  <c r="E12" i="5"/>
  <c r="E24" i="5"/>
  <c r="E7" i="5"/>
  <c r="E11" i="5"/>
  <c r="E15" i="5"/>
  <c r="E27" i="5"/>
  <c r="E20" i="5"/>
  <c r="B5" i="3"/>
  <c r="B5" i="2"/>
  <c r="E30" i="11" l="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<sst xmlns="http://schemas.openxmlformats.org/spreadsheetml/2006/main" count="139" uniqueCount="63">
  <si>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</si>
  <si>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</si>
  <si>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</si>
  <si>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</si>
  <si>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</si>
  <si>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</si>
  <si>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</si>
  <si>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</si>
  <si>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</si>
  <si>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</si>
  <si>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</si>
  <si>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</si>
  <si>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</si>
  <si>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</si>
  <si>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</si>
  <si>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</si>
  <si>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</si>
  <si>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</si>
  <si>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</si>
  <si>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</si>
  <si>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</si>
  <si>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</si>
  <si>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</si>
  <si>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</si>
  <si>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</si>
  <si>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</si>
  <si>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</si>
  <si>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</si>
  <si>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</si>
  <si>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 xml:space="preserve"> I. UKUPNO  </t>
  </si>
  <si>
    <t>Obiteljska mirovina</t>
  </si>
  <si>
    <t>Invalidska mirovina</t>
  </si>
  <si>
    <t>Sveukupno starosna mirovina</t>
  </si>
  <si>
    <t>Prijevremena starosna mirovina</t>
  </si>
  <si>
    <t>Ukupno starosna mirovina</t>
  </si>
  <si>
    <t xml:space="preserve">Starosna mirovina prevedena iz invalidske   </t>
  </si>
  <si>
    <t>Starosna mirovina</t>
  </si>
  <si>
    <t>Prosječna netomirovina u eurima (EUR)</t>
  </si>
  <si>
    <t>Broj korisnika</t>
  </si>
  <si>
    <t>Vrste mirovina</t>
  </si>
  <si>
    <r>
      <t xml:space="preserve">Korisnici mirovina koji su pravo na mirovinu ostvarili prema Zakonu o mirovinskom osiguranju 
</t>
    </r>
    <r>
      <rPr>
        <b/>
        <i/>
        <sz val="14"/>
        <color rgb="FFFF0000"/>
        <rFont val="Calibri"/>
        <family val="2"/>
        <charset val="238"/>
        <scheme val="minor"/>
      </rPr>
      <t>bez međunarodnih ugovora</t>
    </r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</si>
  <si>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</si>
  <si>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</si>
  <si>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</si>
  <si>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</si>
  <si>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godine ukupnog mirovinskog staža</t>
  </si>
  <si>
    <t>U tablici je prikazan ukupni staž korisnika mirovina.</t>
  </si>
  <si>
    <t>Napomena: u broj korisnika mirovina nisu uključeni korisnici mirovina DVO, ZOHBDR i HVO.</t>
  </si>
  <si>
    <t>Napomena: u broj korisnika mirovina nisu uključeni korisnici mirovina DVO, ZOHBDR i HVO.                                                                                                                         U tablici je prikazan staž korisnika od kojeg je određeno pravo na obiteljsku mirovinu.</t>
  </si>
  <si>
    <t>Od srpnja 2025. na snagu je stupio Zakon o mirovinskom osiguranju (NN 96/25).</t>
  </si>
  <si>
    <t>Starosna mirovina za dugogodišnjeg osiguranika</t>
  </si>
  <si>
    <t>Prijevremena starosna mirovina zbog stečaja poslodavca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</si>
  <si>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STAROSNE MIROVINE ZA DUGOGODIŠNJEG OSIGURANIKA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</si>
  <si>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PRIJEVREMENE STAROSNE MIROVINE ZBOG STEČAJA POSLODAVCA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</si>
  <si>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PREGLED OSNOVNIH PODATAKA O STANJU U SUSTAVU MIROVINSKOG OSIGURANJA
 za listopad 2025. (isplata u studenome 2025.)</t>
  </si>
  <si>
    <t>* U 2025. godini prosječna netoplaća u RH dostupna je za rujan 2025.</t>
  </si>
  <si>
    <t>Udio u prosječnoj netoplaći za rujan 2025.</t>
  </si>
  <si>
    <t>Prosječna mjesečna isplaćena netoplaća Republike Hrvatske zaposlenih u pravnim osobama za rujan 2025. u eurima (EUR) (izvor: DZS)</t>
  </si>
  <si>
    <r>
      <t xml:space="preserve">449,03
</t>
    </r>
    <r>
      <rPr>
        <sz val="12"/>
        <color rgb="FFFF0000"/>
        <rFont val="Calibri"/>
        <family val="2"/>
        <charset val="238"/>
        <scheme val="minor"/>
      </rPr>
      <t>(298,76)</t>
    </r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</si>
  <si>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*U 2024. uključeni su rashodi za jednokratno novčano primanje korisnicima mirovinskih primanja radi ublažavanja posljedica rasta troškova života u iznosu od 253.433.409 eura (EUR).                                                                                                                                                                                                                                                                                                                                                     **Za 2025. posljednji je dostupni podatak o ostvarenim rashodima za mirovine i mirovinska primanja (privremeni)  za rujan 2025., dok su planirani rashodi za razdoblje I.-XII.2025. u visini od 8.831.900.000 eura (tekući plan Hrvatskog zavoda za mirovinsko osiguranje za 2025. godinu).</t>
  </si>
  <si>
    <t>Prosječna mjesečna isplaćena netoplaća Republike Hrvatske za rujan 2025. u eurima (EUR) (izvor: DZS)</t>
  </si>
  <si>
    <t>udio u prosječnoj netoplaći za rujan 2025.</t>
  </si>
  <si>
    <t>za listopad 2025. (isplata u studenome 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</si>
</sst>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103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2" fontId="13" fillId="0" borderId="0" xfId="0" applyNumberFormat="1" applyFont="1"/>
    <xf numFmtId="0" fontId="2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20" fillId="0" borderId="0" xfId="0" applyFont="1"/>
    <xf numFmtId="0" fontId="30" fillId="0" borderId="0" xfId="0" applyFont="1"/>
    <xf numFmtId="0" fontId="21" fillId="0" borderId="0" xfId="0" applyFont="1"/>
    <xf numFmtId="0" fontId="0" fillId="2" borderId="0" xfId="0" applyFill="1"/>
    <xf numFmtId="164" fontId="31" fillId="0" borderId="0" xfId="0" applyNumberFormat="1" applyFont="1" applyAlignment="1">
      <alignment vertical="top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3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/>
    <xf numFmtId="165" fontId="31" fillId="0" borderId="0" xfId="0" applyNumberFormat="1" applyFont="1" applyAlignment="1">
      <alignment vertical="top"/>
    </xf>
    <xf numFmtId="1" fontId="25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4" fillId="5" borderId="1" xfId="0" applyNumberFormat="1" applyFont="1" applyFill="1" applyBorder="1" applyAlignment="1">
      <alignment vertical="center"/>
    </xf>
    <xf numFmtId="4" fontId="24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2" xfId="0" applyNumberFormat="1" applyFont="1" applyFill="1" applyBorder="1"/>
    <xf numFmtId="4" fontId="12" fillId="4" borderId="2" xfId="0" applyNumberFormat="1" applyFont="1" applyFill="1" applyBorder="1"/>
    <xf numFmtId="0" fontId="19" fillId="2" borderId="2" xfId="0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7" fillId="8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165" fontId="19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19" fillId="0" borderId="1" xfId="0" applyNumberFormat="1" applyFont="1" applyFill="1" applyBorder="1" applyAlignment="1">
      <alignment vertical="center"/>
    </xf>
    <xf numFmtId="0" fontId="0" fillId="0" borderId="0" xfId="0" applyNumberFormat="1"/>
    <xf numFmtId="165" fontId="19" fillId="0" borderId="1" xfId="0" applyNumberFormat="1" applyFont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" fontId="31" fillId="0" borderId="0" xfId="0" applyNumberFormat="1" applyFont="1" applyAlignment="1">
      <alignment vertical="top"/>
    </xf>
    <xf numFmtId="0" fontId="22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3" fillId="0" borderId="0" xfId="0" applyNumberFormat="1" applyFont="1"/>
    <xf numFmtId="2" fontId="31" fillId="0" borderId="0" xfId="0" applyNumberFormat="1" applyFont="1" applyAlignment="1">
      <alignment vertical="top"/>
    </xf>
    <xf numFmtId="164" fontId="3" fillId="0" borderId="0" xfId="0" applyNumberFormat="1" applyFont="1"/>
    <xf numFmtId="0" fontId="0" fillId="0" borderId="0" xfId="1" applyNumberFormat="1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listopad</a:t>
          </a:r>
          <a:r>
            <a:rPr lang="hr-HR" sz="1800" i="1">
              <a:solidFill>
                <a:srgbClr val="FFFF00"/>
              </a:solidFill>
            </a:rPr>
            <a:t> 2025.</a:t>
          </a:r>
        </a:p>
        <a:p>
          <a:pPr algn="ctr"/>
          <a:r>
            <a:rPr lang="hr-HR" sz="2400" b="1"/>
            <a:t>1.230.851</a:t>
          </a:r>
          <a:r>
            <a:rPr lang="hr-HR" sz="2400"/>
            <a:t> </a:t>
          </a:r>
          <a:r>
            <a:rPr lang="hr-HR" sz="1800"/>
            <a:t>(610,66 eura)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listopad</a:t>
          </a:r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 2025. </a:t>
          </a: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192.382</a:t>
          </a:r>
          <a:r>
            <a:rPr lang="hr-HR" sz="1800" baseline="0">
              <a:solidFill>
                <a:schemeClr val="bg1"/>
              </a:solidFill>
            </a:rPr>
            <a:t> (186,38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listopad 2025.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1.038.469</a:t>
          </a:r>
          <a:r>
            <a:rPr lang="hr-HR" sz="1800"/>
            <a:t> </a:t>
          </a:r>
          <a:r>
            <a:rPr lang="hr-HR" sz="1800" b="1"/>
            <a:t>(689,26 eura  </a:t>
          </a:r>
          <a:r>
            <a:rPr lang="hr-HR" sz="1800" b="1">
              <a:solidFill>
                <a:schemeClr val="bg1"/>
              </a:solidFill>
            </a:rPr>
            <a:t>47,3%)</a:t>
          </a:r>
        </a:p>
      </xdr:txBody>
    </xdr:sp>
    <xdr:clientData/>
  </xdr:twoCellAnchor>
  <xdr:twoCellAnchor editAs="oneCell">
    <xdr:from>
      <xdr:col>0</xdr:col>
      <xdr:colOff>0</xdr:colOff>
      <xdr:row>69</xdr:row>
      <xdr:rowOff>47624</xdr:rowOff>
    </xdr:from>
    <xdr:to>
      <xdr:col>3</xdr:col>
      <xdr:colOff>933450</xdr:colOff>
      <xdr:row>93</xdr:row>
      <xdr:rowOff>171450</xdr:rowOff>
    </xdr:to>
    <xdr:pic>
      <xdr:nvPicPr>
        <xdr:cNvPr id="10" name="Slika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592924"/>
          <a:ext cx="6848475" cy="469582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103</xdr:row>
      <xdr:rowOff>47625</xdr:rowOff>
    </xdr:from>
    <xdr:to>
      <xdr:col>3</xdr:col>
      <xdr:colOff>923926</xdr:colOff>
      <xdr:row>121</xdr:row>
      <xdr:rowOff>161925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089100"/>
          <a:ext cx="6838950" cy="3543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47624</xdr:rowOff>
    </xdr:from>
    <xdr:to>
      <xdr:col>3</xdr:col>
      <xdr:colOff>933450</xdr:colOff>
      <xdr:row>43</xdr:row>
      <xdr:rowOff>152399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782049"/>
          <a:ext cx="6848475" cy="418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tabSelected="1" zoomScaleNormal="100" workbookViewId="0"/>
  </sheetViews>
  <sheetFormatPr defaultColWidth="9.140625" defaultRowHeight="15" x14ac:dyDescent="0.25"/>
  <cols>
    <col min="1" max="1" width="59" style="11" customWidth="1"/>
    <col min="2" max="6" width="14.85546875" style="11" customWidth="1"/>
    <col min="7" max="8" width="11.28515625" style="12" customWidth="1"/>
    <col min="9" max="9" width="12.140625" style="12" customWidth="1"/>
    <col min="10" max="10" width="10.5703125" style="12" customWidth="1"/>
    <col min="11" max="11" width="9.140625" style="13" customWidth="1"/>
    <col min="12" max="12" width="11.7109375" style="12" customWidth="1"/>
    <col min="13" max="14" width="9.140625" style="12" customWidth="1"/>
    <col min="15" max="17" width="9.140625" style="12"/>
    <col min="18" max="16384" width="9.140625" style="11"/>
  </cols>
  <sheetData>
    <row r="3" spans="1:15" ht="43.5" customHeight="1" x14ac:dyDescent="0.25">
      <c r="A3" s="92" t="s">
        <v>54</v>
      </c>
      <c r="B3" s="92"/>
      <c r="C3" s="92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88"/>
      <c r="K12" s="37"/>
      <c r="L12" s="49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42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65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65"/>
      <c r="F16" s="42"/>
      <c r="G16" s="37"/>
      <c r="H16" s="83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35"/>
      <c r="E17" s="65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51" customHeight="1" x14ac:dyDescent="0.25"/>
    <row r="26" spans="1:17" x14ac:dyDescent="0.25">
      <c r="C26" s="13"/>
      <c r="D26" s="12"/>
      <c r="E26" s="12"/>
      <c r="F26" s="12"/>
      <c r="G26" s="13"/>
      <c r="K26" s="12"/>
      <c r="N26" s="11"/>
      <c r="O26" s="11"/>
      <c r="P26" s="11"/>
      <c r="Q26" s="11"/>
    </row>
    <row r="27" spans="1:17" x14ac:dyDescent="0.25">
      <c r="C27" s="13"/>
      <c r="D27" s="12"/>
      <c r="E27" s="12"/>
      <c r="F27" s="12"/>
      <c r="G27" s="13"/>
      <c r="K27" s="12"/>
      <c r="N27" s="11"/>
      <c r="O27" s="11"/>
      <c r="P27" s="11"/>
      <c r="Q27" s="11"/>
    </row>
    <row r="28" spans="1:17" x14ac:dyDescent="0.25">
      <c r="C28" s="13"/>
      <c r="D28" s="12"/>
      <c r="E28" s="12"/>
      <c r="F28" s="12"/>
      <c r="G28" s="13"/>
      <c r="I28" s="48"/>
      <c r="K28" s="12"/>
      <c r="N28" s="11"/>
      <c r="O28" s="11"/>
      <c r="P28" s="11"/>
      <c r="Q28" s="11"/>
    </row>
    <row r="29" spans="1:17" x14ac:dyDescent="0.25">
      <c r="C29" s="13"/>
      <c r="D29" s="12"/>
      <c r="E29" s="12"/>
      <c r="F29" s="12"/>
      <c r="G29" s="13"/>
      <c r="K29" s="12"/>
      <c r="N29" s="11"/>
      <c r="O29" s="11"/>
      <c r="P29" s="11"/>
      <c r="Q29" s="11"/>
    </row>
    <row r="30" spans="1:17" x14ac:dyDescent="0.25">
      <c r="C30" s="13"/>
      <c r="D30" s="12"/>
      <c r="E30" s="12"/>
      <c r="F30" s="12"/>
      <c r="G30" s="13"/>
      <c r="K30" s="12"/>
      <c r="N30" s="11"/>
      <c r="O30" s="11"/>
      <c r="P30" s="11"/>
      <c r="Q30" s="11"/>
    </row>
    <row r="31" spans="1:17" x14ac:dyDescent="0.25">
      <c r="C31" s="13"/>
      <c r="D31" s="12"/>
      <c r="E31" s="12"/>
      <c r="F31" s="12"/>
      <c r="G31" s="13"/>
      <c r="K31" s="12"/>
      <c r="N31" s="11"/>
      <c r="O31" s="11"/>
      <c r="P31" s="11"/>
      <c r="Q31" s="11"/>
    </row>
    <row r="32" spans="1:17" x14ac:dyDescent="0.25">
      <c r="C32" s="13"/>
      <c r="D32" s="12"/>
      <c r="E32" s="12"/>
      <c r="F32" s="12"/>
      <c r="G32" s="13"/>
      <c r="K32" s="12"/>
      <c r="N32" s="11"/>
      <c r="O32" s="11"/>
      <c r="P32" s="11"/>
      <c r="Q32" s="11"/>
    </row>
    <row r="33" spans="1:17" x14ac:dyDescent="0.25">
      <c r="C33" s="13"/>
      <c r="D33" s="12"/>
      <c r="E33" s="12"/>
      <c r="F33" s="12"/>
      <c r="G33" s="13"/>
      <c r="K33" s="12"/>
      <c r="N33" s="11"/>
      <c r="O33" s="11"/>
      <c r="P33" s="11"/>
      <c r="Q33" s="11"/>
    </row>
    <row r="34" spans="1:17" x14ac:dyDescent="0.25">
      <c r="C34" s="13"/>
      <c r="D34" s="12"/>
      <c r="E34" s="12"/>
      <c r="F34" s="12"/>
      <c r="G34" s="13"/>
      <c r="K34" s="12"/>
      <c r="N34" s="11"/>
      <c r="O34" s="11"/>
      <c r="P34" s="11"/>
      <c r="Q34" s="11"/>
    </row>
    <row r="35" spans="1:17" x14ac:dyDescent="0.25">
      <c r="C35" s="13"/>
      <c r="D35" s="12"/>
      <c r="E35" s="12"/>
      <c r="F35" s="12"/>
      <c r="G35" s="13"/>
      <c r="K35" s="12"/>
      <c r="N35" s="11"/>
      <c r="O35" s="11"/>
      <c r="P35" s="11"/>
      <c r="Q35" s="11"/>
    </row>
    <row r="36" spans="1:17" x14ac:dyDescent="0.25">
      <c r="C36" s="13"/>
      <c r="D36" s="12"/>
      <c r="E36" s="12"/>
      <c r="F36" s="12"/>
      <c r="G36" s="13"/>
      <c r="K36" s="12"/>
      <c r="N36" s="11"/>
      <c r="O36" s="11"/>
      <c r="P36" s="11"/>
      <c r="Q36" s="11"/>
    </row>
    <row r="37" spans="1:17" x14ac:dyDescent="0.25">
      <c r="C37" s="13"/>
      <c r="D37" s="12"/>
      <c r="E37" s="12"/>
      <c r="F37" s="12"/>
      <c r="G37" s="13"/>
      <c r="K37" s="12"/>
      <c r="N37" s="11"/>
      <c r="O37" s="11"/>
      <c r="P37" s="11"/>
      <c r="Q37" s="11"/>
    </row>
    <row r="38" spans="1:17" x14ac:dyDescent="0.25">
      <c r="C38" s="13"/>
      <c r="D38" s="12"/>
      <c r="E38" s="12"/>
      <c r="F38" s="12"/>
      <c r="G38" s="13"/>
      <c r="K38" s="12"/>
      <c r="N38" s="11"/>
      <c r="O38" s="11"/>
      <c r="P38" s="11"/>
      <c r="Q38" s="11"/>
    </row>
    <row r="39" spans="1:17" x14ac:dyDescent="0.25">
      <c r="C39" s="13"/>
      <c r="D39" s="12"/>
      <c r="E39" s="12"/>
      <c r="F39" s="12"/>
      <c r="G39" s="13"/>
      <c r="K39" s="12"/>
      <c r="N39" s="11"/>
      <c r="O39" s="11"/>
      <c r="P39" s="11"/>
      <c r="Q39" s="11"/>
    </row>
    <row r="40" spans="1:17" x14ac:dyDescent="0.25">
      <c r="C40" s="13"/>
      <c r="D40" s="12"/>
      <c r="E40" s="12"/>
      <c r="F40" s="12"/>
      <c r="G40" s="13"/>
      <c r="K40" s="12"/>
      <c r="N40" s="11"/>
      <c r="O40" s="11"/>
      <c r="P40" s="11"/>
      <c r="Q40" s="11"/>
    </row>
    <row r="41" spans="1:17" x14ac:dyDescent="0.25">
      <c r="C41" s="13"/>
      <c r="D41" s="12"/>
      <c r="E41" s="12"/>
      <c r="F41" s="12"/>
      <c r="G41" s="13"/>
      <c r="K41" s="12"/>
      <c r="N41" s="11"/>
      <c r="O41" s="11"/>
      <c r="P41" s="11"/>
      <c r="Q41" s="11"/>
    </row>
    <row r="42" spans="1:17" x14ac:dyDescent="0.25">
      <c r="C42" s="13"/>
      <c r="D42" s="12"/>
      <c r="E42" s="12"/>
      <c r="F42" s="12"/>
      <c r="G42" s="13"/>
      <c r="K42" s="12"/>
      <c r="N42" s="11"/>
      <c r="O42" s="11"/>
      <c r="P42" s="11"/>
      <c r="Q42" s="11"/>
    </row>
    <row r="43" spans="1:17" x14ac:dyDescent="0.25">
      <c r="C43" s="13"/>
      <c r="D43" s="12"/>
      <c r="E43" s="12"/>
      <c r="F43" s="12"/>
      <c r="G43" s="13"/>
      <c r="K43" s="12"/>
      <c r="N43" s="11"/>
      <c r="O43" s="11"/>
      <c r="P43" s="11"/>
      <c r="Q43" s="11"/>
    </row>
    <row r="44" spans="1:17" x14ac:dyDescent="0.25">
      <c r="C44" s="13"/>
      <c r="D44" s="12"/>
      <c r="E44" s="12"/>
      <c r="F44" s="12"/>
      <c r="G44" s="13"/>
      <c r="K44" s="12"/>
      <c r="N44" s="11"/>
      <c r="O44" s="11"/>
      <c r="P44" s="11"/>
      <c r="Q44" s="11"/>
    </row>
    <row r="45" spans="1:17" x14ac:dyDescent="0.25">
      <c r="A45" s="71" t="s">
        <v>55</v>
      </c>
      <c r="C45" s="13"/>
      <c r="D45" s="12"/>
      <c r="E45" s="12"/>
      <c r="F45" s="12"/>
      <c r="G45" s="13"/>
      <c r="K45" s="12"/>
      <c r="N45" s="11"/>
      <c r="O45" s="11"/>
      <c r="P45" s="11"/>
      <c r="Q45" s="11"/>
    </row>
    <row r="46" spans="1:17" ht="3" customHeight="1" x14ac:dyDescent="0.25">
      <c r="C46" s="13"/>
      <c r="D46" s="12"/>
      <c r="E46" s="12"/>
      <c r="F46" s="12"/>
      <c r="G46" s="13"/>
      <c r="K46" s="12"/>
      <c r="N46" s="11"/>
      <c r="O46" s="11"/>
      <c r="P46" s="11"/>
      <c r="Q46" s="11"/>
    </row>
    <row r="47" spans="1:17" ht="28.5" customHeight="1" x14ac:dyDescent="0.25">
      <c r="A47" s="94" t="s">
        <v>40</v>
      </c>
      <c r="B47" s="94"/>
      <c r="C47" s="94"/>
      <c r="D47" s="94"/>
    </row>
    <row r="48" spans="1:17" ht="38.25" x14ac:dyDescent="0.25">
      <c r="A48" s="31" t="s">
        <v>39</v>
      </c>
      <c r="B48" s="31" t="s">
        <v>38</v>
      </c>
      <c r="C48" s="31" t="s">
        <v>37</v>
      </c>
      <c r="D48" s="70" t="s">
        <v>56</v>
      </c>
      <c r="F48" s="12"/>
    </row>
    <row r="49" spans="1:12" ht="20.25" customHeight="1" x14ac:dyDescent="0.25">
      <c r="A49" s="27" t="s">
        <v>36</v>
      </c>
      <c r="B49" s="50">
        <v>408972</v>
      </c>
      <c r="C49" s="51">
        <v>700.66</v>
      </c>
      <c r="D49" s="73">
        <f>C49/$C$68</f>
        <v>0.48122252747252747</v>
      </c>
      <c r="E49" s="86"/>
      <c r="K49" s="13" t="s">
        <v>43</v>
      </c>
    </row>
    <row r="50" spans="1:12" ht="20.25" customHeight="1" x14ac:dyDescent="0.25">
      <c r="A50" s="30" t="s">
        <v>50</v>
      </c>
      <c r="B50" s="50">
        <v>56247</v>
      </c>
      <c r="C50" s="51">
        <v>783.81</v>
      </c>
      <c r="D50" s="73">
        <f t="shared" ref="D50:D65" si="0">C50/$C$68</f>
        <v>0.53833104395604392</v>
      </c>
      <c r="E50" s="86"/>
    </row>
    <row r="51" spans="1:12" ht="20.25" customHeight="1" x14ac:dyDescent="0.25">
      <c r="A51" s="30" t="s">
        <v>35</v>
      </c>
      <c r="B51" s="50">
        <v>62644</v>
      </c>
      <c r="C51" s="51">
        <v>584.66999999999996</v>
      </c>
      <c r="D51" s="73">
        <f t="shared" si="0"/>
        <v>0.40155906593406593</v>
      </c>
      <c r="E51" s="86"/>
    </row>
    <row r="52" spans="1:12" ht="18" customHeight="1" x14ac:dyDescent="0.25">
      <c r="A52" s="28" t="s">
        <v>34</v>
      </c>
      <c r="B52" s="52">
        <f>SUM(B49:B51)</f>
        <v>527863</v>
      </c>
      <c r="C52" s="53">
        <v>695.76</v>
      </c>
      <c r="D52" s="74">
        <f t="shared" si="0"/>
        <v>0.47785714285714287</v>
      </c>
      <c r="E52" s="86"/>
    </row>
    <row r="53" spans="1:12" ht="21" customHeight="1" x14ac:dyDescent="0.25">
      <c r="A53" s="27" t="s">
        <v>33</v>
      </c>
      <c r="B53" s="50">
        <v>177845</v>
      </c>
      <c r="C53" s="51">
        <v>632.69000000000005</v>
      </c>
      <c r="D53" s="73">
        <f t="shared" si="0"/>
        <v>0.43453983516483519</v>
      </c>
      <c r="E53" s="86"/>
    </row>
    <row r="54" spans="1:12" ht="21" customHeight="1" x14ac:dyDescent="0.25">
      <c r="A54" s="29" t="s">
        <v>51</v>
      </c>
      <c r="B54" s="50">
        <v>381</v>
      </c>
      <c r="C54" s="51">
        <v>625.07000000000005</v>
      </c>
      <c r="D54" s="73">
        <f t="shared" si="0"/>
        <v>0.42930631868131869</v>
      </c>
      <c r="E54" s="86"/>
    </row>
    <row r="55" spans="1:12" ht="18" customHeight="1" x14ac:dyDescent="0.25">
      <c r="A55" s="28" t="s">
        <v>32</v>
      </c>
      <c r="B55" s="52">
        <f>SUM(B52:B54)</f>
        <v>706089</v>
      </c>
      <c r="C55" s="53">
        <v>679.83</v>
      </c>
      <c r="D55" s="74">
        <f t="shared" si="0"/>
        <v>0.46691620879120882</v>
      </c>
      <c r="E55" s="86"/>
    </row>
    <row r="56" spans="1:12" ht="19.5" customHeight="1" x14ac:dyDescent="0.25">
      <c r="A56" s="27" t="s">
        <v>31</v>
      </c>
      <c r="B56" s="50">
        <v>82165</v>
      </c>
      <c r="C56" s="51">
        <v>465.44</v>
      </c>
      <c r="D56" s="73">
        <f t="shared" si="0"/>
        <v>0.31967032967032966</v>
      </c>
      <c r="E56" s="86"/>
    </row>
    <row r="57" spans="1:12" ht="19.5" customHeight="1" x14ac:dyDescent="0.25">
      <c r="A57" s="27" t="s">
        <v>30</v>
      </c>
      <c r="B57" s="50">
        <v>153954</v>
      </c>
      <c r="C57" s="51">
        <v>531.83000000000004</v>
      </c>
      <c r="D57" s="73">
        <f t="shared" si="0"/>
        <v>0.36526785714285714</v>
      </c>
      <c r="E57" s="86"/>
    </row>
    <row r="58" spans="1:12" ht="18.75" x14ac:dyDescent="0.25">
      <c r="A58" s="26" t="s">
        <v>29</v>
      </c>
      <c r="B58" s="54">
        <f>SUM(B55+B56+B57)</f>
        <v>942208</v>
      </c>
      <c r="C58" s="55">
        <v>636.95000000000005</v>
      </c>
      <c r="D58" s="75">
        <f t="shared" si="0"/>
        <v>0.4374656593406594</v>
      </c>
      <c r="K58" s="89"/>
    </row>
    <row r="59" spans="1:12" ht="19.5" customHeight="1" x14ac:dyDescent="0.25">
      <c r="A59" s="25" t="s">
        <v>28</v>
      </c>
      <c r="B59" s="56">
        <v>16211</v>
      </c>
      <c r="C59" s="57">
        <v>889.09</v>
      </c>
      <c r="D59" s="75">
        <f t="shared" si="0"/>
        <v>0.61063873626373633</v>
      </c>
      <c r="L59" s="48"/>
    </row>
    <row r="60" spans="1:12" ht="19.5" customHeight="1" x14ac:dyDescent="0.25">
      <c r="A60" s="25" t="s">
        <v>27</v>
      </c>
      <c r="B60" s="56">
        <v>72261</v>
      </c>
      <c r="C60" s="57">
        <v>1321.42</v>
      </c>
      <c r="D60" s="75">
        <f t="shared" si="0"/>
        <v>0.9075686813186814</v>
      </c>
    </row>
    <row r="61" spans="1:12" ht="19.5" customHeight="1" x14ac:dyDescent="0.25">
      <c r="A61" s="25" t="s">
        <v>26</v>
      </c>
      <c r="B61" s="56">
        <v>7789</v>
      </c>
      <c r="C61" s="57">
        <v>736.14</v>
      </c>
      <c r="D61" s="75">
        <f t="shared" si="0"/>
        <v>0.50559065934065928</v>
      </c>
    </row>
    <row r="62" spans="1:12" ht="19.5" customHeight="1" x14ac:dyDescent="0.3">
      <c r="A62" s="24" t="s">
        <v>25</v>
      </c>
      <c r="B62" s="58">
        <f>SUM(B58+B59+B60+B61)</f>
        <v>1038469</v>
      </c>
      <c r="C62" s="59">
        <v>689.26</v>
      </c>
      <c r="D62" s="76">
        <f t="shared" si="0"/>
        <v>0.47339285714285712</v>
      </c>
    </row>
    <row r="63" spans="1:12" ht="18.75" customHeight="1" x14ac:dyDescent="0.25">
      <c r="A63" s="23" t="s">
        <v>24</v>
      </c>
      <c r="B63" s="60">
        <v>25781</v>
      </c>
      <c r="C63" s="61">
        <v>849.18</v>
      </c>
      <c r="D63" s="73">
        <f t="shared" si="0"/>
        <v>0.58322802197802193</v>
      </c>
    </row>
    <row r="64" spans="1:12" ht="18.75" customHeight="1" x14ac:dyDescent="0.25">
      <c r="A64" s="23" t="s">
        <v>23</v>
      </c>
      <c r="B64" s="60">
        <v>110436</v>
      </c>
      <c r="C64" s="61">
        <v>708.37</v>
      </c>
      <c r="D64" s="73">
        <f t="shared" si="0"/>
        <v>0.48651785714285717</v>
      </c>
    </row>
    <row r="65" spans="1:17" ht="29.25" customHeight="1" x14ac:dyDescent="0.25">
      <c r="A65" s="23" t="s">
        <v>22</v>
      </c>
      <c r="B65" s="62">
        <v>98515</v>
      </c>
      <c r="C65" s="64">
        <v>1004.86</v>
      </c>
      <c r="D65" s="79">
        <f t="shared" si="0"/>
        <v>0.69015109890109894</v>
      </c>
      <c r="K65" s="81"/>
    </row>
    <row r="66" spans="1:17" ht="30.75" customHeight="1" x14ac:dyDescent="0.25">
      <c r="A66" s="22" t="s">
        <v>21</v>
      </c>
      <c r="B66" s="62">
        <v>277986</v>
      </c>
      <c r="C66" s="63" t="s">
        <v>58</v>
      </c>
      <c r="D66" s="82">
        <v>0.308</v>
      </c>
      <c r="E66" s="69"/>
      <c r="F66" s="90"/>
      <c r="G66" s="87"/>
      <c r="I66" s="21"/>
    </row>
    <row r="67" spans="1:17" ht="18" customHeight="1" x14ac:dyDescent="0.25">
      <c r="A67" s="20" t="s">
        <v>20</v>
      </c>
      <c r="B67" s="19">
        <v>14.45</v>
      </c>
      <c r="C67" s="18">
        <v>6.48</v>
      </c>
      <c r="F67" s="13"/>
      <c r="K67" s="12"/>
      <c r="M67" s="11"/>
      <c r="N67" s="11"/>
      <c r="O67" s="11"/>
      <c r="P67" s="11"/>
      <c r="Q67" s="11"/>
    </row>
    <row r="68" spans="1:17" ht="25.5" customHeight="1" x14ac:dyDescent="0.25">
      <c r="A68" s="93" t="s">
        <v>57</v>
      </c>
      <c r="B68" s="93"/>
      <c r="C68" s="77">
        <v>1456</v>
      </c>
      <c r="F68" s="13"/>
      <c r="K68" s="12"/>
      <c r="M68" s="11"/>
      <c r="N68" s="11"/>
      <c r="O68" s="11"/>
      <c r="P68" s="11"/>
      <c r="Q68" s="11"/>
    </row>
    <row r="69" spans="1:17" x14ac:dyDescent="0.25">
      <c r="A69" s="11" t="s">
        <v>49</v>
      </c>
    </row>
    <row r="95" spans="1:6" x14ac:dyDescent="0.25">
      <c r="A95" s="17" t="s">
        <v>19</v>
      </c>
      <c r="B95" s="16"/>
      <c r="C95"/>
      <c r="D95"/>
      <c r="E95"/>
      <c r="F95"/>
    </row>
    <row r="96" spans="1:6" ht="12" customHeight="1" x14ac:dyDescent="0.25">
      <c r="A96" s="17" t="s">
        <v>18</v>
      </c>
      <c r="B96" s="16"/>
      <c r="C96" s="16"/>
      <c r="D96" s="16"/>
      <c r="E96" s="16"/>
      <c r="F96" s="16"/>
    </row>
    <row r="97" spans="1:12" ht="5.25" customHeight="1" x14ac:dyDescent="0.25"/>
    <row r="98" spans="1:12" ht="15" customHeight="1" x14ac:dyDescent="0.25">
      <c r="A98" s="95" t="s">
        <v>41</v>
      </c>
      <c r="B98" s="95"/>
      <c r="C98" s="95"/>
      <c r="D98" s="95"/>
      <c r="E98" s="14"/>
      <c r="F98" s="14"/>
      <c r="G98" s="14"/>
      <c r="H98" s="14"/>
      <c r="I98" s="14"/>
      <c r="J98" s="14"/>
      <c r="K98" s="14"/>
      <c r="L98" s="14"/>
    </row>
    <row r="99" spans="1:12" ht="15" customHeight="1" x14ac:dyDescent="0.25">
      <c r="A99" s="95"/>
      <c r="B99" s="95"/>
      <c r="C99" s="95"/>
      <c r="D99" s="95"/>
      <c r="E99" s="15"/>
      <c r="F99" s="15"/>
      <c r="G99" s="15"/>
      <c r="H99" s="15"/>
      <c r="I99" s="15"/>
      <c r="J99" s="15"/>
      <c r="K99" s="15"/>
      <c r="L99" s="15"/>
    </row>
    <row r="100" spans="1:12" ht="11.25" customHeight="1" x14ac:dyDescent="0.25">
      <c r="A100" s="95"/>
      <c r="B100" s="95"/>
      <c r="C100" s="95"/>
      <c r="D100" s="95"/>
    </row>
    <row r="101" spans="1:12" ht="67.5" customHeight="1" x14ac:dyDescent="0.25">
      <c r="A101" s="95" t="s">
        <v>42</v>
      </c>
      <c r="B101" s="95"/>
      <c r="C101" s="95"/>
      <c r="D101" s="95"/>
    </row>
    <row r="102" spans="1:12" ht="59.25" customHeight="1" x14ac:dyDescent="0.25">
      <c r="A102" s="96" t="s">
        <v>59</v>
      </c>
      <c r="B102" s="96"/>
      <c r="C102" s="96"/>
      <c r="D102" s="96"/>
    </row>
    <row r="103" spans="1:12" x14ac:dyDescent="0.25">
      <c r="A103" s="96"/>
      <c r="B103" s="96"/>
      <c r="C103" s="96"/>
      <c r="D103" s="96"/>
    </row>
    <row r="117" spans="1:11" ht="15" customHeight="1" x14ac:dyDescent="0.25">
      <c r="A117" s="91"/>
      <c r="B117" s="91"/>
      <c r="C117" s="91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5">
      <c r="A118" s="91"/>
      <c r="B118" s="91"/>
      <c r="C118" s="91"/>
    </row>
  </sheetData>
  <mergeCells count="7">
    <mergeCell ref="A117:C118"/>
    <mergeCell ref="A3:C3"/>
    <mergeCell ref="A68:B68"/>
    <mergeCell ref="A47:D47"/>
    <mergeCell ref="A101:D101"/>
    <mergeCell ref="A98:D100"/>
    <mergeCell ref="A102:D103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6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zoomScaleNormal="100" workbookViewId="0">
      <selection activeCell="D34" sqref="D34"/>
    </sheetView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97" t="s">
        <v>12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5">
      <c r="R3" s="7"/>
    </row>
    <row r="4" spans="2:29" x14ac:dyDescent="0.25">
      <c r="R4" s="7"/>
    </row>
    <row r="5" spans="2:29" x14ac:dyDescent="0.25">
      <c r="B5" t="s">
        <v>62</v>
      </c>
      <c r="I5" s="12"/>
      <c r="R5" s="7"/>
    </row>
    <row r="6" spans="2:29" ht="34.5" customHeight="1" x14ac:dyDescent="0.25">
      <c r="B6" s="4" t="s">
        <v>11</v>
      </c>
      <c r="C6" s="4" t="s">
        <v>0</v>
      </c>
      <c r="D6" s="4" t="s">
        <v>8</v>
      </c>
      <c r="E6" s="4" t="s">
        <v>61</v>
      </c>
      <c r="R6" s="66"/>
    </row>
    <row r="7" spans="2:29" x14ac:dyDescent="0.25">
      <c r="B7" s="5" t="s">
        <v>9</v>
      </c>
      <c r="C7" s="2">
        <v>59157</v>
      </c>
      <c r="D7" s="10">
        <v>334.09249877444762</v>
      </c>
      <c r="E7" s="3">
        <f t="shared" ref="E7:E30" si="0">D7/$D$33</f>
        <v>0.22945913377365909</v>
      </c>
    </row>
    <row r="8" spans="2:29" x14ac:dyDescent="0.25">
      <c r="B8" s="5" t="s">
        <v>1</v>
      </c>
      <c r="C8" s="2">
        <v>46431</v>
      </c>
      <c r="D8" s="10">
        <v>417.98</v>
      </c>
      <c r="E8" s="3">
        <f t="shared" si="0"/>
        <v>0.28707417582417583</v>
      </c>
    </row>
    <row r="9" spans="2:29" x14ac:dyDescent="0.25">
      <c r="B9" s="5" t="s">
        <v>2</v>
      </c>
      <c r="C9" s="2">
        <v>49694</v>
      </c>
      <c r="D9" s="10">
        <v>536.74</v>
      </c>
      <c r="E9" s="3">
        <f t="shared" si="0"/>
        <v>0.36864010989010992</v>
      </c>
    </row>
    <row r="10" spans="2:29" x14ac:dyDescent="0.25">
      <c r="B10" s="5">
        <v>30</v>
      </c>
      <c r="C10" s="2">
        <v>19891</v>
      </c>
      <c r="D10" s="10">
        <v>664.1</v>
      </c>
      <c r="E10" s="3">
        <f t="shared" si="0"/>
        <v>0.45611263736263735</v>
      </c>
    </row>
    <row r="11" spans="2:29" x14ac:dyDescent="0.25">
      <c r="B11" s="5">
        <v>31</v>
      </c>
      <c r="C11" s="2">
        <v>12619</v>
      </c>
      <c r="D11" s="10">
        <v>685.86</v>
      </c>
      <c r="E11" s="3">
        <f t="shared" si="0"/>
        <v>0.47105769230769234</v>
      </c>
    </row>
    <row r="12" spans="2:29" x14ac:dyDescent="0.25">
      <c r="B12" s="5">
        <v>32</v>
      </c>
      <c r="C12" s="2">
        <v>11819</v>
      </c>
      <c r="D12" s="10">
        <v>698.13</v>
      </c>
      <c r="E12" s="3">
        <f t="shared" si="0"/>
        <v>0.47948489010989009</v>
      </c>
    </row>
    <row r="13" spans="2:29" x14ac:dyDescent="0.25">
      <c r="B13" s="5">
        <v>33</v>
      </c>
      <c r="C13" s="2">
        <v>10518</v>
      </c>
      <c r="D13" s="10">
        <v>721.9</v>
      </c>
      <c r="E13" s="3">
        <f t="shared" si="0"/>
        <v>0.49581043956043952</v>
      </c>
    </row>
    <row r="14" spans="2:29" x14ac:dyDescent="0.25">
      <c r="B14" s="5">
        <v>34</v>
      </c>
      <c r="C14" s="2">
        <v>8506</v>
      </c>
      <c r="D14" s="10">
        <v>765.24</v>
      </c>
      <c r="E14" s="3">
        <f t="shared" si="0"/>
        <v>0.52557692307692305</v>
      </c>
    </row>
    <row r="15" spans="2:29" x14ac:dyDescent="0.25">
      <c r="B15" s="5">
        <v>35</v>
      </c>
      <c r="C15" s="2">
        <v>40398</v>
      </c>
      <c r="D15" s="10">
        <v>781.6</v>
      </c>
      <c r="E15" s="3">
        <f t="shared" si="0"/>
        <v>0.53681318681318679</v>
      </c>
    </row>
    <row r="16" spans="2:29" x14ac:dyDescent="0.25">
      <c r="B16" s="5">
        <v>36</v>
      </c>
      <c r="C16" s="2">
        <v>13957</v>
      </c>
      <c r="D16" s="10">
        <v>827.76</v>
      </c>
      <c r="E16" s="3">
        <f t="shared" si="0"/>
        <v>0.56851648351648354</v>
      </c>
    </row>
    <row r="17" spans="2:5" x14ac:dyDescent="0.25">
      <c r="B17" s="5">
        <v>37</v>
      </c>
      <c r="C17" s="2">
        <v>12590</v>
      </c>
      <c r="D17" s="10">
        <v>870.59</v>
      </c>
      <c r="E17" s="3">
        <f t="shared" si="0"/>
        <v>0.5979326923076923</v>
      </c>
    </row>
    <row r="18" spans="2:5" x14ac:dyDescent="0.25">
      <c r="B18" s="5">
        <v>38</v>
      </c>
      <c r="C18" s="2">
        <v>12522</v>
      </c>
      <c r="D18" s="10">
        <v>917.69</v>
      </c>
      <c r="E18" s="3">
        <f t="shared" si="0"/>
        <v>0.6302815934065934</v>
      </c>
    </row>
    <row r="19" spans="2:5" x14ac:dyDescent="0.25">
      <c r="B19" s="5">
        <v>39</v>
      </c>
      <c r="C19" s="2">
        <v>12355</v>
      </c>
      <c r="D19" s="10">
        <v>965.33</v>
      </c>
      <c r="E19" s="3">
        <f t="shared" si="0"/>
        <v>0.66300137362637368</v>
      </c>
    </row>
    <row r="20" spans="2:5" x14ac:dyDescent="0.25">
      <c r="B20" s="5">
        <v>40</v>
      </c>
      <c r="C20" s="2">
        <v>26297</v>
      </c>
      <c r="D20" s="10">
        <v>956.39</v>
      </c>
      <c r="E20" s="3">
        <f t="shared" si="0"/>
        <v>0.65686126373626375</v>
      </c>
    </row>
    <row r="21" spans="2:5" x14ac:dyDescent="0.25">
      <c r="B21" s="5">
        <v>41</v>
      </c>
      <c r="C21" s="2">
        <v>14701</v>
      </c>
      <c r="D21" s="10">
        <v>976.72</v>
      </c>
      <c r="E21" s="3">
        <f t="shared" si="0"/>
        <v>0.67082417582417586</v>
      </c>
    </row>
    <row r="22" spans="2:5" x14ac:dyDescent="0.25">
      <c r="B22" s="5">
        <v>42</v>
      </c>
      <c r="C22" s="2">
        <v>11453</v>
      </c>
      <c r="D22" s="10">
        <v>984.78</v>
      </c>
      <c r="E22" s="3">
        <f t="shared" si="0"/>
        <v>0.67635989010989006</v>
      </c>
    </row>
    <row r="23" spans="2:5" x14ac:dyDescent="0.25">
      <c r="B23" s="5">
        <v>43</v>
      </c>
      <c r="C23" s="2">
        <v>10612</v>
      </c>
      <c r="D23" s="10">
        <v>984.67</v>
      </c>
      <c r="E23" s="3">
        <f t="shared" si="0"/>
        <v>0.67628434065934062</v>
      </c>
    </row>
    <row r="24" spans="2:5" x14ac:dyDescent="0.25">
      <c r="B24" s="5">
        <v>44</v>
      </c>
      <c r="C24" s="2">
        <v>9302</v>
      </c>
      <c r="D24" s="10">
        <v>1001.28</v>
      </c>
      <c r="E24" s="3">
        <f t="shared" si="0"/>
        <v>0.68769230769230771</v>
      </c>
    </row>
    <row r="25" spans="2:5" x14ac:dyDescent="0.25">
      <c r="B25" s="5">
        <v>45</v>
      </c>
      <c r="C25" s="2">
        <v>9053</v>
      </c>
      <c r="D25" s="10">
        <v>1011.72</v>
      </c>
      <c r="E25" s="3">
        <f t="shared" si="0"/>
        <v>0.69486263736263743</v>
      </c>
    </row>
    <row r="26" spans="2:5" x14ac:dyDescent="0.25">
      <c r="B26" s="5" t="s">
        <v>3</v>
      </c>
      <c r="C26" s="2">
        <v>17097</v>
      </c>
      <c r="D26" s="10">
        <v>1127.8699999999999</v>
      </c>
      <c r="E26" s="3">
        <f t="shared" si="0"/>
        <v>0.77463598901098896</v>
      </c>
    </row>
    <row r="27" spans="2:5" x14ac:dyDescent="0.25">
      <c r="B27" s="5" t="s">
        <v>4</v>
      </c>
      <c r="C27" s="6">
        <v>408972</v>
      </c>
      <c r="D27" s="68">
        <v>700.66</v>
      </c>
      <c r="E27" s="80">
        <f t="shared" si="0"/>
        <v>0.48122252747252747</v>
      </c>
    </row>
    <row r="28" spans="2:5" x14ac:dyDescent="0.25">
      <c r="B28" s="5" t="s">
        <v>5</v>
      </c>
      <c r="C28" s="2">
        <v>218635</v>
      </c>
      <c r="D28" s="10">
        <v>503.35</v>
      </c>
      <c r="E28" s="3">
        <f t="shared" si="0"/>
        <v>0.34570741758241758</v>
      </c>
    </row>
    <row r="29" spans="2:5" x14ac:dyDescent="0.25">
      <c r="B29" s="5" t="s">
        <v>6</v>
      </c>
      <c r="C29" s="2">
        <v>91822</v>
      </c>
      <c r="D29" s="10">
        <v>844.1</v>
      </c>
      <c r="E29" s="3">
        <f t="shared" si="0"/>
        <v>0.57973901098901104</v>
      </c>
    </row>
    <row r="30" spans="2:5" x14ac:dyDescent="0.25">
      <c r="B30" s="5" t="s">
        <v>7</v>
      </c>
      <c r="C30" s="2">
        <v>98515</v>
      </c>
      <c r="D30" s="10">
        <v>1004.86</v>
      </c>
      <c r="E30" s="3">
        <f t="shared" si="0"/>
        <v>0.69015109890109894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0.5" customHeight="1" x14ac:dyDescent="0.25">
      <c r="B33" s="98" t="s">
        <v>60</v>
      </c>
      <c r="C33" s="98"/>
      <c r="D33" s="72">
        <v>1456</v>
      </c>
    </row>
    <row r="34" spans="2:4" x14ac:dyDescent="0.25">
      <c r="D34" s="13" t="s">
        <v>44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/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97" t="s">
        <v>52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listopad 2025. (isplata u studenome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rujan 2025.</v>
      </c>
    </row>
    <row r="7" spans="2:29" x14ac:dyDescent="0.25">
      <c r="B7" s="5" t="s">
        <v>10</v>
      </c>
      <c r="C7" s="2">
        <v>28870</v>
      </c>
      <c r="D7" s="10">
        <v>750.94837894007617</v>
      </c>
      <c r="E7" s="3">
        <f t="shared" ref="E7:E13" si="0">D7/$D$16</f>
        <v>0.51576124927203038</v>
      </c>
      <c r="G7" s="67"/>
      <c r="H7" s="1"/>
    </row>
    <row r="8" spans="2:29" x14ac:dyDescent="0.25">
      <c r="B8" s="5">
        <v>42</v>
      </c>
      <c r="C8" s="2">
        <v>12074</v>
      </c>
      <c r="D8" s="10">
        <v>783.21</v>
      </c>
      <c r="E8" s="3">
        <f t="shared" si="0"/>
        <v>0.53791895604395612</v>
      </c>
      <c r="G8" s="67"/>
      <c r="H8" s="1"/>
    </row>
    <row r="9" spans="2:29" x14ac:dyDescent="0.25">
      <c r="B9" s="5">
        <v>43</v>
      </c>
      <c r="C9" s="2">
        <v>6872</v>
      </c>
      <c r="D9" s="10">
        <v>818.2</v>
      </c>
      <c r="E9" s="3">
        <f t="shared" si="0"/>
        <v>0.56195054945054945</v>
      </c>
      <c r="G9" s="67"/>
      <c r="H9" s="1"/>
    </row>
    <row r="10" spans="2:29" x14ac:dyDescent="0.25">
      <c r="B10" s="5">
        <v>44</v>
      </c>
      <c r="C10" s="2">
        <v>4024</v>
      </c>
      <c r="D10" s="10">
        <v>851.81</v>
      </c>
      <c r="E10" s="3">
        <f t="shared" si="0"/>
        <v>0.58503434065934057</v>
      </c>
      <c r="G10" s="67"/>
      <c r="H10" s="1"/>
    </row>
    <row r="11" spans="2:29" x14ac:dyDescent="0.25">
      <c r="B11" s="5">
        <v>45</v>
      </c>
      <c r="C11" s="2">
        <v>2330</v>
      </c>
      <c r="D11" s="10">
        <v>873.66</v>
      </c>
      <c r="E11" s="3">
        <f t="shared" si="0"/>
        <v>0.60004120879120881</v>
      </c>
      <c r="G11" s="67"/>
      <c r="H11" s="1"/>
    </row>
    <row r="12" spans="2:29" x14ac:dyDescent="0.25">
      <c r="B12" s="5" t="s">
        <v>3</v>
      </c>
      <c r="C12" s="2">
        <v>2077</v>
      </c>
      <c r="D12" s="10">
        <v>897.64</v>
      </c>
      <c r="E12" s="3">
        <f t="shared" si="0"/>
        <v>0.616510989010989</v>
      </c>
      <c r="G12" s="67"/>
      <c r="H12" s="1"/>
    </row>
    <row r="13" spans="2:29" x14ac:dyDescent="0.25">
      <c r="B13" s="5" t="s">
        <v>4</v>
      </c>
      <c r="C13" s="46">
        <v>56247</v>
      </c>
      <c r="D13" s="85">
        <v>783.81</v>
      </c>
      <c r="E13" s="80">
        <f t="shared" si="0"/>
        <v>0.53833104395604392</v>
      </c>
      <c r="G13" s="67"/>
      <c r="H13" s="1"/>
    </row>
    <row r="14" spans="2:29" x14ac:dyDescent="0.25">
      <c r="B14" s="84" t="s">
        <v>47</v>
      </c>
    </row>
    <row r="15" spans="2:29" x14ac:dyDescent="0.25">
      <c r="B15" s="84" t="s">
        <v>46</v>
      </c>
    </row>
    <row r="16" spans="2:29" ht="44.25" customHeight="1" x14ac:dyDescent="0.25">
      <c r="B16" s="98" t="str">
        <f>'starosna mirovina BMU'!B33:C33</f>
        <v>Prosječna mjesečna isplaćena netoplaća Republike Hrvatske za rujan 2025. u eurima (EUR) (izvor: DZS)</v>
      </c>
      <c r="C16" s="98"/>
      <c r="D16" s="47">
        <f>'starosna mirovina BMU'!D33</f>
        <v>1456</v>
      </c>
    </row>
  </sheetData>
  <mergeCells count="2">
    <mergeCell ref="B2:E2"/>
    <mergeCell ref="B16:C16"/>
  </mergeCells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conditionalFormatting sqref="E7:E1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99" t="s">
        <v>17</v>
      </c>
      <c r="C2" s="99"/>
      <c r="D2" s="99"/>
      <c r="E2" s="9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listopad 2025. (isplata u studenome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rujan 2025.</v>
      </c>
    </row>
    <row r="7" spans="2:29" x14ac:dyDescent="0.25">
      <c r="B7" s="5" t="s">
        <v>9</v>
      </c>
      <c r="C7" s="2">
        <v>17503</v>
      </c>
      <c r="D7" s="10">
        <v>414.26181797406156</v>
      </c>
      <c r="E7" s="3">
        <f t="shared" ref="E7:E30" si="0">D7/$D$33</f>
        <v>0.28452047937778951</v>
      </c>
    </row>
    <row r="8" spans="2:29" x14ac:dyDescent="0.25">
      <c r="B8" s="5" t="s">
        <v>1</v>
      </c>
      <c r="C8" s="2">
        <v>14605</v>
      </c>
      <c r="D8" s="10">
        <v>563.94000000000005</v>
      </c>
      <c r="E8" s="3">
        <f t="shared" si="0"/>
        <v>0.38732142857142859</v>
      </c>
      <c r="I8" s="78"/>
    </row>
    <row r="9" spans="2:29" x14ac:dyDescent="0.25">
      <c r="B9" s="5" t="s">
        <v>2</v>
      </c>
      <c r="C9" s="2">
        <v>16026</v>
      </c>
      <c r="D9" s="10">
        <v>661.72</v>
      </c>
      <c r="E9" s="3">
        <f t="shared" si="0"/>
        <v>0.45447802197802201</v>
      </c>
    </row>
    <row r="10" spans="2:29" x14ac:dyDescent="0.25">
      <c r="B10" s="5">
        <v>30</v>
      </c>
      <c r="C10" s="2">
        <v>2972</v>
      </c>
      <c r="D10" s="10">
        <v>703.71</v>
      </c>
      <c r="E10" s="3">
        <f t="shared" si="0"/>
        <v>0.48331730769230774</v>
      </c>
    </row>
    <row r="11" spans="2:29" x14ac:dyDescent="0.25">
      <c r="B11" s="5">
        <v>31</v>
      </c>
      <c r="C11" s="2">
        <v>2401</v>
      </c>
      <c r="D11" s="10">
        <v>712.06</v>
      </c>
      <c r="E11" s="3">
        <f t="shared" si="0"/>
        <v>0.48905219780219777</v>
      </c>
    </row>
    <row r="12" spans="2:29" x14ac:dyDescent="0.25">
      <c r="B12" s="5">
        <v>32</v>
      </c>
      <c r="C12" s="2">
        <v>2139</v>
      </c>
      <c r="D12" s="10">
        <v>720.15</v>
      </c>
      <c r="E12" s="3">
        <f t="shared" si="0"/>
        <v>0.49460851648351645</v>
      </c>
    </row>
    <row r="13" spans="2:29" x14ac:dyDescent="0.25">
      <c r="B13" s="5">
        <v>33</v>
      </c>
      <c r="C13" s="2">
        <v>1791</v>
      </c>
      <c r="D13" s="10">
        <v>740.92</v>
      </c>
      <c r="E13" s="3">
        <f t="shared" si="0"/>
        <v>0.50887362637362632</v>
      </c>
    </row>
    <row r="14" spans="2:29" x14ac:dyDescent="0.25">
      <c r="B14" s="5">
        <v>34</v>
      </c>
      <c r="C14" s="2">
        <v>1338</v>
      </c>
      <c r="D14" s="10">
        <v>736.39</v>
      </c>
      <c r="E14" s="3">
        <f t="shared" si="0"/>
        <v>0.50576236263736263</v>
      </c>
    </row>
    <row r="15" spans="2:29" x14ac:dyDescent="0.25">
      <c r="B15" s="5">
        <v>35</v>
      </c>
      <c r="C15" s="2">
        <v>1112</v>
      </c>
      <c r="D15" s="10">
        <v>725.04</v>
      </c>
      <c r="E15" s="3">
        <f t="shared" si="0"/>
        <v>0.49796703296703293</v>
      </c>
    </row>
    <row r="16" spans="2:29" x14ac:dyDescent="0.25">
      <c r="B16" s="5">
        <v>36</v>
      </c>
      <c r="C16" s="2">
        <v>854</v>
      </c>
      <c r="D16" s="10">
        <v>745.62</v>
      </c>
      <c r="E16" s="3">
        <f t="shared" si="0"/>
        <v>0.5121016483516484</v>
      </c>
    </row>
    <row r="17" spans="2:10" x14ac:dyDescent="0.25">
      <c r="B17" s="5">
        <v>37</v>
      </c>
      <c r="C17" s="2">
        <v>636</v>
      </c>
      <c r="D17" s="10">
        <v>733.39</v>
      </c>
      <c r="E17" s="3">
        <f t="shared" si="0"/>
        <v>0.50370192307692307</v>
      </c>
    </row>
    <row r="18" spans="2:10" x14ac:dyDescent="0.25">
      <c r="B18" s="5">
        <v>38</v>
      </c>
      <c r="C18" s="2">
        <v>484</v>
      </c>
      <c r="D18" s="10">
        <v>761.57</v>
      </c>
      <c r="E18" s="3">
        <f t="shared" si="0"/>
        <v>0.52305631868131874</v>
      </c>
    </row>
    <row r="19" spans="2:10" x14ac:dyDescent="0.25">
      <c r="B19" s="5">
        <v>39</v>
      </c>
      <c r="C19" s="2">
        <v>287</v>
      </c>
      <c r="D19" s="10">
        <v>767.92</v>
      </c>
      <c r="E19" s="3">
        <f t="shared" si="0"/>
        <v>0.52741758241758241</v>
      </c>
    </row>
    <row r="20" spans="2:10" x14ac:dyDescent="0.25">
      <c r="B20" s="5">
        <v>40</v>
      </c>
      <c r="C20" s="2">
        <v>228</v>
      </c>
      <c r="D20" s="10">
        <v>747.75</v>
      </c>
      <c r="E20" s="3">
        <f t="shared" si="0"/>
        <v>0.51356456043956045</v>
      </c>
    </row>
    <row r="21" spans="2:10" x14ac:dyDescent="0.25">
      <c r="B21" s="5">
        <v>41</v>
      </c>
      <c r="C21" s="2">
        <v>116</v>
      </c>
      <c r="D21" s="10">
        <v>766.17</v>
      </c>
      <c r="E21" s="3">
        <f t="shared" si="0"/>
        <v>0.52621565934065928</v>
      </c>
    </row>
    <row r="22" spans="2:10" x14ac:dyDescent="0.25">
      <c r="B22" s="5">
        <v>42</v>
      </c>
      <c r="C22" s="2">
        <v>59</v>
      </c>
      <c r="D22" s="10">
        <v>795.67</v>
      </c>
      <c r="E22" s="3">
        <f t="shared" si="0"/>
        <v>0.54647664835164833</v>
      </c>
    </row>
    <row r="23" spans="2:10" x14ac:dyDescent="0.25">
      <c r="B23" s="5">
        <v>43</v>
      </c>
      <c r="C23" s="2">
        <v>39</v>
      </c>
      <c r="D23" s="10">
        <v>789.15</v>
      </c>
      <c r="E23" s="3">
        <f t="shared" si="0"/>
        <v>0.54199862637362639</v>
      </c>
    </row>
    <row r="24" spans="2:10" x14ac:dyDescent="0.25">
      <c r="B24" s="5">
        <v>44</v>
      </c>
      <c r="C24" s="2">
        <v>24</v>
      </c>
      <c r="D24" s="10">
        <v>836.82</v>
      </c>
      <c r="E24" s="3">
        <f t="shared" si="0"/>
        <v>0.57473901098901103</v>
      </c>
    </row>
    <row r="25" spans="2:10" x14ac:dyDescent="0.25">
      <c r="B25" s="5">
        <v>45</v>
      </c>
      <c r="C25" s="2">
        <v>13</v>
      </c>
      <c r="D25" s="10">
        <v>822.39</v>
      </c>
      <c r="E25" s="3">
        <f t="shared" si="0"/>
        <v>0.56482829670329671</v>
      </c>
    </row>
    <row r="26" spans="2:10" x14ac:dyDescent="0.25">
      <c r="B26" s="5" t="s">
        <v>3</v>
      </c>
      <c r="C26" s="2">
        <v>17</v>
      </c>
      <c r="D26" s="10">
        <v>842.5</v>
      </c>
      <c r="E26" s="3">
        <f t="shared" si="0"/>
        <v>0.57864010989010994</v>
      </c>
    </row>
    <row r="27" spans="2:10" x14ac:dyDescent="0.25">
      <c r="B27" s="5" t="s">
        <v>4</v>
      </c>
      <c r="C27" s="6">
        <v>62644</v>
      </c>
      <c r="D27" s="68">
        <v>584.66999999999996</v>
      </c>
      <c r="E27" s="80">
        <f t="shared" si="0"/>
        <v>0.40155906593406593</v>
      </c>
      <c r="J27" s="1"/>
    </row>
    <row r="28" spans="2:10" x14ac:dyDescent="0.25">
      <c r="B28" s="5" t="s">
        <v>5</v>
      </c>
      <c r="C28" s="2">
        <v>58775</v>
      </c>
      <c r="D28" s="10">
        <v>574.15</v>
      </c>
      <c r="E28" s="3">
        <f t="shared" si="0"/>
        <v>0.3943337912087912</v>
      </c>
    </row>
    <row r="29" spans="2:10" x14ac:dyDescent="0.25">
      <c r="B29" s="5" t="s">
        <v>6</v>
      </c>
      <c r="C29" s="2">
        <v>3373</v>
      </c>
      <c r="D29" s="10">
        <v>740.72</v>
      </c>
      <c r="E29" s="3">
        <f t="shared" si="0"/>
        <v>0.50873626373626379</v>
      </c>
    </row>
    <row r="30" spans="2:10" x14ac:dyDescent="0.25">
      <c r="B30" s="5" t="s">
        <v>7</v>
      </c>
      <c r="C30" s="2">
        <v>496</v>
      </c>
      <c r="D30" s="10">
        <v>770.52</v>
      </c>
      <c r="E30" s="3">
        <f t="shared" si="0"/>
        <v>0.52920329670329669</v>
      </c>
    </row>
    <row r="31" spans="2:10" x14ac:dyDescent="0.25">
      <c r="B31" s="84" t="s">
        <v>47</v>
      </c>
    </row>
    <row r="32" spans="2:10" x14ac:dyDescent="0.25">
      <c r="B32" s="84" t="s">
        <v>46</v>
      </c>
    </row>
    <row r="33" spans="2:4" ht="46.5" customHeight="1" x14ac:dyDescent="0.25">
      <c r="B33" s="98" t="str">
        <f>'starosna mirovina BMU'!B33:C33</f>
        <v>Prosječna mjesečna isplaćena netoplaća Republike Hrvatske za rujan 2025. u eurima (EUR) (izvor: DZS)</v>
      </c>
      <c r="C33" s="98"/>
      <c r="D33" s="47">
        <f>'starosna mirovina BMU'!D33</f>
        <v>1456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/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97" t="s">
        <v>13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listopad 2025. (isplata u studenome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rujan 2025.</v>
      </c>
    </row>
    <row r="7" spans="2:29" x14ac:dyDescent="0.25">
      <c r="B7" s="5">
        <v>30</v>
      </c>
      <c r="C7" s="2">
        <v>19461</v>
      </c>
      <c r="D7" s="10">
        <v>533.33343301988589</v>
      </c>
      <c r="E7" s="3">
        <f t="shared" ref="E7:E27" si="0">D7/$D$30</f>
        <v>0.36630043476640517</v>
      </c>
      <c r="H7" s="1"/>
    </row>
    <row r="8" spans="2:29" x14ac:dyDescent="0.25">
      <c r="B8" s="5">
        <v>31</v>
      </c>
      <c r="C8" s="2">
        <v>10028</v>
      </c>
      <c r="D8" s="10">
        <v>529.05999999999995</v>
      </c>
      <c r="E8" s="3">
        <f t="shared" si="0"/>
        <v>0.36336538461538459</v>
      </c>
      <c r="H8" s="1"/>
    </row>
    <row r="9" spans="2:29" x14ac:dyDescent="0.25">
      <c r="B9" s="5">
        <v>32</v>
      </c>
      <c r="C9" s="2">
        <v>10791</v>
      </c>
      <c r="D9" s="10">
        <v>544.37</v>
      </c>
      <c r="E9" s="3">
        <f t="shared" si="0"/>
        <v>0.37388049450549449</v>
      </c>
      <c r="H9" s="1"/>
    </row>
    <row r="10" spans="2:29" x14ac:dyDescent="0.25">
      <c r="B10" s="5">
        <v>33</v>
      </c>
      <c r="C10" s="2">
        <v>10426</v>
      </c>
      <c r="D10" s="10">
        <v>565.28</v>
      </c>
      <c r="E10" s="3">
        <f t="shared" si="0"/>
        <v>0.38824175824175822</v>
      </c>
      <c r="H10" s="1"/>
    </row>
    <row r="11" spans="2:29" x14ac:dyDescent="0.25">
      <c r="B11" s="5">
        <v>34</v>
      </c>
      <c r="C11" s="2">
        <v>8586</v>
      </c>
      <c r="D11" s="10">
        <v>580.41</v>
      </c>
      <c r="E11" s="3">
        <f t="shared" si="0"/>
        <v>0.39863324175824172</v>
      </c>
      <c r="H11" s="1"/>
    </row>
    <row r="12" spans="2:29" x14ac:dyDescent="0.25">
      <c r="B12" s="5">
        <v>35</v>
      </c>
      <c r="C12" s="2">
        <v>29073</v>
      </c>
      <c r="D12" s="10">
        <v>642.94000000000005</v>
      </c>
      <c r="E12" s="3">
        <f t="shared" si="0"/>
        <v>0.44157967032967038</v>
      </c>
      <c r="H12" s="1"/>
    </row>
    <row r="13" spans="2:29" x14ac:dyDescent="0.25">
      <c r="B13" s="5">
        <v>36</v>
      </c>
      <c r="C13" s="2">
        <v>18767</v>
      </c>
      <c r="D13" s="10">
        <v>645.01</v>
      </c>
      <c r="E13" s="3">
        <f t="shared" si="0"/>
        <v>0.4430013736263736</v>
      </c>
      <c r="H13" s="1"/>
    </row>
    <row r="14" spans="2:29" x14ac:dyDescent="0.25">
      <c r="B14" s="5">
        <v>37</v>
      </c>
      <c r="C14" s="2">
        <v>18423</v>
      </c>
      <c r="D14" s="10">
        <v>659.67</v>
      </c>
      <c r="E14" s="3">
        <f t="shared" si="0"/>
        <v>0.45307005494505492</v>
      </c>
      <c r="H14" s="1"/>
    </row>
    <row r="15" spans="2:29" x14ac:dyDescent="0.25">
      <c r="B15" s="5">
        <v>38</v>
      </c>
      <c r="C15" s="2">
        <v>17286</v>
      </c>
      <c r="D15" s="10">
        <v>674.13</v>
      </c>
      <c r="E15" s="3">
        <f t="shared" si="0"/>
        <v>0.46300137362637361</v>
      </c>
      <c r="H15" s="1"/>
    </row>
    <row r="16" spans="2:29" x14ac:dyDescent="0.25">
      <c r="B16" s="5">
        <v>39</v>
      </c>
      <c r="C16" s="2">
        <v>14456</v>
      </c>
      <c r="D16" s="10">
        <v>698.41</v>
      </c>
      <c r="E16" s="3">
        <f t="shared" si="0"/>
        <v>0.47967719780219781</v>
      </c>
      <c r="H16" s="1"/>
    </row>
    <row r="17" spans="2:8" x14ac:dyDescent="0.25">
      <c r="B17" s="5">
        <v>40</v>
      </c>
      <c r="C17" s="2">
        <v>11273</v>
      </c>
      <c r="D17" s="10">
        <v>725.81</v>
      </c>
      <c r="E17" s="3">
        <f t="shared" si="0"/>
        <v>0.49849587912087906</v>
      </c>
      <c r="H17" s="1"/>
    </row>
    <row r="18" spans="2:8" x14ac:dyDescent="0.25">
      <c r="B18" s="5">
        <v>41</v>
      </c>
      <c r="C18" s="2">
        <v>4728</v>
      </c>
      <c r="D18" s="10">
        <v>747.72</v>
      </c>
      <c r="E18" s="3">
        <f t="shared" si="0"/>
        <v>0.51354395604395608</v>
      </c>
      <c r="H18" s="1"/>
    </row>
    <row r="19" spans="2:8" x14ac:dyDescent="0.25">
      <c r="B19" s="5">
        <v>42</v>
      </c>
      <c r="C19" s="2">
        <v>2231</v>
      </c>
      <c r="D19" s="10">
        <v>781.48</v>
      </c>
      <c r="E19" s="3">
        <f t="shared" si="0"/>
        <v>0.53673076923076923</v>
      </c>
      <c r="H19" s="1"/>
    </row>
    <row r="20" spans="2:8" x14ac:dyDescent="0.25">
      <c r="B20" s="5">
        <v>43</v>
      </c>
      <c r="C20" s="2">
        <v>1210</v>
      </c>
      <c r="D20" s="10">
        <v>812.27</v>
      </c>
      <c r="E20" s="3">
        <f t="shared" si="0"/>
        <v>0.55787774725274719</v>
      </c>
      <c r="H20" s="1"/>
    </row>
    <row r="21" spans="2:8" x14ac:dyDescent="0.25">
      <c r="B21" s="5">
        <v>44</v>
      </c>
      <c r="C21" s="2">
        <v>643</v>
      </c>
      <c r="D21" s="10">
        <v>844.26</v>
      </c>
      <c r="E21" s="3">
        <f t="shared" si="0"/>
        <v>0.57984890109890108</v>
      </c>
      <c r="H21" s="1"/>
    </row>
    <row r="22" spans="2:8" x14ac:dyDescent="0.25">
      <c r="B22" s="5">
        <v>45</v>
      </c>
      <c r="C22" s="2">
        <v>276</v>
      </c>
      <c r="D22" s="10">
        <v>848.22</v>
      </c>
      <c r="E22" s="3">
        <f t="shared" si="0"/>
        <v>0.58256868131868134</v>
      </c>
      <c r="H22" s="1"/>
    </row>
    <row r="23" spans="2:8" x14ac:dyDescent="0.25">
      <c r="B23" s="5" t="s">
        <v>3</v>
      </c>
      <c r="C23" s="2">
        <v>187</v>
      </c>
      <c r="D23" s="10">
        <v>884.56</v>
      </c>
      <c r="E23" s="3">
        <f t="shared" si="0"/>
        <v>0.60752747252747252</v>
      </c>
      <c r="H23" s="1"/>
    </row>
    <row r="24" spans="2:8" x14ac:dyDescent="0.25">
      <c r="B24" s="5" t="s">
        <v>4</v>
      </c>
      <c r="C24" s="6">
        <v>177845</v>
      </c>
      <c r="D24" s="68">
        <v>632.69000000000005</v>
      </c>
      <c r="E24" s="80">
        <f t="shared" si="0"/>
        <v>0.43453983516483519</v>
      </c>
      <c r="H24" s="1"/>
    </row>
    <row r="25" spans="2:8" x14ac:dyDescent="0.25">
      <c r="B25" s="5" t="s">
        <v>5</v>
      </c>
      <c r="C25" s="2">
        <v>59292</v>
      </c>
      <c r="D25" s="10">
        <v>547.04</v>
      </c>
      <c r="E25" s="3">
        <f t="shared" si="0"/>
        <v>0.37571428571428567</v>
      </c>
      <c r="H25" s="1"/>
    </row>
    <row r="26" spans="2:8" x14ac:dyDescent="0.25">
      <c r="B26" s="5" t="s">
        <v>6</v>
      </c>
      <c r="C26" s="2">
        <v>98005</v>
      </c>
      <c r="D26" s="10">
        <v>660.16</v>
      </c>
      <c r="E26" s="3">
        <f t="shared" si="0"/>
        <v>0.45340659340659339</v>
      </c>
      <c r="H26" s="1"/>
    </row>
    <row r="27" spans="2:8" x14ac:dyDescent="0.25">
      <c r="B27" s="5" t="s">
        <v>7</v>
      </c>
      <c r="C27" s="2">
        <v>20548</v>
      </c>
      <c r="D27" s="10">
        <v>748.78</v>
      </c>
      <c r="E27" s="3">
        <f t="shared" si="0"/>
        <v>0.51427197802197799</v>
      </c>
      <c r="H27" s="1"/>
    </row>
    <row r="28" spans="2:8" x14ac:dyDescent="0.25">
      <c r="B28" s="84" t="s">
        <v>47</v>
      </c>
    </row>
    <row r="29" spans="2:8" x14ac:dyDescent="0.25">
      <c r="B29" s="84" t="s">
        <v>46</v>
      </c>
    </row>
    <row r="30" spans="2:8" ht="51.75" customHeight="1" x14ac:dyDescent="0.25">
      <c r="B30" s="98" t="str">
        <f>'starosna mirovina BMU'!B33:C33</f>
        <v>Prosječna mjesečna isplaćena netoplaća Republike Hrvatske za rujan 2025. u eurima (EUR) (izvor: DZS)</v>
      </c>
      <c r="C30" s="98"/>
      <c r="D30" s="47">
        <f>'starosna mirovina BMU'!D33</f>
        <v>1456</v>
      </c>
    </row>
  </sheetData>
  <mergeCells count="2">
    <mergeCell ref="B2:E2"/>
    <mergeCell ref="B30:C30"/>
  </mergeCells>
  <conditionalFormatting sqref="E7:E2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O30" sqref="O30"/>
    </sheetView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99" t="s">
        <v>53</v>
      </c>
      <c r="C2" s="99"/>
      <c r="D2" s="99"/>
      <c r="E2" s="9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listopad 2025. (isplata u studenome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rujan 2025.</v>
      </c>
    </row>
    <row r="7" spans="2:29" x14ac:dyDescent="0.25">
      <c r="B7" s="5">
        <v>31</v>
      </c>
      <c r="C7" s="2">
        <v>13</v>
      </c>
      <c r="D7" s="10">
        <v>526.96</v>
      </c>
      <c r="E7" s="3">
        <f t="shared" ref="E7:E26" si="0">D7/$D$29</f>
        <v>0.36192307692307696</v>
      </c>
    </row>
    <row r="8" spans="2:29" x14ac:dyDescent="0.25">
      <c r="B8" s="5">
        <v>32</v>
      </c>
      <c r="C8" s="2">
        <v>45</v>
      </c>
      <c r="D8" s="10">
        <v>523.78</v>
      </c>
      <c r="E8" s="3">
        <f t="shared" si="0"/>
        <v>0.35973901098901095</v>
      </c>
    </row>
    <row r="9" spans="2:29" x14ac:dyDescent="0.25">
      <c r="B9" s="5">
        <v>33</v>
      </c>
      <c r="C9" s="2">
        <v>39</v>
      </c>
      <c r="D9" s="10">
        <v>537.64</v>
      </c>
      <c r="E9" s="3">
        <f t="shared" si="0"/>
        <v>0.36925824175824173</v>
      </c>
    </row>
    <row r="10" spans="2:29" x14ac:dyDescent="0.25">
      <c r="B10" s="5">
        <v>34</v>
      </c>
      <c r="C10" s="2">
        <v>23</v>
      </c>
      <c r="D10" s="10">
        <v>556.80999999999995</v>
      </c>
      <c r="E10" s="3">
        <f t="shared" si="0"/>
        <v>0.38242445054945051</v>
      </c>
    </row>
    <row r="11" spans="2:29" x14ac:dyDescent="0.25">
      <c r="B11" s="5">
        <v>35</v>
      </c>
      <c r="C11" s="2">
        <v>90</v>
      </c>
      <c r="D11" s="10">
        <v>647.16</v>
      </c>
      <c r="E11" s="3">
        <f t="shared" si="0"/>
        <v>0.44447802197802194</v>
      </c>
    </row>
    <row r="12" spans="2:29" x14ac:dyDescent="0.25">
      <c r="B12" s="5">
        <v>36</v>
      </c>
      <c r="C12" s="2">
        <v>56</v>
      </c>
      <c r="D12" s="10">
        <v>641.47</v>
      </c>
      <c r="E12" s="3">
        <f t="shared" si="0"/>
        <v>0.44057005494505497</v>
      </c>
    </row>
    <row r="13" spans="2:29" x14ac:dyDescent="0.25">
      <c r="B13" s="5">
        <v>37</v>
      </c>
      <c r="C13" s="2">
        <v>50</v>
      </c>
      <c r="D13" s="10">
        <v>650.05999999999995</v>
      </c>
      <c r="E13" s="3">
        <f t="shared" si="0"/>
        <v>0.44646978021978018</v>
      </c>
    </row>
    <row r="14" spans="2:29" x14ac:dyDescent="0.25">
      <c r="B14" s="5">
        <v>38</v>
      </c>
      <c r="C14" s="2">
        <v>27</v>
      </c>
      <c r="D14" s="10">
        <v>699.51</v>
      </c>
      <c r="E14" s="3">
        <f t="shared" si="0"/>
        <v>0.48043269230769231</v>
      </c>
    </row>
    <row r="15" spans="2:29" x14ac:dyDescent="0.25">
      <c r="B15" s="5">
        <v>39</v>
      </c>
      <c r="C15" s="2">
        <v>19</v>
      </c>
      <c r="D15" s="10">
        <v>709.42</v>
      </c>
      <c r="E15" s="3">
        <f t="shared" si="0"/>
        <v>0.48723901098901096</v>
      </c>
    </row>
    <row r="16" spans="2:29" x14ac:dyDescent="0.25">
      <c r="B16" s="5">
        <v>40</v>
      </c>
      <c r="C16" s="2">
        <v>10</v>
      </c>
      <c r="D16" s="10">
        <v>760.07</v>
      </c>
      <c r="E16" s="3">
        <f t="shared" si="0"/>
        <v>0.52202609890109897</v>
      </c>
    </row>
    <row r="17" spans="2:5" x14ac:dyDescent="0.25">
      <c r="B17" s="5">
        <v>41</v>
      </c>
      <c r="C17" s="2">
        <v>3</v>
      </c>
      <c r="D17" s="10">
        <v>792.25</v>
      </c>
      <c r="E17" s="3">
        <f t="shared" si="0"/>
        <v>0.54412774725274726</v>
      </c>
    </row>
    <row r="18" spans="2:5" x14ac:dyDescent="0.25">
      <c r="B18" s="5">
        <v>42</v>
      </c>
      <c r="C18" s="2">
        <v>4</v>
      </c>
      <c r="D18" s="10">
        <v>789.42</v>
      </c>
      <c r="E18" s="3">
        <f t="shared" si="0"/>
        <v>0.54218406593406587</v>
      </c>
    </row>
    <row r="19" spans="2:5" x14ac:dyDescent="0.25">
      <c r="B19" s="5">
        <v>43</v>
      </c>
      <c r="C19" s="2">
        <v>2</v>
      </c>
      <c r="D19" s="10">
        <v>893.29</v>
      </c>
      <c r="E19" s="3">
        <f t="shared" si="0"/>
        <v>0.61352335164835159</v>
      </c>
    </row>
    <row r="20" spans="2:5" x14ac:dyDescent="0.25">
      <c r="B20" s="5">
        <v>44</v>
      </c>
      <c r="C20" s="2">
        <v>0</v>
      </c>
      <c r="D20" s="10">
        <v>0</v>
      </c>
      <c r="E20" s="3">
        <f t="shared" si="0"/>
        <v>0</v>
      </c>
    </row>
    <row r="21" spans="2:5" x14ac:dyDescent="0.25">
      <c r="B21" s="5">
        <v>45</v>
      </c>
      <c r="C21" s="2">
        <v>0</v>
      </c>
      <c r="D21" s="10">
        <v>0</v>
      </c>
      <c r="E21" s="3">
        <f t="shared" si="0"/>
        <v>0</v>
      </c>
    </row>
    <row r="22" spans="2:5" x14ac:dyDescent="0.25">
      <c r="B22" s="5" t="s">
        <v>3</v>
      </c>
      <c r="C22" s="2">
        <v>0</v>
      </c>
      <c r="D22" s="10">
        <v>0</v>
      </c>
      <c r="E22" s="3">
        <f t="shared" si="0"/>
        <v>0</v>
      </c>
    </row>
    <row r="23" spans="2:5" x14ac:dyDescent="0.25">
      <c r="B23" s="5" t="s">
        <v>4</v>
      </c>
      <c r="C23" s="6">
        <v>381</v>
      </c>
      <c r="D23" s="68">
        <v>625.07000000000005</v>
      </c>
      <c r="E23" s="80">
        <f t="shared" si="0"/>
        <v>0.42930631868131869</v>
      </c>
    </row>
    <row r="24" spans="2:5" x14ac:dyDescent="0.25">
      <c r="B24" s="5" t="s">
        <v>5</v>
      </c>
      <c r="C24" s="2">
        <v>120</v>
      </c>
      <c r="D24" s="10">
        <v>534.96</v>
      </c>
      <c r="E24" s="3">
        <f t="shared" si="0"/>
        <v>0.36741758241758243</v>
      </c>
    </row>
    <row r="25" spans="2:5" x14ac:dyDescent="0.25">
      <c r="B25" s="5" t="s">
        <v>6</v>
      </c>
      <c r="C25" s="2">
        <v>242</v>
      </c>
      <c r="D25" s="10">
        <v>657.17</v>
      </c>
      <c r="E25" s="3">
        <f t="shared" si="0"/>
        <v>0.45135302197802196</v>
      </c>
    </row>
    <row r="26" spans="2:5" x14ac:dyDescent="0.25">
      <c r="B26" s="5" t="s">
        <v>7</v>
      </c>
      <c r="C26" s="2">
        <v>19</v>
      </c>
      <c r="D26" s="10">
        <v>785.35</v>
      </c>
      <c r="E26" s="3">
        <f t="shared" si="0"/>
        <v>0.53938873626373629</v>
      </c>
    </row>
    <row r="27" spans="2:5" x14ac:dyDescent="0.25">
      <c r="B27" s="84" t="s">
        <v>47</v>
      </c>
    </row>
    <row r="28" spans="2:5" x14ac:dyDescent="0.25">
      <c r="B28" s="84" t="s">
        <v>46</v>
      </c>
    </row>
    <row r="29" spans="2:5" ht="48" customHeight="1" x14ac:dyDescent="0.25">
      <c r="B29" s="98" t="str">
        <f>'starosna mirovina BMU'!B33:C33</f>
        <v>Prosječna mjesečna isplaćena netoplaća Republike Hrvatske za rujan 2025. u eurima (EUR) (izvor: DZS)</v>
      </c>
      <c r="C29" s="98"/>
      <c r="D29" s="47">
        <f>'starosna mirovina BMU'!D33</f>
        <v>1456</v>
      </c>
    </row>
  </sheetData>
  <mergeCells count="2">
    <mergeCell ref="B2:E2"/>
    <mergeCell ref="B29:C29"/>
  </mergeCells>
  <conditionalFormatting sqref="E7:E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97" t="s">
        <v>14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26.25" customHeight="1" x14ac:dyDescent="0.25"/>
    <row r="5" spans="2:29" x14ac:dyDescent="0.25">
      <c r="B5" t="str">
        <f>'starosna mirovina BMU'!B5</f>
        <v>za listopad 2025. (isplata u studenome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rujan 2025.</v>
      </c>
    </row>
    <row r="7" spans="2:29" x14ac:dyDescent="0.25">
      <c r="B7" s="5" t="s">
        <v>9</v>
      </c>
      <c r="C7" s="2">
        <v>79211</v>
      </c>
      <c r="D7" s="10">
        <v>358.3216669401977</v>
      </c>
      <c r="E7" s="3">
        <f t="shared" ref="E7:E30" si="0">D7/$D$33</f>
        <v>0.24610004597541052</v>
      </c>
    </row>
    <row r="8" spans="2:29" x14ac:dyDescent="0.25">
      <c r="B8" s="5" t="s">
        <v>1</v>
      </c>
      <c r="C8" s="2">
        <v>61036</v>
      </c>
      <c r="D8" s="10">
        <v>452.9</v>
      </c>
      <c r="E8" s="3">
        <f t="shared" si="0"/>
        <v>0.31105769230769231</v>
      </c>
    </row>
    <row r="9" spans="2:29" x14ac:dyDescent="0.25">
      <c r="B9" s="5" t="s">
        <v>2</v>
      </c>
      <c r="C9" s="2">
        <v>65720</v>
      </c>
      <c r="D9" s="10">
        <v>567.22</v>
      </c>
      <c r="E9" s="3">
        <f t="shared" si="0"/>
        <v>0.38957417582417586</v>
      </c>
    </row>
    <row r="10" spans="2:29" x14ac:dyDescent="0.25">
      <c r="B10" s="5">
        <v>30</v>
      </c>
      <c r="C10" s="2">
        <v>40443</v>
      </c>
      <c r="D10" s="10">
        <v>611.94000000000005</v>
      </c>
      <c r="E10" s="3">
        <f t="shared" si="0"/>
        <v>0.42028846153846156</v>
      </c>
    </row>
    <row r="11" spans="2:29" x14ac:dyDescent="0.25">
      <c r="B11" s="5">
        <v>31</v>
      </c>
      <c r="C11" s="2">
        <v>25061</v>
      </c>
      <c r="D11" s="10">
        <v>625.54</v>
      </c>
      <c r="E11" s="3">
        <f t="shared" si="0"/>
        <v>0.42962912087912086</v>
      </c>
    </row>
    <row r="12" spans="2:29" x14ac:dyDescent="0.25">
      <c r="B12" s="5">
        <v>32</v>
      </c>
      <c r="C12" s="2">
        <v>24794</v>
      </c>
      <c r="D12" s="10">
        <v>632.79</v>
      </c>
      <c r="E12" s="3">
        <f t="shared" si="0"/>
        <v>0.43460851648351645</v>
      </c>
    </row>
    <row r="13" spans="2:29" x14ac:dyDescent="0.25">
      <c r="B13" s="5">
        <v>33</v>
      </c>
      <c r="C13" s="2">
        <v>22774</v>
      </c>
      <c r="D13" s="10">
        <v>651.38</v>
      </c>
      <c r="E13" s="3">
        <f t="shared" si="0"/>
        <v>0.44737637362637361</v>
      </c>
    </row>
    <row r="14" spans="2:29" x14ac:dyDescent="0.25">
      <c r="B14" s="5">
        <v>34</v>
      </c>
      <c r="C14" s="2">
        <v>18453</v>
      </c>
      <c r="D14" s="10">
        <v>676.89</v>
      </c>
      <c r="E14" s="3">
        <f t="shared" si="0"/>
        <v>0.46489697802197799</v>
      </c>
    </row>
    <row r="15" spans="2:29" x14ac:dyDescent="0.25">
      <c r="B15" s="5">
        <v>35</v>
      </c>
      <c r="C15" s="2">
        <v>70673</v>
      </c>
      <c r="D15" s="10">
        <v>723.5</v>
      </c>
      <c r="E15" s="3">
        <f t="shared" si="0"/>
        <v>0.49690934065934067</v>
      </c>
    </row>
    <row r="16" spans="2:29" x14ac:dyDescent="0.25">
      <c r="B16" s="5">
        <v>36</v>
      </c>
      <c r="C16" s="2">
        <v>33634</v>
      </c>
      <c r="D16" s="10">
        <v>723.39</v>
      </c>
      <c r="E16" s="3">
        <f t="shared" si="0"/>
        <v>0.49683379120879118</v>
      </c>
    </row>
    <row r="17" spans="2:5" x14ac:dyDescent="0.25">
      <c r="B17" s="5">
        <v>37</v>
      </c>
      <c r="C17" s="2">
        <v>31699</v>
      </c>
      <c r="D17" s="10">
        <v>744.9</v>
      </c>
      <c r="E17" s="3">
        <f t="shared" si="0"/>
        <v>0.51160714285714282</v>
      </c>
    </row>
    <row r="18" spans="2:5" x14ac:dyDescent="0.25">
      <c r="B18" s="5">
        <v>38</v>
      </c>
      <c r="C18" s="2">
        <v>30319</v>
      </c>
      <c r="D18" s="10">
        <v>776.14</v>
      </c>
      <c r="E18" s="3">
        <f t="shared" si="0"/>
        <v>0.53306318681318676</v>
      </c>
    </row>
    <row r="19" spans="2:5" x14ac:dyDescent="0.25">
      <c r="B19" s="5">
        <v>39</v>
      </c>
      <c r="C19" s="2">
        <v>27117</v>
      </c>
      <c r="D19" s="10">
        <v>820.77</v>
      </c>
      <c r="E19" s="3">
        <f t="shared" si="0"/>
        <v>0.56371565934065937</v>
      </c>
    </row>
    <row r="20" spans="2:5" x14ac:dyDescent="0.25">
      <c r="B20" s="5">
        <v>40</v>
      </c>
      <c r="C20" s="2">
        <v>37808</v>
      </c>
      <c r="D20" s="10">
        <v>886.33</v>
      </c>
      <c r="E20" s="3">
        <f t="shared" si="0"/>
        <v>0.60874313186813189</v>
      </c>
    </row>
    <row r="21" spans="2:5" x14ac:dyDescent="0.25">
      <c r="B21" s="5">
        <v>41</v>
      </c>
      <c r="C21" s="2">
        <v>47748</v>
      </c>
      <c r="D21" s="10">
        <v>821.7</v>
      </c>
      <c r="E21" s="3">
        <f t="shared" si="0"/>
        <v>0.5643543956043956</v>
      </c>
    </row>
    <row r="22" spans="2:5" x14ac:dyDescent="0.25">
      <c r="B22" s="5">
        <v>42</v>
      </c>
      <c r="C22" s="2">
        <v>25821</v>
      </c>
      <c r="D22" s="10">
        <v>872.5</v>
      </c>
      <c r="E22" s="3">
        <f t="shared" si="0"/>
        <v>0.59924450549450547</v>
      </c>
    </row>
    <row r="23" spans="2:5" x14ac:dyDescent="0.25">
      <c r="B23" s="5">
        <v>43</v>
      </c>
      <c r="C23" s="2">
        <v>18735</v>
      </c>
      <c r="D23" s="10">
        <v>912.06</v>
      </c>
      <c r="E23" s="3">
        <f t="shared" si="0"/>
        <v>0.62641483516483509</v>
      </c>
    </row>
    <row r="24" spans="2:5" x14ac:dyDescent="0.25">
      <c r="B24" s="5">
        <v>44</v>
      </c>
      <c r="C24" s="2">
        <v>13993</v>
      </c>
      <c r="D24" s="10">
        <v>950.8</v>
      </c>
      <c r="E24" s="3">
        <f t="shared" si="0"/>
        <v>0.65302197802197803</v>
      </c>
    </row>
    <row r="25" spans="2:5" x14ac:dyDescent="0.25">
      <c r="B25" s="5">
        <v>45</v>
      </c>
      <c r="C25" s="2">
        <v>11672</v>
      </c>
      <c r="D25" s="10">
        <v>980.08</v>
      </c>
      <c r="E25" s="3">
        <f t="shared" si="0"/>
        <v>0.67313186813186821</v>
      </c>
    </row>
    <row r="26" spans="2:5" x14ac:dyDescent="0.25">
      <c r="B26" s="5" t="s">
        <v>3</v>
      </c>
      <c r="C26" s="2">
        <v>19378</v>
      </c>
      <c r="D26" s="10">
        <v>1100.5999999999999</v>
      </c>
      <c r="E26" s="3">
        <f t="shared" si="0"/>
        <v>0.75590659340659339</v>
      </c>
    </row>
    <row r="27" spans="2:5" x14ac:dyDescent="0.25">
      <c r="B27" s="5" t="s">
        <v>4</v>
      </c>
      <c r="C27" s="6">
        <v>706089</v>
      </c>
      <c r="D27" s="68">
        <v>679.83</v>
      </c>
      <c r="E27" s="80">
        <f t="shared" si="0"/>
        <v>0.46691620879120882</v>
      </c>
    </row>
    <row r="28" spans="2:5" x14ac:dyDescent="0.25">
      <c r="B28" s="5" t="s">
        <v>5</v>
      </c>
      <c r="C28" s="2">
        <v>337490</v>
      </c>
      <c r="D28" s="10">
        <v>523.65</v>
      </c>
      <c r="E28" s="3">
        <f t="shared" si="0"/>
        <v>0.35964972527472527</v>
      </c>
    </row>
    <row r="29" spans="2:5" x14ac:dyDescent="0.25">
      <c r="B29" s="5" t="s">
        <v>6</v>
      </c>
      <c r="C29" s="2">
        <v>193444</v>
      </c>
      <c r="D29" s="10">
        <v>748.87</v>
      </c>
      <c r="E29" s="3">
        <f t="shared" si="0"/>
        <v>0.51433379120879119</v>
      </c>
    </row>
    <row r="30" spans="2:5" x14ac:dyDescent="0.25">
      <c r="B30" s="5" t="s">
        <v>7</v>
      </c>
      <c r="C30" s="2">
        <v>175155</v>
      </c>
      <c r="D30" s="10">
        <v>904.53</v>
      </c>
      <c r="E30" s="3">
        <f t="shared" si="0"/>
        <v>0.62124313186813185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5.75" customHeight="1" x14ac:dyDescent="0.25">
      <c r="B33" s="98" t="str">
        <f>'starosna mirovina BMU'!B33:C33</f>
        <v>Prosječna mjesečna isplaćena netoplaća Republike Hrvatske za rujan 2025. u eurima (EUR) (izvor: DZS)</v>
      </c>
      <c r="C33" s="98"/>
      <c r="D33" s="47">
        <f>'starosna mirovina BMU'!D33</f>
        <v>1456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100" t="s">
        <v>15</v>
      </c>
      <c r="C2" s="100"/>
      <c r="D2" s="100"/>
      <c r="E2" s="10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listopad 2025. (isplata u studenome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rujan 2025.</v>
      </c>
    </row>
    <row r="7" spans="2:29" x14ac:dyDescent="0.25">
      <c r="B7" s="5" t="s">
        <v>9</v>
      </c>
      <c r="C7" s="2">
        <v>33102</v>
      </c>
      <c r="D7" s="10">
        <v>381.97297142166639</v>
      </c>
      <c r="E7" s="3">
        <f t="shared" ref="E7:E30" si="0">D7/$D$33</f>
        <v>0.26234407377861702</v>
      </c>
    </row>
    <row r="8" spans="2:29" x14ac:dyDescent="0.25">
      <c r="B8" s="5" t="s">
        <v>1</v>
      </c>
      <c r="C8" s="2">
        <v>16880</v>
      </c>
      <c r="D8" s="10">
        <v>463.22</v>
      </c>
      <c r="E8" s="3">
        <f t="shared" si="0"/>
        <v>0.31814560439560441</v>
      </c>
      <c r="I8" s="1"/>
    </row>
    <row r="9" spans="2:29" x14ac:dyDescent="0.25">
      <c r="B9" s="5" t="s">
        <v>2</v>
      </c>
      <c r="C9" s="2">
        <v>16859</v>
      </c>
      <c r="D9" s="10">
        <v>517.35</v>
      </c>
      <c r="E9" s="3">
        <f t="shared" si="0"/>
        <v>0.35532280219780221</v>
      </c>
    </row>
    <row r="10" spans="2:29" x14ac:dyDescent="0.25">
      <c r="B10" s="5">
        <v>30</v>
      </c>
      <c r="C10" s="2">
        <v>2863</v>
      </c>
      <c r="D10" s="10">
        <v>553.48</v>
      </c>
      <c r="E10" s="3">
        <f t="shared" si="0"/>
        <v>0.38013736263736264</v>
      </c>
    </row>
    <row r="11" spans="2:29" x14ac:dyDescent="0.25">
      <c r="B11" s="5">
        <v>31</v>
      </c>
      <c r="C11" s="2">
        <v>2379</v>
      </c>
      <c r="D11" s="10">
        <v>559.79</v>
      </c>
      <c r="E11" s="3">
        <f t="shared" si="0"/>
        <v>0.38447115384615382</v>
      </c>
    </row>
    <row r="12" spans="2:29" x14ac:dyDescent="0.25">
      <c r="B12" s="5">
        <v>32</v>
      </c>
      <c r="C12" s="2">
        <v>2061</v>
      </c>
      <c r="D12" s="10">
        <v>576.01</v>
      </c>
      <c r="E12" s="3">
        <f t="shared" si="0"/>
        <v>0.39561126373626371</v>
      </c>
    </row>
    <row r="13" spans="2:29" x14ac:dyDescent="0.25">
      <c r="B13" s="5">
        <v>33</v>
      </c>
      <c r="C13" s="2">
        <v>1846</v>
      </c>
      <c r="D13" s="10">
        <v>590.88</v>
      </c>
      <c r="E13" s="3">
        <f t="shared" si="0"/>
        <v>0.40582417582417585</v>
      </c>
    </row>
    <row r="14" spans="2:29" x14ac:dyDescent="0.25">
      <c r="B14" s="5">
        <v>34</v>
      </c>
      <c r="C14" s="2">
        <v>1561</v>
      </c>
      <c r="D14" s="10">
        <v>601.23</v>
      </c>
      <c r="E14" s="3">
        <f t="shared" si="0"/>
        <v>0.41293269230769231</v>
      </c>
    </row>
    <row r="15" spans="2:29" x14ac:dyDescent="0.25">
      <c r="B15" s="5">
        <v>35</v>
      </c>
      <c r="C15" s="2">
        <v>1276</v>
      </c>
      <c r="D15" s="10">
        <v>605.01</v>
      </c>
      <c r="E15" s="3">
        <f t="shared" si="0"/>
        <v>0.41552884615384617</v>
      </c>
    </row>
    <row r="16" spans="2:29" x14ac:dyDescent="0.25">
      <c r="B16" s="5">
        <v>36</v>
      </c>
      <c r="C16" s="2">
        <v>1028</v>
      </c>
      <c r="D16" s="10">
        <v>620.84</v>
      </c>
      <c r="E16" s="3">
        <f t="shared" si="0"/>
        <v>0.4264010989010989</v>
      </c>
    </row>
    <row r="17" spans="2:5" x14ac:dyDescent="0.25">
      <c r="B17" s="5">
        <v>37</v>
      </c>
      <c r="C17" s="2">
        <v>722</v>
      </c>
      <c r="D17" s="10">
        <v>635.59</v>
      </c>
      <c r="E17" s="3">
        <f t="shared" si="0"/>
        <v>0.43653159340659342</v>
      </c>
    </row>
    <row r="18" spans="2:5" x14ac:dyDescent="0.25">
      <c r="B18" s="5">
        <v>38</v>
      </c>
      <c r="C18" s="2">
        <v>585</v>
      </c>
      <c r="D18" s="10">
        <v>640.85</v>
      </c>
      <c r="E18" s="3">
        <f t="shared" si="0"/>
        <v>0.44014423076923076</v>
      </c>
    </row>
    <row r="19" spans="2:5" x14ac:dyDescent="0.25">
      <c r="B19" s="5">
        <v>39</v>
      </c>
      <c r="C19" s="2">
        <v>390</v>
      </c>
      <c r="D19" s="10">
        <v>647.17999999999995</v>
      </c>
      <c r="E19" s="3">
        <f t="shared" si="0"/>
        <v>0.44449175824175818</v>
      </c>
    </row>
    <row r="20" spans="2:5" x14ac:dyDescent="0.25">
      <c r="B20" s="5">
        <v>40</v>
      </c>
      <c r="C20" s="2">
        <v>245</v>
      </c>
      <c r="D20" s="10">
        <v>666.05</v>
      </c>
      <c r="E20" s="3">
        <f t="shared" si="0"/>
        <v>0.45745192307692306</v>
      </c>
    </row>
    <row r="21" spans="2:5" x14ac:dyDescent="0.25">
      <c r="B21" s="5">
        <v>41</v>
      </c>
      <c r="C21" s="2">
        <v>144</v>
      </c>
      <c r="D21" s="10">
        <v>671.99</v>
      </c>
      <c r="E21" s="3">
        <f t="shared" si="0"/>
        <v>0.46153159340659339</v>
      </c>
    </row>
    <row r="22" spans="2:5" x14ac:dyDescent="0.25">
      <c r="B22" s="5">
        <v>42</v>
      </c>
      <c r="C22" s="2">
        <v>77</v>
      </c>
      <c r="D22" s="10">
        <v>718.71</v>
      </c>
      <c r="E22" s="3">
        <f t="shared" si="0"/>
        <v>0.49361950549450551</v>
      </c>
    </row>
    <row r="23" spans="2:5" x14ac:dyDescent="0.25">
      <c r="B23" s="5">
        <v>43</v>
      </c>
      <c r="C23" s="2">
        <v>57</v>
      </c>
      <c r="D23" s="10">
        <v>769.25</v>
      </c>
      <c r="E23" s="3">
        <f t="shared" si="0"/>
        <v>0.52833104395604391</v>
      </c>
    </row>
    <row r="24" spans="2:5" x14ac:dyDescent="0.25">
      <c r="B24" s="5">
        <v>44</v>
      </c>
      <c r="C24" s="2">
        <v>34</v>
      </c>
      <c r="D24" s="10">
        <v>742.8</v>
      </c>
      <c r="E24" s="3">
        <f t="shared" si="0"/>
        <v>0.51016483516483513</v>
      </c>
    </row>
    <row r="25" spans="2:5" x14ac:dyDescent="0.25">
      <c r="B25" s="5">
        <v>45</v>
      </c>
      <c r="C25" s="2">
        <v>23</v>
      </c>
      <c r="D25" s="10">
        <v>767.01</v>
      </c>
      <c r="E25" s="3">
        <f t="shared" si="0"/>
        <v>0.52679258241758242</v>
      </c>
    </row>
    <row r="26" spans="2:5" x14ac:dyDescent="0.25">
      <c r="B26" s="5" t="s">
        <v>3</v>
      </c>
      <c r="C26" s="2">
        <v>33</v>
      </c>
      <c r="D26" s="10">
        <v>801.36</v>
      </c>
      <c r="E26" s="3">
        <f t="shared" si="0"/>
        <v>0.55038461538461536</v>
      </c>
    </row>
    <row r="27" spans="2:5" x14ac:dyDescent="0.25">
      <c r="B27" s="5" t="s">
        <v>4</v>
      </c>
      <c r="C27" s="6">
        <v>82165</v>
      </c>
      <c r="D27" s="68">
        <v>465.44</v>
      </c>
      <c r="E27" s="80">
        <f t="shared" si="0"/>
        <v>0.31967032967032966</v>
      </c>
    </row>
    <row r="28" spans="2:5" x14ac:dyDescent="0.25">
      <c r="B28" s="5" t="s">
        <v>5</v>
      </c>
      <c r="C28" s="2">
        <v>77551</v>
      </c>
      <c r="D28" s="10">
        <v>455.42</v>
      </c>
      <c r="E28" s="3">
        <f t="shared" si="0"/>
        <v>0.31278846153846157</v>
      </c>
    </row>
    <row r="29" spans="2:5" x14ac:dyDescent="0.25">
      <c r="B29" s="5" t="s">
        <v>6</v>
      </c>
      <c r="C29" s="2">
        <v>4001</v>
      </c>
      <c r="D29" s="10">
        <v>623.95000000000005</v>
      </c>
      <c r="E29" s="3">
        <f t="shared" si="0"/>
        <v>0.42853708791208794</v>
      </c>
    </row>
    <row r="30" spans="2:5" x14ac:dyDescent="0.25">
      <c r="B30" s="5" t="s">
        <v>7</v>
      </c>
      <c r="C30" s="2">
        <v>613</v>
      </c>
      <c r="D30" s="10">
        <v>698.99</v>
      </c>
      <c r="E30" s="3">
        <f t="shared" si="0"/>
        <v>0.48007554945054948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6.5" customHeight="1" x14ac:dyDescent="0.25">
      <c r="B33" s="98" t="str">
        <f>'starosna mirovina BMU'!B33:C33</f>
        <v>Prosječna mjesečna isplaćena netoplaća Republike Hrvatske za rujan 2025. u eurima (EUR) (izvor: DZS)</v>
      </c>
      <c r="C33" s="98"/>
      <c r="D33" s="47">
        <f>'starosna mirovina BMU'!D33</f>
        <v>1456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workbookViewId="0"/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97" t="s">
        <v>16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listopad 2025. (isplata u studenome 2025.)</v>
      </c>
    </row>
    <row r="6" spans="2:29" ht="36" x14ac:dyDescent="0.25">
      <c r="B6" s="4" t="s">
        <v>45</v>
      </c>
      <c r="C6" s="4" t="s">
        <v>0</v>
      </c>
      <c r="D6" s="4" t="s">
        <v>8</v>
      </c>
      <c r="E6" s="4" t="str">
        <f>'starosna mirovina BMU'!E6</f>
        <v>udio u prosječnoj netoplaći za rujan 2025.</v>
      </c>
    </row>
    <row r="7" spans="2:29" x14ac:dyDescent="0.25">
      <c r="B7" s="5" t="s">
        <v>9</v>
      </c>
      <c r="C7" s="2">
        <v>39533</v>
      </c>
      <c r="D7" s="10">
        <v>352.6222558368957</v>
      </c>
      <c r="E7" s="3">
        <f t="shared" ref="E7:E30" si="0">D7/$D$33</f>
        <v>0.24218561527259319</v>
      </c>
    </row>
    <row r="8" spans="2:29" x14ac:dyDescent="0.25">
      <c r="B8" s="5" t="s">
        <v>1</v>
      </c>
      <c r="C8" s="2">
        <v>18222</v>
      </c>
      <c r="D8" s="10">
        <v>407.6</v>
      </c>
      <c r="E8" s="3">
        <f t="shared" si="0"/>
        <v>0.27994505494505495</v>
      </c>
    </row>
    <row r="9" spans="2:29" x14ac:dyDescent="0.25">
      <c r="B9" s="5" t="s">
        <v>2</v>
      </c>
      <c r="C9" s="2">
        <v>19803</v>
      </c>
      <c r="D9" s="10">
        <v>495.29</v>
      </c>
      <c r="E9" s="3">
        <f t="shared" si="0"/>
        <v>0.34017170329670332</v>
      </c>
    </row>
    <row r="10" spans="2:29" x14ac:dyDescent="0.25">
      <c r="B10" s="5">
        <v>30</v>
      </c>
      <c r="C10" s="2">
        <v>4853</v>
      </c>
      <c r="D10" s="10">
        <v>540.4</v>
      </c>
      <c r="E10" s="3">
        <f t="shared" si="0"/>
        <v>0.37115384615384611</v>
      </c>
    </row>
    <row r="11" spans="2:29" x14ac:dyDescent="0.25">
      <c r="B11" s="5">
        <v>31</v>
      </c>
      <c r="C11" s="2">
        <v>4405</v>
      </c>
      <c r="D11" s="10">
        <v>564.76</v>
      </c>
      <c r="E11" s="3">
        <f t="shared" si="0"/>
        <v>0.38788461538461538</v>
      </c>
    </row>
    <row r="12" spans="2:29" x14ac:dyDescent="0.25">
      <c r="B12" s="5">
        <v>32</v>
      </c>
      <c r="C12" s="2">
        <v>4351</v>
      </c>
      <c r="D12" s="10">
        <v>567.41</v>
      </c>
      <c r="E12" s="3">
        <f t="shared" si="0"/>
        <v>0.38970467032967032</v>
      </c>
    </row>
    <row r="13" spans="2:29" x14ac:dyDescent="0.25">
      <c r="B13" s="5">
        <v>33</v>
      </c>
      <c r="C13" s="2">
        <v>4202</v>
      </c>
      <c r="D13" s="10">
        <v>588.52</v>
      </c>
      <c r="E13" s="3">
        <f t="shared" si="0"/>
        <v>0.40420329670329669</v>
      </c>
    </row>
    <row r="14" spans="2:29" x14ac:dyDescent="0.25">
      <c r="B14" s="5">
        <v>34</v>
      </c>
      <c r="C14" s="2">
        <v>3776</v>
      </c>
      <c r="D14" s="10">
        <v>611.11</v>
      </c>
      <c r="E14" s="3">
        <f t="shared" si="0"/>
        <v>0.41971840659340659</v>
      </c>
    </row>
    <row r="15" spans="2:29" x14ac:dyDescent="0.25">
      <c r="B15" s="5">
        <v>35</v>
      </c>
      <c r="C15" s="2">
        <v>12235</v>
      </c>
      <c r="D15" s="10">
        <v>591.91999999999996</v>
      </c>
      <c r="E15" s="3">
        <f t="shared" si="0"/>
        <v>0.40653846153846152</v>
      </c>
    </row>
    <row r="16" spans="2:29" x14ac:dyDescent="0.25">
      <c r="B16" s="5">
        <v>36</v>
      </c>
      <c r="C16" s="2">
        <v>5757</v>
      </c>
      <c r="D16" s="10">
        <v>640.91999999999996</v>
      </c>
      <c r="E16" s="3">
        <f t="shared" si="0"/>
        <v>0.44019230769230766</v>
      </c>
    </row>
    <row r="17" spans="2:5" x14ac:dyDescent="0.25">
      <c r="B17" s="5">
        <v>37</v>
      </c>
      <c r="C17" s="2">
        <v>4792</v>
      </c>
      <c r="D17" s="10">
        <v>669.87</v>
      </c>
      <c r="E17" s="3">
        <f t="shared" si="0"/>
        <v>0.46007554945054946</v>
      </c>
    </row>
    <row r="18" spans="2:5" x14ac:dyDescent="0.25">
      <c r="B18" s="5">
        <v>38</v>
      </c>
      <c r="C18" s="2">
        <v>4315</v>
      </c>
      <c r="D18" s="10">
        <v>705.52</v>
      </c>
      <c r="E18" s="3">
        <f t="shared" si="0"/>
        <v>0.48456043956043954</v>
      </c>
    </row>
    <row r="19" spans="2:5" x14ac:dyDescent="0.25">
      <c r="B19" s="5">
        <v>39</v>
      </c>
      <c r="C19" s="2">
        <v>3300</v>
      </c>
      <c r="D19" s="10">
        <v>726.1</v>
      </c>
      <c r="E19" s="3">
        <f t="shared" si="0"/>
        <v>0.49869505494505495</v>
      </c>
    </row>
    <row r="20" spans="2:5" x14ac:dyDescent="0.25">
      <c r="B20" s="5">
        <v>40</v>
      </c>
      <c r="C20" s="2">
        <v>13677</v>
      </c>
      <c r="D20" s="10">
        <v>718.63</v>
      </c>
      <c r="E20" s="3">
        <f t="shared" si="0"/>
        <v>0.49356456043956043</v>
      </c>
    </row>
    <row r="21" spans="2:5" x14ac:dyDescent="0.25">
      <c r="B21" s="5">
        <v>41</v>
      </c>
      <c r="C21" s="2">
        <v>3411</v>
      </c>
      <c r="D21" s="10">
        <v>755.29</v>
      </c>
      <c r="E21" s="3">
        <f t="shared" si="0"/>
        <v>0.51874313186813181</v>
      </c>
    </row>
    <row r="22" spans="2:5" x14ac:dyDescent="0.25">
      <c r="B22" s="5">
        <v>42</v>
      </c>
      <c r="C22" s="2">
        <v>2075</v>
      </c>
      <c r="D22" s="10">
        <v>785.69</v>
      </c>
      <c r="E22" s="3">
        <f t="shared" si="0"/>
        <v>0.53962225274725284</v>
      </c>
    </row>
    <row r="23" spans="2:5" x14ac:dyDescent="0.25">
      <c r="B23" s="5">
        <v>43</v>
      </c>
      <c r="C23" s="2">
        <v>1554</v>
      </c>
      <c r="D23" s="10">
        <v>823.59</v>
      </c>
      <c r="E23" s="3">
        <f t="shared" si="0"/>
        <v>0.56565247252747253</v>
      </c>
    </row>
    <row r="24" spans="2:5" x14ac:dyDescent="0.25">
      <c r="B24" s="5">
        <v>44</v>
      </c>
      <c r="C24" s="2">
        <v>1106</v>
      </c>
      <c r="D24" s="10">
        <v>866.23</v>
      </c>
      <c r="E24" s="3">
        <f t="shared" si="0"/>
        <v>0.59493818681318678</v>
      </c>
    </row>
    <row r="25" spans="2:5" x14ac:dyDescent="0.25">
      <c r="B25" s="5">
        <v>45</v>
      </c>
      <c r="C25" s="2">
        <v>846</v>
      </c>
      <c r="D25" s="10">
        <v>886.3</v>
      </c>
      <c r="E25" s="3">
        <f t="shared" si="0"/>
        <v>0.60872252747252742</v>
      </c>
    </row>
    <row r="26" spans="2:5" x14ac:dyDescent="0.25">
      <c r="B26" s="5" t="s">
        <v>3</v>
      </c>
      <c r="C26" s="2">
        <v>1741</v>
      </c>
      <c r="D26" s="10">
        <v>997.46</v>
      </c>
      <c r="E26" s="3">
        <f t="shared" si="0"/>
        <v>0.68506868131868137</v>
      </c>
    </row>
    <row r="27" spans="2:5" x14ac:dyDescent="0.25">
      <c r="B27" s="5" t="s">
        <v>4</v>
      </c>
      <c r="C27" s="6">
        <v>153954</v>
      </c>
      <c r="D27" s="68">
        <v>531.83000000000004</v>
      </c>
      <c r="E27" s="80">
        <f t="shared" si="0"/>
        <v>0.36526785714285714</v>
      </c>
    </row>
    <row r="28" spans="2:5" x14ac:dyDescent="0.25">
      <c r="B28" s="5" t="s">
        <v>5</v>
      </c>
      <c r="C28" s="2">
        <v>99145</v>
      </c>
      <c r="D28" s="10">
        <v>439.11</v>
      </c>
      <c r="E28" s="3">
        <f t="shared" si="0"/>
        <v>0.30158653846153849</v>
      </c>
    </row>
    <row r="29" spans="2:5" x14ac:dyDescent="0.25">
      <c r="B29" s="5" t="s">
        <v>6</v>
      </c>
      <c r="C29" s="2">
        <v>30399</v>
      </c>
      <c r="D29" s="10">
        <v>644.17999999999995</v>
      </c>
      <c r="E29" s="3">
        <f t="shared" si="0"/>
        <v>0.44243131868131863</v>
      </c>
    </row>
    <row r="30" spans="2:5" x14ac:dyDescent="0.25">
      <c r="B30" s="5" t="s">
        <v>7</v>
      </c>
      <c r="C30" s="2">
        <v>24410</v>
      </c>
      <c r="D30" s="10">
        <v>768.52</v>
      </c>
      <c r="E30" s="3">
        <f t="shared" si="0"/>
        <v>0.52782967032967032</v>
      </c>
    </row>
    <row r="31" spans="2:5" ht="15" customHeight="1" x14ac:dyDescent="0.25">
      <c r="B31" s="101" t="s">
        <v>48</v>
      </c>
      <c r="C31" s="101"/>
      <c r="D31" s="101"/>
      <c r="E31" s="101"/>
    </row>
    <row r="32" spans="2:5" x14ac:dyDescent="0.25">
      <c r="B32" s="102"/>
      <c r="C32" s="102"/>
      <c r="D32" s="102"/>
      <c r="E32" s="102"/>
    </row>
    <row r="33" spans="2:4" ht="45.75" customHeight="1" x14ac:dyDescent="0.25">
      <c r="B33" s="98" t="str">
        <f>'starosna mirovina BMU'!B33:C33</f>
        <v>Prosječna mjesečna isplaćena netoplaća Republike Hrvatske za rujan 2025. u eurima (EUR) (izvor: DZS)</v>
      </c>
      <c r="C33" s="98"/>
      <c r="D33" s="47">
        <f>'starosna mirovina BMU'!D33</f>
        <v>1456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NOVO GRAF+TABLICA</vt:lpstr>
      <vt:lpstr>starosna mirovina BMU</vt:lpstr>
      <vt:lpstr>starosna za dugo.osig. BMU</vt:lpstr>
      <vt:lpstr>starosna prevedena iz inv.BMU</vt:lpstr>
      <vt:lpstr>PSM BMU</vt:lpstr>
      <vt:lpstr>PSM zbog stečaja BMU</vt:lpstr>
      <vt:lpstr>sveukupno ST BMU</vt:lpstr>
      <vt:lpstr>invalidska BMU</vt:lpstr>
      <vt:lpstr>obiteljska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2025-11-20T10:53:30Z</cp:lastPrinted>
  <dcterms:created xsi:type="dcterms:W3CDTF">2023-10-03T11:00:22Z</dcterms:created>
  <dcterms:modified xsi:type="dcterms:W3CDTF">2025-11-20T10:55:31Z</dcterms:modified>
</cp:coreProperties>
</file>