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zmo-fs2\HZMO-FS2\FS\Mih\Plan i analiza\Statistika\MJESEČNE TABLICE - ažurirati nakon obrade\WEB stranica\Osnovni podaci o Zavodu\2026\"/>
    </mc:Choice>
  </mc:AlternateContent>
  <bookViews>
    <workbookView xWindow="0" yWindow="0" windowWidth="28800" windowHeight="11700" tabRatio="944"/>
  </bookViews>
  <sheets>
    <sheet name="NOVO GRAF+TABLICA" sheetId="14" r:id="rId1"/>
    <sheet name="starosna mirovina BMU" sheetId="1" r:id="rId2"/>
    <sheet name="starosna za dugo.osig. BMU" sheetId="2" r:id="rId3"/>
    <sheet name="starosna prevedena iz inv.BMU" sheetId="3" r:id="rId4"/>
    <sheet name="PSM BMU" sheetId="5" r:id="rId5"/>
    <sheet name="PSM +70" sheetId="15" r:id="rId6"/>
    <sheet name="PSM zbog stečaja BMU" sheetId="6" r:id="rId7"/>
    <sheet name="sveukupno ST BMU" sheetId="8" r:id="rId8"/>
    <sheet name="invalidska BMU" sheetId="9" r:id="rId9"/>
    <sheet name="obiteljska BMU" sheetId="11" r:id="rId10"/>
  </sheets>
  <definedNames>
    <definedName name="_xlnm.Print_Area" localSheetId="0">'NOVO GRAF+TABLICA'!$A$1:$D$122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1" l="1"/>
  <c r="C27" i="9"/>
  <c r="C27" i="8"/>
  <c r="C23" i="6"/>
  <c r="C27" i="15"/>
  <c r="C24" i="5"/>
  <c r="C27" i="3"/>
  <c r="C27" i="1"/>
  <c r="E7" i="1"/>
  <c r="D67" i="14" l="1"/>
  <c r="C13" i="2" l="1"/>
  <c r="D54" i="14" l="1"/>
  <c r="D35" i="15" l="1"/>
  <c r="B35" i="15"/>
  <c r="E6" i="15"/>
  <c r="B5" i="15"/>
  <c r="E29" i="15" l="1"/>
  <c r="E14" i="15"/>
  <c r="E15" i="15"/>
  <c r="E16" i="15"/>
  <c r="E30" i="15"/>
  <c r="E7" i="15"/>
  <c r="E8" i="15"/>
  <c r="E9" i="15"/>
  <c r="E10" i="15"/>
  <c r="E11" i="15"/>
  <c r="E12" i="15"/>
  <c r="E13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B5" i="11" l="1"/>
  <c r="B5" i="9"/>
  <c r="B5" i="8"/>
  <c r="B5" i="6"/>
  <c r="B5" i="5"/>
  <c r="D50" i="14" l="1"/>
  <c r="D51" i="14"/>
  <c r="D52" i="14"/>
  <c r="D53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49" i="14"/>
  <c r="E6" i="2" l="1"/>
  <c r="E6" i="3"/>
  <c r="E6" i="5"/>
  <c r="E6" i="6"/>
  <c r="E6" i="8"/>
  <c r="E6" i="9"/>
  <c r="E6" i="11"/>
  <c r="D33" i="11"/>
  <c r="B33" i="11"/>
  <c r="D33" i="9"/>
  <c r="B33" i="9"/>
  <c r="D33" i="8"/>
  <c r="E7" i="8" s="1"/>
  <c r="B33" i="8"/>
  <c r="D29" i="6"/>
  <c r="B29" i="6"/>
  <c r="D30" i="5"/>
  <c r="B30" i="5"/>
  <c r="D16" i="2"/>
  <c r="D33" i="3"/>
  <c r="E7" i="3" s="1"/>
  <c r="B33" i="3"/>
  <c r="B16" i="2"/>
  <c r="E7" i="2" l="1"/>
  <c r="E11" i="2"/>
  <c r="E8" i="2"/>
  <c r="E12" i="2"/>
  <c r="E9" i="2"/>
  <c r="E13" i="2"/>
  <c r="E10" i="2"/>
  <c r="E9" i="5"/>
  <c r="E13" i="5"/>
  <c r="E17" i="5"/>
  <c r="E21" i="5"/>
  <c r="E25" i="5"/>
  <c r="E23" i="5"/>
  <c r="E8" i="5"/>
  <c r="E16" i="5"/>
  <c r="E10" i="5"/>
  <c r="E14" i="5"/>
  <c r="E18" i="5"/>
  <c r="E22" i="5"/>
  <c r="E26" i="5"/>
  <c r="E19" i="5"/>
  <c r="E12" i="5"/>
  <c r="E24" i="5"/>
  <c r="E7" i="5"/>
  <c r="E11" i="5"/>
  <c r="E15" i="5"/>
  <c r="E27" i="5"/>
  <c r="E20" i="5"/>
  <c r="B5" i="3"/>
  <c r="B5" i="2"/>
  <c r="E30" i="11" l="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</calcChain>
</file>

<file path=xl/sharedStrings.xml><?xml version="1.0" encoding="utf-8"?>
<sst xmlns="http://schemas.openxmlformats.org/spreadsheetml/2006/main" count="155" uniqueCount="66">
  <si>
    <t>broj korisnika</t>
  </si>
  <si>
    <t xml:space="preserve">  20 - 24 </t>
  </si>
  <si>
    <t xml:space="preserve">  25 - 29 </t>
  </si>
  <si>
    <t xml:space="preserve">46 I VIŠE </t>
  </si>
  <si>
    <t xml:space="preserve">   UKUPNO </t>
  </si>
  <si>
    <t xml:space="preserve">   0 - 34 </t>
  </si>
  <si>
    <t xml:space="preserve">  35 - 39 </t>
  </si>
  <si>
    <t xml:space="preserve">40 I VIŠE </t>
  </si>
  <si>
    <t>prosječni iznos netomirovine</t>
  </si>
  <si>
    <t xml:space="preserve">  do - 19 </t>
  </si>
  <si>
    <t>godine mirovinskog staža</t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</si>
  <si>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STAROSNE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</si>
  <si>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PRIJEVREMENE STAROSNE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</si>
  <si>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SVEUKUPNO STAROSNE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</si>
  <si>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INVALIDSKE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</si>
  <si>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OBITELJSKE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</si>
  <si>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STAROSNE MIROVINE PREVEDENE IZ INVALIDSKE</t>
    </r>
    <r>
      <rPr>
        <b/>
        <sz val="12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 xml:space="preserve">KOJI SU PRAVO NA MIROVINU OSTVARILI PREMA ZAKONU O MIROVINSKOM OSIGURANJU  - </t>
    </r>
    <r>
      <rPr>
        <b/>
        <i/>
        <sz val="9"/>
        <color rgb="FFFF0000"/>
        <rFont val="Calibri"/>
        <family val="2"/>
        <charset val="238"/>
        <scheme val="minor"/>
      </rPr>
      <t>BEZ MEĐUNARODNIH UGOVORA</t>
    </r>
  </si>
  <si>
    <t>Iznosi u stupcima 2012.-2022. preračunavaju se iz kune u euro prema fiksnom tečaju konverzije (1 EUR=7,53450 kuna)</t>
  </si>
  <si>
    <t>Izvor podataka: Bruto bilanca</t>
  </si>
  <si>
    <t>Aktualna vrijednost mirovine (AVM u eurima) i % usklađivanja</t>
  </si>
  <si>
    <t>Prosječna starosna mirovina prema ZOMO-u s mirovinskim stažem od 40 i više godina</t>
  </si>
  <si>
    <t>Korisnici kojima je isplaćena osobna i dio obiteljske mirovine (DOM)</t>
  </si>
  <si>
    <t xml:space="preserve">Korisnici osnovnih mirovina </t>
  </si>
  <si>
    <t>SVEUKUPNO I.+II.+III.+IV.</t>
  </si>
  <si>
    <t xml:space="preserve">IV. Pripadnici Hrvatskog vijeća obrane  - HVO </t>
  </si>
  <si>
    <t>III. Hrvatski branitelji iz Domovinskog rata - ZOHBDR</t>
  </si>
  <si>
    <t xml:space="preserve">II. Djelatne vojne osobe - DVO </t>
  </si>
  <si>
    <t>Obiteljska mirovina</t>
  </si>
  <si>
    <t>Invalidska mirovina</t>
  </si>
  <si>
    <t>Sveukupno starosna mirovina</t>
  </si>
  <si>
    <t>Prijevremena starosna mirovina</t>
  </si>
  <si>
    <t>Ukupno starosna mirovina</t>
  </si>
  <si>
    <t xml:space="preserve">Starosna mirovina prevedena iz invalidske   </t>
  </si>
  <si>
    <t>Starosna mirovina</t>
  </si>
  <si>
    <t>Prosječna netomirovina u eurima (EUR)</t>
  </si>
  <si>
    <t>Broj korisnika</t>
  </si>
  <si>
    <t>Vrste mirovina</t>
  </si>
  <si>
    <r>
      <rPr>
        <b/>
        <i/>
        <sz val="9"/>
        <color theme="1"/>
        <rFont val="Calibri"/>
        <family val="2"/>
        <charset val="238"/>
        <scheme val="minor"/>
      </rPr>
      <t>Napomena:</t>
    </r>
    <r>
      <rPr>
        <i/>
        <sz val="9"/>
        <color theme="1"/>
        <rFont val="Calibri"/>
        <family val="2"/>
        <charset val="238"/>
        <scheme val="minor"/>
      </rPr>
      <t xml:space="preserve"> 
*U 2021. godini uključeno je jednokratno novčano primanje korisnicima mirovine radi ublažavanja posljedica uzrokovanih epidemijom bolesti COVID-19 u u ukupnom iznosu od 62.308.819 EUR, najvećim dijelom isplaćeno u </t>
    </r>
    <r>
      <rPr>
        <b/>
        <i/>
        <sz val="9"/>
        <color theme="1"/>
        <rFont val="Calibri"/>
        <family val="2"/>
        <charset val="238"/>
        <scheme val="minor"/>
      </rPr>
      <t xml:space="preserve">travnju. </t>
    </r>
  </si>
  <si>
    <t>z56</t>
  </si>
  <si>
    <t>korigirati plaću za ožujak</t>
  </si>
  <si>
    <t>godine ukupnog mirovinskog staža</t>
  </si>
  <si>
    <t>Napomena: u broj korisnika mirovina nisu uključeni korisnici mirovina DVO, ZOHBDR i HVO.</t>
  </si>
  <si>
    <t>Napomena: u broj korisnika mirovina nisu uključeni korisnici mirovina DVO, ZOHBDR i HVO.                                                                                                                         U tablici je prikazan staž korisnika od kojeg je određeno pravo na obiteljsku mirovinu.</t>
  </si>
  <si>
    <t>Starosna mirovina za dugogodišnjeg osiguranika</t>
  </si>
  <si>
    <t>Prijevremena starosna mirovina zbog stečaja poslodavca</t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</si>
  <si>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 xml:space="preserve">STAROSNE MIROVINE ZA DUGOGODIŠNJEG OSIGURANIKA 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KOJI SU PRAVO NA MIROVINU OSTVARILI PREMA ZAKONU O MIROVINSKOM OSIGURANJU 
</t>
    </r>
    <r>
      <rPr>
        <b/>
        <sz val="10"/>
        <color rgb="FFFF0000"/>
        <rFont val="Calibri"/>
        <family val="2"/>
        <charset val="238"/>
        <scheme val="minor"/>
      </rPr>
      <t xml:space="preserve">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</si>
  <si>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>KORISNICI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b/>
        <i/>
        <u/>
        <sz val="14"/>
        <color rgb="FFFF0000"/>
        <rFont val="Calibri"/>
        <family val="2"/>
        <charset val="238"/>
        <scheme val="minor"/>
      </rPr>
      <t xml:space="preserve">PRIJEVREMENE STAROSNE MIROVINE ZBOG STEČAJA POSLODAVCA 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 xml:space="preserve">KOJI SU PRAVO NA MIROVINU OSTVARILI PREMA ZAKONU O MIROVINSKOM OSIGURANJU  - </t>
    </r>
    <r>
      <rPr>
        <b/>
        <i/>
        <sz val="9"/>
        <color rgb="FFFF0000"/>
        <rFont val="Calibri"/>
        <family val="2"/>
        <charset val="238"/>
        <scheme val="minor"/>
      </rPr>
      <t>BEZ MEĐUNARODNIH UGOVORA</t>
    </r>
  </si>
  <si>
    <t>Od siječnja 2026. na snagu je stupio članak 85. Zakona o mirovinskom osiguranju (NN 96/25).</t>
  </si>
  <si>
    <t>*U 2023. uključeni su rashodi za jednokratno novčano primanje korisnicima mirovinskih primanja radi ublažavanja posljedica rasta troškova života u iznosu od 210.483.302 eura (EUR).                                                                                                                                                                                                                                         *U 2024. uključeni su rashodi za jednokratno novčano primanje korisnicima mirovinskih primanja radi ublažavanja posljedica rasta troškova života u iznosu od 253.433.409 eura (EUR).                                                                                                                                                                                                                                                                                                                                                     *U 2025.uključeni su rashodi za jednokratno novčano primanje korisnicima mirovinskih primanja  u iznosu od 61.460.999 eura (EUR) i isplata godišnjeg dodatka korisnicima mirovina u iznosu od 271.561.812. eura (EUR).</t>
  </si>
  <si>
    <t>Prijevremena starosna mirovina bez smanjenja polaznog faktora</t>
  </si>
  <si>
    <t>U tablici je prikazan ukupni staž korisnika mirovina, efektivni i beneficirani staž, bez dodanog i pridodanog staža.</t>
  </si>
  <si>
    <t>Od ožujka 2026. u primjeni je  članak 83.stavak 9. i članak 169.stavak 9. Zakona o mirovinskom osiguranju (NN 96/25).</t>
  </si>
  <si>
    <r>
      <t xml:space="preserve">1) </t>
    </r>
    <r>
      <rPr>
        <sz val="7.5"/>
        <color theme="1"/>
        <rFont val="Calibri"/>
        <family val="2"/>
        <charset val="238"/>
        <scheme val="minor"/>
      </rPr>
      <t>U broj korisnika mirovine uključeni su korisnici prijevremene starosne mirovine (99%), starosne i starosne mirovine za dugogodišnjeg osiguranika (1%).</t>
    </r>
  </si>
  <si>
    <r>
      <t xml:space="preserve">KORISNICI </t>
    </r>
    <r>
      <rPr>
        <b/>
        <sz val="10"/>
        <rFont val="Calibri"/>
        <family val="2"/>
        <charset val="238"/>
        <scheme val="minor"/>
      </rPr>
      <t>PRIJEVREMENE STAROSNE MIROVINE</t>
    </r>
    <r>
      <rPr>
        <b/>
        <i/>
        <u/>
        <sz val="10"/>
        <color rgb="FFFF0000"/>
        <rFont val="Calibri"/>
        <family val="2"/>
        <charset val="238"/>
        <scheme val="minor"/>
      </rPr>
      <t xml:space="preserve"> bez smanjenja polaznog faktora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članak 83. stavak 9.</t>
    </r>
    <r>
      <rPr>
        <b/>
        <vertAlign val="superscript"/>
        <sz val="10"/>
        <color theme="1"/>
        <rFont val="Calibri"/>
        <family val="2"/>
        <charset val="238"/>
        <scheme val="minor"/>
      </rPr>
      <t>1)</t>
    </r>
    <r>
      <rPr>
        <b/>
        <sz val="10"/>
        <color theme="1"/>
        <rFont val="Calibri"/>
        <family val="2"/>
        <charset val="238"/>
        <scheme val="minor"/>
      </rPr>
      <t xml:space="preserve">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</si>
  <si>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I. Korisnici mirovina koji su pravo na mirovinu ostvarili prema Zakonu o mirovinskom osiguranju 
</t>
    </r>
    <r>
      <rPr>
        <b/>
        <i/>
        <sz val="12"/>
        <color rgb="FFFF0000"/>
        <rFont val="Calibri"/>
        <family val="2"/>
        <charset val="238"/>
        <scheme val="minor"/>
      </rPr>
      <t>bez međunarodnih ugovora</t>
    </r>
  </si>
  <si>
    <t>*U 2022. godini uključeni su rashodi za jednokratno novčano primanje korisnicima mirovinskih primanja radi ublažavanja posljedica porasta cijena energenata u ukupnom iznosu od 59.648.802 EUR, najvećim dijelom isplaćeni u lipnju; rashodi za jednokratno novčano primanje korisnicima mirovinskih primanja radi ublažavanja posljedica porasta cijena  u ukupnom iznosu od 62.419.295 EUR, najvećim dijelom isplaćeni u listopadu te rashodi za jednokratno novčano primanje korisnicima mirovinskih primanja radi ublažavanja posljedica rasta troškova života u ukupnom iznosu od 61.727.693 EUR,najvećim dijelom isplaćeni u prosincu.</t>
  </si>
  <si>
    <t>I. UKUPNO  ZOMO</t>
  </si>
  <si>
    <t>Korisnici najniže mirovine kojima je mirovina određena prema ZOMO-u</t>
  </si>
  <si>
    <t>PREGLED OSNOVNIH PODATAKA O STANJU U SUSTAVU MIROVINSKOG OSIGURANJA
 za kolovoz 2026. (isplata u rujnu 2026.)</t>
  </si>
  <si>
    <t>Udio u prosječnoj netoplaći za srpanj 2026.</t>
  </si>
  <si>
    <t>Prosječna mjesečna isplaćena netoplaća Republike Hrvatske zaposlenih u pravnim osobama za srpanj 2026. u eurima (EUR) (izvor: DZS)</t>
  </si>
  <si>
    <t>**Za 2026. posljednji dostupni podatak o ostvarenim rashodima za mirovine i mirovinska primanja (privremeni) je za spanj 2026., dok su planirani rashodi za razdoblje I.-XII.2026. u visini od 10.195.665.863 eura.</t>
  </si>
  <si>
    <t>udio u prosječnoj netoplaći za srpanj 2026.</t>
  </si>
  <si>
    <t>Prosječna mjesečna isplaćena netoplaća Republike Hrvatske za srpanj 2026. u eurima (EUR) (izvor: DZS)</t>
  </si>
  <si>
    <t>za kolovoz 2026. (isplata u rujnu 2026.)</t>
  </si>
  <si>
    <t>* U 2026. godini prosječna netoplaća u RH dostupna je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</si>
</sst>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4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4"/>
      <color rgb="FFFF0000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rgb="FF00206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b/>
      <sz val="9"/>
      <color rgb="FF7030A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.5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u/>
      <sz val="10"/>
      <color rgb="FFFF0000"/>
      <name val="Calibri"/>
      <family val="2"/>
      <charset val="238"/>
      <scheme val="minor"/>
    </font>
    <font>
      <vertAlign val="superscript"/>
      <sz val="7.5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37" fillId="0" borderId="0" applyFont="0" applyFill="0" applyBorder="0" applyAlignment="0" applyProtection="0"/>
  </cellStyleXfs>
  <cellXfs count="110">
    <xf numFmtId="0" fontId="0" fillId="0" borderId="0" xfId="0"/>
    <xf numFmtId="2" fontId="0" fillId="0" borderId="0" xfId="0" applyNumberFormat="1"/>
    <xf numFmtId="0" fontId="0" fillId="2" borderId="1" xfId="0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" fontId="0" fillId="2" borderId="1" xfId="0" applyNumberFormat="1" applyFill="1" applyBorder="1" applyAlignment="1">
      <alignment horizontal="center" vertical="center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vertical="top" wrapText="1"/>
    </xf>
    <xf numFmtId="0" fontId="17" fillId="0" borderId="0" xfId="0" applyFont="1" applyAlignment="1">
      <alignment wrapText="1"/>
    </xf>
    <xf numFmtId="0" fontId="18" fillId="0" borderId="0" xfId="0" applyFont="1" applyFill="1" applyBorder="1" applyAlignment="1"/>
    <xf numFmtId="0" fontId="15" fillId="0" borderId="0" xfId="0" applyFont="1" applyFill="1" applyBorder="1" applyAlignment="1">
      <alignment vertical="top"/>
    </xf>
    <xf numFmtId="4" fontId="19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left" vertical="center" wrapText="1"/>
    </xf>
    <xf numFmtId="2" fontId="13" fillId="0" borderId="0" xfId="0" applyNumberFormat="1" applyFont="1"/>
    <xf numFmtId="0" fontId="20" fillId="2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6" fillId="0" borderId="0" xfId="0" applyFont="1" applyAlignme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top"/>
    </xf>
    <xf numFmtId="0" fontId="20" fillId="0" borderId="0" xfId="0" applyFont="1"/>
    <xf numFmtId="0" fontId="27" fillId="0" borderId="0" xfId="0" applyFont="1"/>
    <xf numFmtId="0" fontId="21" fillId="0" borderId="0" xfId="0" applyFont="1"/>
    <xf numFmtId="0" fontId="0" fillId="2" borderId="0" xfId="0" applyFill="1"/>
    <xf numFmtId="164" fontId="28" fillId="0" borderId="0" xfId="0" applyNumberFormat="1" applyFont="1" applyAlignment="1">
      <alignment vertical="top"/>
    </xf>
    <xf numFmtId="0" fontId="29" fillId="0" borderId="0" xfId="0" applyFont="1" applyBorder="1" applyAlignment="1">
      <alignment horizontal="center" vertical="center"/>
    </xf>
    <xf numFmtId="0" fontId="28" fillId="0" borderId="0" xfId="0" applyFont="1" applyAlignment="1">
      <alignment vertical="top" wrapText="1"/>
    </xf>
    <xf numFmtId="0" fontId="29" fillId="0" borderId="0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/>
    <xf numFmtId="165" fontId="28" fillId="0" borderId="0" xfId="0" applyNumberFormat="1" applyFont="1" applyAlignment="1">
      <alignment vertical="top"/>
    </xf>
    <xf numFmtId="1" fontId="24" fillId="2" borderId="1" xfId="0" applyNumberFormat="1" applyFont="1" applyFill="1" applyBorder="1" applyAlignment="1">
      <alignment vertical="center"/>
    </xf>
    <xf numFmtId="4" fontId="24" fillId="2" borderId="1" xfId="0" applyNumberFormat="1" applyFont="1" applyFill="1" applyBorder="1" applyAlignment="1">
      <alignment vertical="center"/>
    </xf>
    <xf numFmtId="1" fontId="11" fillId="6" borderId="1" xfId="0" applyNumberFormat="1" applyFont="1" applyFill="1" applyBorder="1" applyAlignment="1">
      <alignment vertical="center"/>
    </xf>
    <xf numFmtId="4" fontId="11" fillId="6" borderId="1" xfId="0" applyNumberFormat="1" applyFont="1" applyFill="1" applyBorder="1" applyAlignment="1">
      <alignment vertical="center"/>
    </xf>
    <xf numFmtId="1" fontId="23" fillId="5" borderId="1" xfId="0" applyNumberFormat="1" applyFont="1" applyFill="1" applyBorder="1" applyAlignment="1">
      <alignment vertical="center"/>
    </xf>
    <xf numFmtId="4" fontId="23" fillId="5" borderId="1" xfId="0" applyNumberFormat="1" applyFont="1" applyFill="1" applyBorder="1" applyAlignment="1">
      <alignment vertical="center"/>
    </xf>
    <xf numFmtId="0" fontId="10" fillId="5" borderId="1" xfId="0" applyFont="1" applyFill="1" applyBorder="1"/>
    <xf numFmtId="4" fontId="10" fillId="5" borderId="1" xfId="0" applyNumberFormat="1" applyFont="1" applyFill="1" applyBorder="1"/>
    <xf numFmtId="1" fontId="12" fillId="4" borderId="2" xfId="0" applyNumberFormat="1" applyFont="1" applyFill="1" applyBorder="1"/>
    <xf numFmtId="4" fontId="12" fillId="4" borderId="2" xfId="0" applyNumberFormat="1" applyFont="1" applyFill="1" applyBorder="1"/>
    <xf numFmtId="0" fontId="19" fillId="2" borderId="2" xfId="0" applyFont="1" applyFill="1" applyBorder="1" applyAlignment="1">
      <alignment horizontal="right" vertical="center"/>
    </xf>
    <xf numFmtId="4" fontId="19" fillId="2" borderId="2" xfId="0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right" vertical="center"/>
    </xf>
    <xf numFmtId="4" fontId="19" fillId="2" borderId="1" xfId="0" applyNumberFormat="1" applyFont="1" applyFill="1" applyBorder="1" applyAlignment="1">
      <alignment horizontal="right" vertical="center"/>
    </xf>
    <xf numFmtId="0" fontId="35" fillId="0" borderId="0" xfId="0" applyFont="1" applyAlignment="1">
      <alignment vertical="center"/>
    </xf>
    <xf numFmtId="2" fontId="5" fillId="0" borderId="0" xfId="0" applyNumberFormat="1" applyFont="1" applyAlignment="1">
      <alignment wrapText="1"/>
    </xf>
    <xf numFmtId="1" fontId="0" fillId="0" borderId="0" xfId="0" applyNumberFormat="1"/>
    <xf numFmtId="2" fontId="4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34" fillId="8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top"/>
    </xf>
    <xf numFmtId="3" fontId="14" fillId="0" borderId="0" xfId="0" applyNumberFormat="1" applyFont="1" applyAlignment="1">
      <alignment horizontal="center" vertical="center"/>
    </xf>
    <xf numFmtId="3" fontId="19" fillId="0" borderId="1" xfId="0" applyNumberFormat="1" applyFont="1" applyFill="1" applyBorder="1" applyAlignment="1">
      <alignment vertical="center"/>
    </xf>
    <xf numFmtId="0" fontId="0" fillId="0" borderId="0" xfId="0" applyNumberFormat="1"/>
    <xf numFmtId="10" fontId="4" fillId="3" borderId="1" xfId="0" applyNumberFormat="1" applyFont="1" applyFill="1" applyBorder="1" applyAlignment="1">
      <alignment horizontal="center"/>
    </xf>
    <xf numFmtId="164" fontId="4" fillId="0" borderId="0" xfId="0" applyNumberFormat="1" applyFont="1"/>
    <xf numFmtId="1" fontId="28" fillId="0" borderId="0" xfId="0" applyNumberFormat="1" applyFont="1" applyAlignment="1">
      <alignment vertical="top"/>
    </xf>
    <xf numFmtId="0" fontId="22" fillId="0" borderId="0" xfId="0" applyFont="1"/>
    <xf numFmtId="2" fontId="1" fillId="3" borderId="1" xfId="0" applyNumberFormat="1" applyFont="1" applyFill="1" applyBorder="1" applyAlignment="1">
      <alignment horizontal="center" vertical="center"/>
    </xf>
    <xf numFmtId="164" fontId="0" fillId="0" borderId="0" xfId="0" applyNumberFormat="1" applyFont="1"/>
    <xf numFmtId="0" fontId="13" fillId="0" borderId="0" xfId="0" applyNumberFormat="1" applyFont="1"/>
    <xf numFmtId="2" fontId="28" fillId="0" borderId="0" xfId="0" applyNumberFormat="1" applyFont="1" applyAlignment="1">
      <alignment vertical="top"/>
    </xf>
    <xf numFmtId="164" fontId="3" fillId="0" borderId="0" xfId="0" applyNumberFormat="1" applyFont="1"/>
    <xf numFmtId="2" fontId="0" fillId="0" borderId="0" xfId="1" applyNumberFormat="1" applyFont="1" applyAlignment="1">
      <alignment vertical="top"/>
    </xf>
    <xf numFmtId="0" fontId="13" fillId="0" borderId="0" xfId="0" applyFont="1" applyAlignment="1">
      <alignment wrapText="1"/>
    </xf>
    <xf numFmtId="0" fontId="38" fillId="0" borderId="1" xfId="0" applyFont="1" applyFill="1" applyBorder="1" applyAlignment="1">
      <alignment vertical="center" wrapText="1"/>
    </xf>
    <xf numFmtId="0" fontId="39" fillId="0" borderId="0" xfId="0" applyFont="1"/>
    <xf numFmtId="0" fontId="23" fillId="5" borderId="1" xfId="0" applyFont="1" applyFill="1" applyBorder="1" applyAlignment="1">
      <alignment horizontal="left" vertical="center"/>
    </xf>
    <xf numFmtId="4" fontId="19" fillId="2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/>
    </xf>
    <xf numFmtId="165" fontId="0" fillId="0" borderId="1" xfId="0" applyNumberFormat="1" applyFont="1" applyBorder="1" applyAlignment="1">
      <alignment horizontal="right" vertical="top"/>
    </xf>
    <xf numFmtId="165" fontId="19" fillId="0" borderId="1" xfId="0" applyNumberFormat="1" applyFont="1" applyBorder="1" applyAlignment="1">
      <alignment horizontal="right"/>
    </xf>
    <xf numFmtId="165" fontId="10" fillId="7" borderId="1" xfId="0" applyNumberFormat="1" applyFont="1" applyFill="1" applyBorder="1" applyAlignment="1">
      <alignment horizontal="right"/>
    </xf>
    <xf numFmtId="165" fontId="10" fillId="5" borderId="1" xfId="0" applyNumberFormat="1" applyFont="1" applyFill="1" applyBorder="1" applyAlignment="1">
      <alignment horizontal="right"/>
    </xf>
    <xf numFmtId="165" fontId="10" fillId="4" borderId="1" xfId="0" applyNumberFormat="1" applyFont="1" applyFill="1" applyBorder="1" applyAlignment="1">
      <alignment horizontal="right"/>
    </xf>
    <xf numFmtId="1" fontId="24" fillId="2" borderId="1" xfId="0" applyNumberFormat="1" applyFont="1" applyFill="1" applyBorder="1" applyAlignment="1">
      <alignment horizontal="right" vertical="center"/>
    </xf>
    <xf numFmtId="1" fontId="11" fillId="6" borderId="1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top" wrapText="1"/>
    </xf>
    <xf numFmtId="0" fontId="30" fillId="0" borderId="0" xfId="0" applyFont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top" wrapText="1"/>
    </xf>
    <xf numFmtId="0" fontId="3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33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4</xdr:row>
      <xdr:rowOff>228600</xdr:rowOff>
    </xdr:from>
    <xdr:to>
      <xdr:col>3</xdr:col>
      <xdr:colOff>419101</xdr:colOff>
      <xdr:row>7</xdr:row>
      <xdr:rowOff>590550</xdr:rowOff>
    </xdr:to>
    <xdr:sp macro="" textlink="">
      <xdr:nvSpPr>
        <xdr:cNvPr id="2" name="Zaobljeni pravokutnik 1"/>
        <xdr:cNvSpPr/>
      </xdr:nvSpPr>
      <xdr:spPr>
        <a:xfrm>
          <a:off x="533400" y="1390650"/>
          <a:ext cx="5800726" cy="1552575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800"/>
            <a:t>Sveukupan broj korisnika mirovina </a:t>
          </a:r>
        </a:p>
        <a:p>
          <a:pPr algn="ctr"/>
          <a:r>
            <a:rPr lang="hr-HR" sz="1800" i="1">
              <a:solidFill>
                <a:srgbClr val="FFFF00"/>
              </a:solidFill>
            </a:rPr>
            <a:t>za</a:t>
          </a:r>
          <a:r>
            <a:rPr lang="hr-HR" sz="1800" i="1" baseline="0">
              <a:solidFill>
                <a:srgbClr val="FFFF00"/>
              </a:solidFill>
            </a:rPr>
            <a:t> kolovoz</a:t>
          </a:r>
          <a:r>
            <a:rPr lang="hr-HR" sz="1800" i="1">
              <a:solidFill>
                <a:srgbClr val="FFFF00"/>
              </a:solidFill>
            </a:rPr>
            <a:t> 2026.</a:t>
          </a:r>
        </a:p>
        <a:p>
          <a:pPr algn="ctr"/>
          <a:r>
            <a:rPr lang="hr-HR" sz="2400" b="1"/>
            <a:t>1.234.959 </a:t>
          </a:r>
          <a:r>
            <a:rPr lang="hr-HR" sz="1800"/>
            <a:t>(675,66 eura)</a:t>
          </a:r>
        </a:p>
      </xdr:txBody>
    </xdr:sp>
    <xdr:clientData/>
  </xdr:twoCellAnchor>
  <xdr:twoCellAnchor>
    <xdr:from>
      <xdr:col>0</xdr:col>
      <xdr:colOff>533400</xdr:colOff>
      <xdr:row>19</xdr:row>
      <xdr:rowOff>38100</xdr:rowOff>
    </xdr:from>
    <xdr:to>
      <xdr:col>3</xdr:col>
      <xdr:colOff>304800</xdr:colOff>
      <xdr:row>22</xdr:row>
      <xdr:rowOff>428625</xdr:rowOff>
    </xdr:to>
    <xdr:sp macro="" textlink="">
      <xdr:nvSpPr>
        <xdr:cNvPr id="3" name="Zaobljeni pravokutnik 2"/>
        <xdr:cNvSpPr/>
      </xdr:nvSpPr>
      <xdr:spPr>
        <a:xfrm>
          <a:off x="533400" y="6724650"/>
          <a:ext cx="5686425" cy="1571625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hr-HR" sz="1800">
              <a:solidFill>
                <a:schemeClr val="lt1"/>
              </a:solidFill>
              <a:latin typeface="+mn-lt"/>
              <a:ea typeface="+mn-ea"/>
              <a:cs typeface="+mn-cs"/>
            </a:rPr>
            <a:t>Sveukupan broj korisnika mirovina </a:t>
          </a:r>
        </a:p>
        <a:p>
          <a:pPr marL="0" indent="0" algn="ctr"/>
          <a:r>
            <a:rPr lang="hr-HR" sz="1800">
              <a:solidFill>
                <a:srgbClr val="FFFF00"/>
              </a:solidFill>
              <a:latin typeface="+mn-lt"/>
              <a:ea typeface="+mn-ea"/>
              <a:cs typeface="+mn-cs"/>
            </a:rPr>
            <a:t>za</a:t>
          </a:r>
          <a:r>
            <a:rPr lang="hr-HR" sz="1800" baseline="0">
              <a:solidFill>
                <a:srgbClr val="FFFF00"/>
              </a:solidFill>
              <a:latin typeface="+mn-lt"/>
              <a:ea typeface="+mn-ea"/>
              <a:cs typeface="+mn-cs"/>
            </a:rPr>
            <a:t> kolovoz 2026.</a:t>
          </a:r>
          <a:endParaRPr lang="hr-HR" sz="1800">
            <a:solidFill>
              <a:srgbClr val="FFFF00"/>
            </a:solidFill>
            <a:latin typeface="+mn-lt"/>
            <a:ea typeface="+mn-ea"/>
            <a:cs typeface="+mn-cs"/>
          </a:endParaRPr>
        </a:p>
        <a:p>
          <a:pPr algn="ctr"/>
          <a:r>
            <a:rPr lang="hr-HR" sz="1800" i="1" baseline="0">
              <a:solidFill>
                <a:srgbClr val="FFFF00"/>
              </a:solidFill>
            </a:rPr>
            <a:t>prema međunarodnim ugovorima</a:t>
          </a:r>
        </a:p>
        <a:p>
          <a:pPr algn="ctr"/>
          <a:r>
            <a:rPr lang="hr-HR" sz="2400" b="1" baseline="0">
              <a:solidFill>
                <a:schemeClr val="bg1"/>
              </a:solidFill>
            </a:rPr>
            <a:t>194.779</a:t>
          </a:r>
          <a:r>
            <a:rPr lang="hr-HR" sz="1800" baseline="0">
              <a:solidFill>
                <a:schemeClr val="bg1"/>
              </a:solidFill>
            </a:rPr>
            <a:t> (204,24 eura)</a:t>
          </a:r>
          <a:endParaRPr lang="hr-HR" sz="18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2457449</xdr:colOff>
      <xdr:row>8</xdr:row>
      <xdr:rowOff>38100</xdr:rowOff>
    </xdr:from>
    <xdr:to>
      <xdr:col>1</xdr:col>
      <xdr:colOff>57149</xdr:colOff>
      <xdr:row>10</xdr:row>
      <xdr:rowOff>9525</xdr:rowOff>
    </xdr:to>
    <xdr:sp macro="" textlink="">
      <xdr:nvSpPr>
        <xdr:cNvPr id="4" name="Minus 3"/>
        <xdr:cNvSpPr/>
      </xdr:nvSpPr>
      <xdr:spPr>
        <a:xfrm>
          <a:off x="609599" y="1562100"/>
          <a:ext cx="57150" cy="352425"/>
        </a:xfrm>
        <a:prstGeom prst="mathMinus">
          <a:avLst/>
        </a:prstGeom>
        <a:solidFill>
          <a:srgbClr val="002060"/>
        </a:solidFill>
        <a:ln w="508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0</xdr:col>
      <xdr:colOff>2324101</xdr:colOff>
      <xdr:row>17</xdr:row>
      <xdr:rowOff>161925</xdr:rowOff>
    </xdr:from>
    <xdr:to>
      <xdr:col>1</xdr:col>
      <xdr:colOff>76200</xdr:colOff>
      <xdr:row>18</xdr:row>
      <xdr:rowOff>333375</xdr:rowOff>
    </xdr:to>
    <xdr:sp macro="" textlink="">
      <xdr:nvSpPr>
        <xdr:cNvPr id="5" name="Jednako 4"/>
        <xdr:cNvSpPr/>
      </xdr:nvSpPr>
      <xdr:spPr>
        <a:xfrm>
          <a:off x="609601" y="3400425"/>
          <a:ext cx="76199" cy="219075"/>
        </a:xfrm>
        <a:prstGeom prst="mathEqual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323852</xdr:colOff>
      <xdr:row>10</xdr:row>
      <xdr:rowOff>161926</xdr:rowOff>
    </xdr:from>
    <xdr:to>
      <xdr:col>3</xdr:col>
      <xdr:colOff>323851</xdr:colOff>
      <xdr:row>17</xdr:row>
      <xdr:rowOff>104775</xdr:rowOff>
    </xdr:to>
    <xdr:sp macro="" textlink="">
      <xdr:nvSpPr>
        <xdr:cNvPr id="6" name="Zaobljeni pravokutnik 5"/>
        <xdr:cNvSpPr/>
      </xdr:nvSpPr>
      <xdr:spPr>
        <a:xfrm>
          <a:off x="323852" y="3733801"/>
          <a:ext cx="5915024" cy="2066924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800"/>
            <a:t>Sveukupan broj korisnika mirovina </a:t>
          </a:r>
        </a:p>
        <a:p>
          <a:pPr algn="ctr"/>
          <a:r>
            <a:rPr lang="hr-HR" sz="1800" i="1">
              <a:solidFill>
                <a:srgbClr val="FFFF00"/>
              </a:solidFill>
            </a:rPr>
            <a:t>za kolovoz 2026. </a:t>
          </a:r>
        </a:p>
        <a:p>
          <a:pPr algn="ctr"/>
          <a:r>
            <a:rPr lang="hr-HR" sz="1800" i="1">
              <a:solidFill>
                <a:srgbClr val="FFFF00"/>
              </a:solidFill>
            </a:rPr>
            <a:t>bez međunarodnih ugovora</a:t>
          </a:r>
        </a:p>
        <a:p>
          <a:pPr algn="ctr"/>
          <a:r>
            <a:rPr lang="hr-HR" sz="1800" b="1"/>
            <a:t>1.040.180</a:t>
          </a:r>
          <a:r>
            <a:rPr lang="hr-HR" sz="1800"/>
            <a:t> </a:t>
          </a:r>
          <a:r>
            <a:rPr lang="hr-HR" sz="1800" b="1"/>
            <a:t>(763,94 eura  </a:t>
          </a:r>
          <a:r>
            <a:rPr lang="hr-HR" sz="1800" b="1">
              <a:solidFill>
                <a:schemeClr val="bg1"/>
              </a:solidFill>
            </a:rPr>
            <a:t>49,6%)</a:t>
          </a:r>
        </a:p>
      </xdr:txBody>
    </xdr:sp>
    <xdr:clientData/>
  </xdr:twoCellAnchor>
  <xdr:twoCellAnchor editAs="oneCell">
    <xdr:from>
      <xdr:col>0</xdr:col>
      <xdr:colOff>0</xdr:colOff>
      <xdr:row>105</xdr:row>
      <xdr:rowOff>57150</xdr:rowOff>
    </xdr:from>
    <xdr:to>
      <xdr:col>3</xdr:col>
      <xdr:colOff>952500</xdr:colOff>
      <xdr:row>121</xdr:row>
      <xdr:rowOff>171450</xdr:rowOff>
    </xdr:to>
    <xdr:pic>
      <xdr:nvPicPr>
        <xdr:cNvPr id="9" name="Slika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355800"/>
          <a:ext cx="6867525" cy="3162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66675</xdr:rowOff>
    </xdr:from>
    <xdr:to>
      <xdr:col>3</xdr:col>
      <xdr:colOff>952499</xdr:colOff>
      <xdr:row>95</xdr:row>
      <xdr:rowOff>36975</xdr:rowOff>
    </xdr:to>
    <xdr:pic>
      <xdr:nvPicPr>
        <xdr:cNvPr id="11" name="Slika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745325"/>
          <a:ext cx="6867524" cy="4542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95249</xdr:rowOff>
    </xdr:from>
    <xdr:to>
      <xdr:col>3</xdr:col>
      <xdr:colOff>962025</xdr:colOff>
      <xdr:row>43</xdr:row>
      <xdr:rowOff>152399</xdr:rowOff>
    </xdr:to>
    <xdr:pic>
      <xdr:nvPicPr>
        <xdr:cNvPr id="8" name="Slika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829674"/>
          <a:ext cx="6877050" cy="406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19"/>
  <sheetViews>
    <sheetView tabSelected="1" zoomScaleNormal="100" workbookViewId="0">
      <selection activeCell="C66" sqref="C66"/>
    </sheetView>
  </sheetViews>
  <sheetFormatPr defaultColWidth="9.140625" defaultRowHeight="15" x14ac:dyDescent="0.25"/>
  <cols>
    <col min="1" max="1" width="59" style="11" customWidth="1"/>
    <col min="2" max="6" width="14.85546875" style="11" customWidth="1"/>
    <col min="7" max="8" width="11.28515625" style="12" customWidth="1"/>
    <col min="9" max="9" width="12.140625" style="12" customWidth="1"/>
    <col min="10" max="10" width="10.5703125" style="12" customWidth="1"/>
    <col min="11" max="11" width="9.140625" style="13" customWidth="1"/>
    <col min="12" max="12" width="11.7109375" style="12" customWidth="1"/>
    <col min="13" max="14" width="9.140625" style="12" customWidth="1"/>
    <col min="15" max="17" width="9.140625" style="12"/>
    <col min="18" max="16384" width="9.140625" style="11"/>
  </cols>
  <sheetData>
    <row r="3" spans="1:15" ht="43.5" customHeight="1" x14ac:dyDescent="0.25">
      <c r="A3" s="96" t="s">
        <v>58</v>
      </c>
      <c r="B3" s="96"/>
      <c r="C3" s="96"/>
      <c r="D3" s="43"/>
      <c r="E3" s="43"/>
      <c r="F3" s="42"/>
      <c r="G3" s="35"/>
      <c r="H3" s="35"/>
      <c r="I3" s="35"/>
      <c r="J3" s="35"/>
      <c r="K3" s="35"/>
      <c r="L3" s="35"/>
      <c r="M3" s="35"/>
      <c r="N3" s="35"/>
      <c r="O3" s="35"/>
    </row>
    <row r="4" spans="1:15" ht="18" customHeight="1" x14ac:dyDescent="0.25">
      <c r="A4" s="41"/>
      <c r="B4" s="41"/>
      <c r="C4" s="41"/>
      <c r="D4" s="41"/>
      <c r="E4" s="41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customFormat="1" ht="28.5" customHeight="1" x14ac:dyDescent="0.25"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customFormat="1" ht="15.75" customHeight="1" x14ac:dyDescent="0.25"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customFormat="1" ht="49.5" customHeight="1" x14ac:dyDescent="0.25">
      <c r="F7" s="35"/>
      <c r="G7" s="35"/>
      <c r="H7" s="35"/>
      <c r="I7" s="40"/>
      <c r="J7" s="35"/>
      <c r="K7" s="35"/>
      <c r="L7" s="35"/>
      <c r="M7" s="35"/>
      <c r="N7" s="35"/>
      <c r="O7" s="35"/>
    </row>
    <row r="8" spans="1:15" customFormat="1" ht="66" customHeight="1" x14ac:dyDescent="0.25"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5" customFormat="1" ht="15" customHeight="1" x14ac:dyDescent="0.25">
      <c r="F9" s="35"/>
      <c r="G9" s="35"/>
      <c r="H9" s="35"/>
      <c r="I9" s="40"/>
      <c r="J9" s="35"/>
      <c r="K9" s="35"/>
      <c r="L9" s="35"/>
      <c r="M9" s="35"/>
      <c r="N9" s="35"/>
      <c r="O9" s="35"/>
    </row>
    <row r="10" spans="1:15" s="39" customFormat="1" ht="15" customHeight="1" x14ac:dyDescent="0.25"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5" s="36" customFormat="1" ht="30.75" customHeight="1" x14ac:dyDescent="0.2">
      <c r="A11" s="38"/>
      <c r="B11" s="38"/>
      <c r="C11" s="38"/>
      <c r="D11" s="38"/>
      <c r="E11" s="37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5" s="32" customFormat="1" ht="19.5" customHeight="1" x14ac:dyDescent="0.25">
      <c r="A12" s="33"/>
      <c r="B12" s="33"/>
      <c r="C12" s="33"/>
      <c r="D12" s="33"/>
      <c r="E12" s="34"/>
      <c r="F12" s="35"/>
      <c r="G12" s="35"/>
      <c r="H12" s="35"/>
      <c r="I12" s="35"/>
      <c r="J12" s="79"/>
      <c r="K12" s="35"/>
      <c r="L12" s="47"/>
      <c r="M12" s="35"/>
      <c r="N12" s="35"/>
      <c r="O12" s="35"/>
    </row>
    <row r="13" spans="1:15" s="32" customFormat="1" ht="19.5" customHeight="1" x14ac:dyDescent="0.25">
      <c r="A13" s="33"/>
      <c r="B13" s="33"/>
      <c r="C13" s="33"/>
      <c r="D13" s="33"/>
      <c r="E13" s="34"/>
      <c r="F13" s="35"/>
      <c r="G13" s="35"/>
      <c r="H13" s="40"/>
      <c r="I13" s="35"/>
      <c r="J13" s="35"/>
      <c r="K13" s="35"/>
      <c r="L13" s="35"/>
      <c r="M13" s="35"/>
      <c r="N13" s="35"/>
      <c r="O13" s="35"/>
    </row>
    <row r="14" spans="1:15" s="32" customFormat="1" ht="19.5" customHeight="1" x14ac:dyDescent="0.25">
      <c r="A14" s="33"/>
      <c r="B14" s="33"/>
      <c r="C14" s="33"/>
      <c r="D14" s="33"/>
      <c r="E14" s="62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s="32" customFormat="1" ht="19.5" customHeight="1" x14ac:dyDescent="0.25">
      <c r="A15" s="33"/>
      <c r="B15" s="33"/>
      <c r="C15" s="33"/>
      <c r="D15" s="33"/>
      <c r="E15" s="33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5" s="32" customFormat="1" ht="19.5" customHeight="1" x14ac:dyDescent="0.25">
      <c r="A16" s="33"/>
      <c r="B16" s="33"/>
      <c r="C16" s="33"/>
      <c r="D16" s="33"/>
      <c r="E16" s="62"/>
      <c r="F16" s="40"/>
      <c r="G16" s="40"/>
      <c r="H16" s="74"/>
      <c r="I16" s="35"/>
      <c r="J16" s="35"/>
      <c r="K16" s="35"/>
      <c r="L16" s="35"/>
      <c r="M16" s="35"/>
      <c r="N16" s="35"/>
      <c r="O16" s="35"/>
    </row>
    <row r="17" spans="1:17" s="32" customFormat="1" ht="39" customHeight="1" x14ac:dyDescent="0.25">
      <c r="A17" s="33"/>
      <c r="B17" s="33"/>
      <c r="C17" s="33"/>
      <c r="D17" s="33"/>
      <c r="E17" s="62"/>
      <c r="F17" s="40"/>
      <c r="G17" s="47"/>
      <c r="H17" s="35"/>
      <c r="I17" s="35"/>
      <c r="J17" s="35"/>
      <c r="K17" s="35"/>
      <c r="L17" s="35"/>
      <c r="M17" s="35"/>
      <c r="N17" s="35"/>
      <c r="O17" s="35"/>
    </row>
    <row r="18" spans="1:17" s="32" customFormat="1" ht="39" customHeight="1" x14ac:dyDescent="0.25">
      <c r="A18" s="33"/>
      <c r="B18" s="33"/>
      <c r="C18" s="33"/>
      <c r="D18" s="33"/>
      <c r="E18" s="34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1:17" s="32" customFormat="1" ht="39" customHeight="1" x14ac:dyDescent="0.25">
      <c r="A19" s="33"/>
      <c r="B19" s="33"/>
      <c r="C19" s="33"/>
      <c r="D19" s="33"/>
      <c r="E19" s="34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7" s="32" customFormat="1" ht="39" customHeight="1" x14ac:dyDescent="0.25">
      <c r="A20" s="33"/>
      <c r="B20" s="33"/>
      <c r="C20" s="33"/>
      <c r="D20" s="33"/>
      <c r="E20" s="34"/>
      <c r="F20" s="30"/>
      <c r="G20" s="33"/>
      <c r="H20" s="33"/>
      <c r="I20" s="33"/>
      <c r="J20" s="33"/>
    </row>
    <row r="21" spans="1:17" s="32" customFormat="1" ht="19.5" customHeight="1" x14ac:dyDescent="0.25">
      <c r="A21" s="33"/>
      <c r="B21" s="33"/>
      <c r="C21" s="33"/>
      <c r="D21" s="33"/>
      <c r="E21" s="34"/>
      <c r="F21" s="30"/>
      <c r="G21" s="33"/>
      <c r="H21" s="33"/>
      <c r="I21" s="33"/>
      <c r="J21" s="33"/>
    </row>
    <row r="22" spans="1:17" customFormat="1" ht="34.5" customHeight="1" x14ac:dyDescent="0.3">
      <c r="D22" s="31"/>
      <c r="E22" s="31"/>
      <c r="F22" s="30"/>
      <c r="G22" s="31"/>
      <c r="H22" s="31"/>
      <c r="I22" s="31"/>
      <c r="J22" s="31"/>
      <c r="K22" s="31"/>
      <c r="L22" s="31"/>
    </row>
    <row r="23" spans="1:17" customFormat="1" ht="33.75" customHeight="1" x14ac:dyDescent="0.25">
      <c r="F23" s="30"/>
    </row>
    <row r="24" spans="1:17" customFormat="1" ht="34.5" customHeight="1" x14ac:dyDescent="0.25"/>
    <row r="25" spans="1:17" customFormat="1" ht="45.75" customHeight="1" x14ac:dyDescent="0.25"/>
    <row r="26" spans="1:17" x14ac:dyDescent="0.25">
      <c r="C26" s="13"/>
      <c r="D26" s="12"/>
      <c r="E26" s="12"/>
      <c r="F26" s="12"/>
      <c r="G26" s="13"/>
      <c r="K26" s="12"/>
      <c r="N26" s="11"/>
      <c r="O26" s="11"/>
      <c r="P26" s="11"/>
      <c r="Q26" s="11"/>
    </row>
    <row r="27" spans="1:17" x14ac:dyDescent="0.25">
      <c r="C27" s="13"/>
      <c r="D27" s="12"/>
      <c r="E27" s="12"/>
      <c r="F27" s="12"/>
      <c r="G27" s="13"/>
      <c r="K27" s="12"/>
      <c r="N27" s="11"/>
      <c r="O27" s="11"/>
      <c r="P27" s="11"/>
      <c r="Q27" s="11"/>
    </row>
    <row r="28" spans="1:17" x14ac:dyDescent="0.25">
      <c r="C28" s="13"/>
      <c r="D28" s="12"/>
      <c r="E28" s="12"/>
      <c r="F28" s="12"/>
      <c r="G28" s="13"/>
      <c r="I28" s="46"/>
      <c r="K28" s="12"/>
      <c r="N28" s="11"/>
      <c r="O28" s="11"/>
      <c r="P28" s="11"/>
      <c r="Q28" s="11"/>
    </row>
    <row r="29" spans="1:17" x14ac:dyDescent="0.25">
      <c r="C29" s="13"/>
      <c r="D29" s="12"/>
      <c r="E29" s="12"/>
      <c r="F29" s="12"/>
      <c r="G29" s="13"/>
      <c r="K29" s="12"/>
      <c r="N29" s="11"/>
      <c r="O29" s="11"/>
      <c r="P29" s="11"/>
      <c r="Q29" s="11"/>
    </row>
    <row r="30" spans="1:17" x14ac:dyDescent="0.25">
      <c r="C30" s="13"/>
      <c r="D30" s="12"/>
      <c r="E30" s="12"/>
      <c r="F30" s="12"/>
      <c r="G30" s="13"/>
      <c r="K30" s="12"/>
      <c r="N30" s="11"/>
      <c r="O30" s="11"/>
      <c r="P30" s="11"/>
      <c r="Q30" s="11"/>
    </row>
    <row r="31" spans="1:17" x14ac:dyDescent="0.25">
      <c r="C31" s="13"/>
      <c r="D31" s="12"/>
      <c r="E31" s="12"/>
      <c r="F31" s="12"/>
      <c r="G31" s="13"/>
      <c r="K31" s="12"/>
      <c r="N31" s="11"/>
      <c r="O31" s="11"/>
      <c r="P31" s="11"/>
      <c r="Q31" s="11"/>
    </row>
    <row r="32" spans="1:17" x14ac:dyDescent="0.25">
      <c r="C32" s="13"/>
      <c r="D32" s="12"/>
      <c r="E32" s="12"/>
      <c r="F32" s="12"/>
      <c r="G32" s="13"/>
      <c r="K32" s="12"/>
      <c r="N32" s="11"/>
      <c r="O32" s="11"/>
      <c r="P32" s="11"/>
      <c r="Q32" s="11"/>
    </row>
    <row r="33" spans="1:17" x14ac:dyDescent="0.25">
      <c r="C33" s="13"/>
      <c r="D33" s="12"/>
      <c r="E33" s="12"/>
      <c r="F33" s="12"/>
      <c r="G33" s="13"/>
      <c r="K33" s="12"/>
      <c r="N33" s="11"/>
      <c r="O33" s="11"/>
      <c r="P33" s="11"/>
      <c r="Q33" s="11"/>
    </row>
    <row r="34" spans="1:17" x14ac:dyDescent="0.25">
      <c r="C34" s="13"/>
      <c r="D34" s="12"/>
      <c r="E34" s="12"/>
      <c r="F34" s="12"/>
      <c r="G34" s="13"/>
      <c r="K34" s="12"/>
      <c r="N34" s="11"/>
      <c r="O34" s="11"/>
      <c r="P34" s="11"/>
      <c r="Q34" s="11"/>
    </row>
    <row r="35" spans="1:17" x14ac:dyDescent="0.25">
      <c r="C35" s="13"/>
      <c r="D35" s="12"/>
      <c r="E35" s="12"/>
      <c r="F35" s="12"/>
      <c r="G35" s="13"/>
      <c r="K35" s="12"/>
      <c r="N35" s="11"/>
      <c r="O35" s="11"/>
      <c r="P35" s="11"/>
      <c r="Q35" s="11"/>
    </row>
    <row r="36" spans="1:17" x14ac:dyDescent="0.25">
      <c r="C36" s="13"/>
      <c r="D36" s="12"/>
      <c r="E36" s="12"/>
      <c r="F36" s="12"/>
      <c r="G36" s="13"/>
      <c r="K36" s="12"/>
      <c r="N36" s="11"/>
      <c r="O36" s="11"/>
      <c r="P36" s="11"/>
      <c r="Q36" s="11"/>
    </row>
    <row r="37" spans="1:17" x14ac:dyDescent="0.25">
      <c r="C37" s="13"/>
      <c r="D37" s="12"/>
      <c r="E37" s="12"/>
      <c r="F37" s="12"/>
      <c r="G37" s="13"/>
      <c r="K37" s="12"/>
      <c r="N37" s="11"/>
      <c r="O37" s="11"/>
      <c r="P37" s="11"/>
      <c r="Q37" s="11"/>
    </row>
    <row r="38" spans="1:17" x14ac:dyDescent="0.25">
      <c r="C38" s="13"/>
      <c r="D38" s="12"/>
      <c r="E38" s="12"/>
      <c r="F38" s="12"/>
      <c r="G38" s="13"/>
      <c r="K38" s="12"/>
      <c r="N38" s="11"/>
      <c r="O38" s="11"/>
      <c r="P38" s="11"/>
      <c r="Q38" s="11"/>
    </row>
    <row r="39" spans="1:17" x14ac:dyDescent="0.25">
      <c r="C39" s="13"/>
      <c r="D39" s="12"/>
      <c r="E39" s="12"/>
      <c r="F39" s="12"/>
      <c r="G39" s="13"/>
      <c r="K39" s="12"/>
      <c r="N39" s="11"/>
      <c r="O39" s="11"/>
      <c r="P39" s="11"/>
      <c r="Q39" s="11"/>
    </row>
    <row r="40" spans="1:17" x14ac:dyDescent="0.25">
      <c r="C40" s="13"/>
      <c r="D40" s="12"/>
      <c r="E40" s="12"/>
      <c r="F40" s="12"/>
      <c r="G40" s="13"/>
      <c r="K40" s="12"/>
      <c r="N40" s="11"/>
      <c r="O40" s="11"/>
      <c r="P40" s="11"/>
      <c r="Q40" s="11"/>
    </row>
    <row r="41" spans="1:17" x14ac:dyDescent="0.25">
      <c r="C41" s="13"/>
      <c r="D41" s="12"/>
      <c r="E41" s="12"/>
      <c r="F41" s="12"/>
      <c r="G41" s="13"/>
      <c r="K41" s="12"/>
      <c r="N41" s="11"/>
      <c r="O41" s="11"/>
      <c r="P41" s="11"/>
      <c r="Q41" s="11"/>
    </row>
    <row r="42" spans="1:17" x14ac:dyDescent="0.25">
      <c r="C42" s="13"/>
      <c r="D42" s="12"/>
      <c r="E42" s="12"/>
      <c r="F42" s="12"/>
      <c r="G42" s="13"/>
      <c r="K42" s="12"/>
      <c r="N42" s="11"/>
      <c r="O42" s="11"/>
      <c r="P42" s="11"/>
      <c r="Q42" s="11"/>
    </row>
    <row r="43" spans="1:17" x14ac:dyDescent="0.25">
      <c r="C43" s="13"/>
      <c r="D43" s="12"/>
      <c r="E43" s="12"/>
      <c r="F43" s="12"/>
      <c r="G43" s="13"/>
      <c r="K43" s="12"/>
      <c r="N43" s="11"/>
      <c r="O43" s="11"/>
      <c r="P43" s="11"/>
      <c r="Q43" s="11"/>
    </row>
    <row r="44" spans="1:17" x14ac:dyDescent="0.25">
      <c r="C44" s="13"/>
      <c r="D44" s="12"/>
      <c r="E44" s="12"/>
      <c r="F44" s="12"/>
      <c r="G44" s="13"/>
      <c r="K44" s="12"/>
      <c r="N44" s="11"/>
      <c r="O44" s="11"/>
      <c r="P44" s="11"/>
      <c r="Q44" s="11"/>
    </row>
    <row r="45" spans="1:17" ht="15" customHeight="1" x14ac:dyDescent="0.25">
      <c r="A45" s="68" t="s">
        <v>65</v>
      </c>
      <c r="C45" s="13"/>
      <c r="D45" s="12"/>
      <c r="E45" s="12"/>
      <c r="F45" s="12"/>
      <c r="G45" s="13"/>
      <c r="K45" s="12"/>
      <c r="N45" s="11"/>
      <c r="O45" s="11"/>
      <c r="P45" s="11"/>
      <c r="Q45" s="11"/>
    </row>
    <row r="46" spans="1:17" ht="1.5" customHeight="1" x14ac:dyDescent="0.25">
      <c r="C46" s="13"/>
      <c r="D46" s="12"/>
      <c r="E46" s="12"/>
      <c r="F46" s="12"/>
      <c r="G46" s="13"/>
      <c r="K46" s="12"/>
      <c r="N46" s="11"/>
      <c r="O46" s="11"/>
      <c r="P46" s="11"/>
      <c r="Q46" s="11"/>
    </row>
    <row r="47" spans="1:17" ht="28.5" customHeight="1" x14ac:dyDescent="0.25">
      <c r="A47" s="98" t="s">
        <v>54</v>
      </c>
      <c r="B47" s="98"/>
      <c r="C47" s="98"/>
      <c r="D47" s="98"/>
    </row>
    <row r="48" spans="1:17" ht="36" customHeight="1" x14ac:dyDescent="0.25">
      <c r="A48" s="29" t="s">
        <v>36</v>
      </c>
      <c r="B48" s="29" t="s">
        <v>35</v>
      </c>
      <c r="C48" s="29" t="s">
        <v>34</v>
      </c>
      <c r="D48" s="67" t="s">
        <v>59</v>
      </c>
      <c r="F48" s="12"/>
    </row>
    <row r="49" spans="1:12" ht="20.25" customHeight="1" x14ac:dyDescent="0.25">
      <c r="A49" s="25" t="s">
        <v>33</v>
      </c>
      <c r="B49" s="93">
        <v>410335</v>
      </c>
      <c r="C49" s="49">
        <v>754.88</v>
      </c>
      <c r="D49" s="89">
        <f>C49/$C$69</f>
        <v>0.49018181818181816</v>
      </c>
      <c r="E49" s="77"/>
      <c r="K49" s="13" t="s">
        <v>38</v>
      </c>
    </row>
    <row r="50" spans="1:12" ht="20.25" customHeight="1" x14ac:dyDescent="0.25">
      <c r="A50" s="28" t="s">
        <v>43</v>
      </c>
      <c r="B50" s="93">
        <v>60779</v>
      </c>
      <c r="C50" s="49">
        <v>835.4</v>
      </c>
      <c r="D50" s="89">
        <f t="shared" ref="D50:D67" si="0">C50/$C$69</f>
        <v>0.54246753246753243</v>
      </c>
      <c r="E50" s="77"/>
    </row>
    <row r="51" spans="1:12" ht="20.25" customHeight="1" x14ac:dyDescent="0.25">
      <c r="A51" s="28" t="s">
        <v>32</v>
      </c>
      <c r="B51" s="93">
        <v>60695</v>
      </c>
      <c r="C51" s="49">
        <v>681</v>
      </c>
      <c r="D51" s="89">
        <f t="shared" si="0"/>
        <v>0.44220779220779222</v>
      </c>
      <c r="E51" s="77"/>
    </row>
    <row r="52" spans="1:12" ht="18" customHeight="1" x14ac:dyDescent="0.25">
      <c r="A52" s="26" t="s">
        <v>31</v>
      </c>
      <c r="B52" s="94">
        <v>531809</v>
      </c>
      <c r="C52" s="51">
        <v>755.65</v>
      </c>
      <c r="D52" s="90">
        <f t="shared" si="0"/>
        <v>0.49068181818181816</v>
      </c>
      <c r="E52" s="77"/>
    </row>
    <row r="53" spans="1:12" ht="21" customHeight="1" x14ac:dyDescent="0.25">
      <c r="A53" s="25" t="s">
        <v>30</v>
      </c>
      <c r="B53" s="48">
        <v>80662</v>
      </c>
      <c r="C53" s="49">
        <v>633.20000000000005</v>
      </c>
      <c r="D53" s="89">
        <f t="shared" si="0"/>
        <v>0.41116883116883118</v>
      </c>
      <c r="E53" s="77"/>
    </row>
    <row r="54" spans="1:12" ht="21" customHeight="1" x14ac:dyDescent="0.25">
      <c r="A54" s="83" t="s">
        <v>49</v>
      </c>
      <c r="B54" s="48">
        <v>99671</v>
      </c>
      <c r="C54" s="49">
        <v>778.58</v>
      </c>
      <c r="D54" s="89">
        <f t="shared" si="0"/>
        <v>0.50557142857142856</v>
      </c>
      <c r="E54" s="77"/>
      <c r="G54" s="82"/>
    </row>
    <row r="55" spans="1:12" ht="21" customHeight="1" x14ac:dyDescent="0.25">
      <c r="A55" s="27" t="s">
        <v>44</v>
      </c>
      <c r="B55" s="48">
        <v>377</v>
      </c>
      <c r="C55" s="49">
        <v>672.38</v>
      </c>
      <c r="D55" s="89">
        <f t="shared" si="0"/>
        <v>0.43661038961038962</v>
      </c>
      <c r="E55" s="77"/>
    </row>
    <row r="56" spans="1:12" ht="18" customHeight="1" x14ac:dyDescent="0.25">
      <c r="A56" s="26" t="s">
        <v>29</v>
      </c>
      <c r="B56" s="50">
        <v>712519</v>
      </c>
      <c r="C56" s="51">
        <v>744.95</v>
      </c>
      <c r="D56" s="90">
        <f t="shared" si="0"/>
        <v>0.48373376623376624</v>
      </c>
      <c r="E56" s="77"/>
    </row>
    <row r="57" spans="1:12" ht="19.5" customHeight="1" x14ac:dyDescent="0.25">
      <c r="A57" s="25" t="s">
        <v>28</v>
      </c>
      <c r="B57" s="48">
        <v>79931</v>
      </c>
      <c r="C57" s="49">
        <v>557.09</v>
      </c>
      <c r="D57" s="89">
        <f t="shared" si="0"/>
        <v>0.36174675324675326</v>
      </c>
      <c r="E57" s="77"/>
    </row>
    <row r="58" spans="1:12" ht="19.5" customHeight="1" x14ac:dyDescent="0.25">
      <c r="A58" s="25" t="s">
        <v>27</v>
      </c>
      <c r="B58" s="48">
        <v>150873</v>
      </c>
      <c r="C58" s="49">
        <v>573.02</v>
      </c>
      <c r="D58" s="89">
        <f t="shared" si="0"/>
        <v>0.37209090909090908</v>
      </c>
      <c r="E58" s="77"/>
    </row>
    <row r="59" spans="1:12" ht="18.75" x14ac:dyDescent="0.25">
      <c r="A59" s="85" t="s">
        <v>56</v>
      </c>
      <c r="B59" s="52">
        <v>943323</v>
      </c>
      <c r="C59" s="53">
        <v>701.53</v>
      </c>
      <c r="D59" s="91">
        <f t="shared" si="0"/>
        <v>0.45553896103896102</v>
      </c>
      <c r="K59" s="80"/>
    </row>
    <row r="60" spans="1:12" ht="19.5" customHeight="1" x14ac:dyDescent="0.25">
      <c r="A60" s="24" t="s">
        <v>26</v>
      </c>
      <c r="B60" s="54">
        <v>16296</v>
      </c>
      <c r="C60" s="55">
        <v>997.08</v>
      </c>
      <c r="D60" s="91">
        <f t="shared" si="0"/>
        <v>0.6474545454545455</v>
      </c>
      <c r="K60" s="80"/>
      <c r="L60" s="46"/>
    </row>
    <row r="61" spans="1:12" ht="19.5" customHeight="1" x14ac:dyDescent="0.25">
      <c r="A61" s="24" t="s">
        <v>25</v>
      </c>
      <c r="B61" s="54">
        <v>72413</v>
      </c>
      <c r="C61" s="55">
        <v>1513.42</v>
      </c>
      <c r="D61" s="91">
        <f t="shared" si="0"/>
        <v>0.9827402597402598</v>
      </c>
    </row>
    <row r="62" spans="1:12" ht="19.5" customHeight="1" x14ac:dyDescent="0.25">
      <c r="A62" s="24" t="s">
        <v>24</v>
      </c>
      <c r="B62" s="54">
        <v>8148</v>
      </c>
      <c r="C62" s="55">
        <v>862</v>
      </c>
      <c r="D62" s="91">
        <f t="shared" si="0"/>
        <v>0.55974025974025976</v>
      </c>
    </row>
    <row r="63" spans="1:12" ht="19.5" customHeight="1" x14ac:dyDescent="0.3">
      <c r="A63" s="23" t="s">
        <v>23</v>
      </c>
      <c r="B63" s="56">
        <v>1040180</v>
      </c>
      <c r="C63" s="57">
        <v>763.94</v>
      </c>
      <c r="D63" s="92">
        <f t="shared" si="0"/>
        <v>0.4960649350649351</v>
      </c>
    </row>
    <row r="64" spans="1:12" ht="18.75" customHeight="1" x14ac:dyDescent="0.25">
      <c r="A64" s="22" t="s">
        <v>22</v>
      </c>
      <c r="B64" s="58">
        <v>30922</v>
      </c>
      <c r="C64" s="59">
        <v>904.89</v>
      </c>
      <c r="D64" s="89">
        <f t="shared" si="0"/>
        <v>0.58759090909090905</v>
      </c>
    </row>
    <row r="65" spans="1:17" ht="18.75" customHeight="1" x14ac:dyDescent="0.25">
      <c r="A65" s="22" t="s">
        <v>21</v>
      </c>
      <c r="B65" s="58">
        <v>113223</v>
      </c>
      <c r="C65" s="59">
        <v>772.08312586665261</v>
      </c>
      <c r="D65" s="89">
        <f t="shared" si="0"/>
        <v>0.50135267913419002</v>
      </c>
    </row>
    <row r="66" spans="1:17" ht="27" customHeight="1" x14ac:dyDescent="0.25">
      <c r="A66" s="22" t="s">
        <v>20</v>
      </c>
      <c r="B66" s="60">
        <v>103042</v>
      </c>
      <c r="C66" s="61">
        <v>1075.72</v>
      </c>
      <c r="D66" s="87">
        <f t="shared" si="0"/>
        <v>0.69851948051948054</v>
      </c>
      <c r="K66" s="73"/>
    </row>
    <row r="67" spans="1:17" ht="18" customHeight="1" x14ac:dyDescent="0.25">
      <c r="A67" s="22" t="s">
        <v>57</v>
      </c>
      <c r="B67" s="60">
        <v>284213</v>
      </c>
      <c r="C67" s="86">
        <v>502.19</v>
      </c>
      <c r="D67" s="88">
        <f t="shared" si="0"/>
        <v>0.32609740259740261</v>
      </c>
      <c r="E67" s="66"/>
      <c r="F67" s="81"/>
      <c r="G67" s="78"/>
      <c r="I67" s="21"/>
    </row>
    <row r="68" spans="1:17" ht="18" customHeight="1" x14ac:dyDescent="0.25">
      <c r="A68" s="20" t="s">
        <v>19</v>
      </c>
      <c r="B68" s="19">
        <v>15.64</v>
      </c>
      <c r="C68" s="18">
        <v>5.4</v>
      </c>
      <c r="F68" s="13"/>
      <c r="K68" s="12"/>
      <c r="M68" s="11"/>
      <c r="N68" s="11"/>
      <c r="O68" s="11"/>
      <c r="P68" s="11"/>
      <c r="Q68" s="11"/>
    </row>
    <row r="69" spans="1:17" ht="25.5" customHeight="1" x14ac:dyDescent="0.25">
      <c r="A69" s="97" t="s">
        <v>60</v>
      </c>
      <c r="B69" s="97"/>
      <c r="C69" s="70">
        <v>1540</v>
      </c>
      <c r="F69" s="13"/>
      <c r="K69" s="12"/>
      <c r="M69" s="11"/>
      <c r="N69" s="11"/>
      <c r="O69" s="11"/>
      <c r="P69" s="11"/>
      <c r="Q69" s="11"/>
    </row>
    <row r="70" spans="1:17" ht="14.25" customHeight="1" x14ac:dyDescent="0.25">
      <c r="A70" s="75" t="s">
        <v>47</v>
      </c>
    </row>
    <row r="71" spans="1:17" ht="14.25" customHeight="1" x14ac:dyDescent="0.25">
      <c r="A71" s="75" t="s">
        <v>51</v>
      </c>
    </row>
    <row r="96" spans="1:6" x14ac:dyDescent="0.25">
      <c r="A96" s="17" t="s">
        <v>18</v>
      </c>
      <c r="B96" s="16"/>
      <c r="C96"/>
      <c r="D96"/>
      <c r="E96"/>
      <c r="F96"/>
    </row>
    <row r="97" spans="1:12" ht="12" customHeight="1" x14ac:dyDescent="0.25">
      <c r="A97" s="17" t="s">
        <v>17</v>
      </c>
      <c r="B97" s="16"/>
      <c r="C97" s="16"/>
      <c r="D97" s="16"/>
      <c r="E97" s="16"/>
      <c r="F97" s="16"/>
    </row>
    <row r="98" spans="1:12" ht="5.25" customHeight="1" x14ac:dyDescent="0.25"/>
    <row r="99" spans="1:12" ht="15" customHeight="1" x14ac:dyDescent="0.25">
      <c r="A99" s="99" t="s">
        <v>37</v>
      </c>
      <c r="B99" s="99"/>
      <c r="C99" s="99"/>
      <c r="D99" s="99"/>
      <c r="E99" s="14"/>
      <c r="F99" s="14"/>
      <c r="G99" s="14"/>
      <c r="H99" s="14"/>
      <c r="I99" s="14"/>
      <c r="J99" s="14"/>
      <c r="K99" s="14"/>
      <c r="L99" s="14"/>
    </row>
    <row r="100" spans="1:12" ht="15" customHeight="1" x14ac:dyDescent="0.25">
      <c r="A100" s="99"/>
      <c r="B100" s="99"/>
      <c r="C100" s="99"/>
      <c r="D100" s="99"/>
      <c r="E100" s="15"/>
      <c r="F100" s="15"/>
      <c r="G100" s="15"/>
      <c r="H100" s="15"/>
      <c r="I100" s="15"/>
      <c r="J100" s="15"/>
      <c r="K100" s="15"/>
      <c r="L100" s="15"/>
    </row>
    <row r="101" spans="1:12" ht="11.25" customHeight="1" x14ac:dyDescent="0.25">
      <c r="A101" s="99"/>
      <c r="B101" s="99"/>
      <c r="C101" s="99"/>
      <c r="D101" s="99"/>
    </row>
    <row r="102" spans="1:12" ht="67.5" customHeight="1" x14ac:dyDescent="0.25">
      <c r="A102" s="99" t="s">
        <v>55</v>
      </c>
      <c r="B102" s="99"/>
      <c r="C102" s="99"/>
      <c r="D102" s="99"/>
    </row>
    <row r="103" spans="1:12" ht="59.25" customHeight="1" x14ac:dyDescent="0.25">
      <c r="A103" s="100" t="s">
        <v>48</v>
      </c>
      <c r="B103" s="100"/>
      <c r="C103" s="100"/>
      <c r="D103" s="100"/>
    </row>
    <row r="104" spans="1:12" x14ac:dyDescent="0.25">
      <c r="A104" s="100"/>
      <c r="B104" s="100"/>
      <c r="C104" s="100"/>
      <c r="D104" s="100"/>
    </row>
    <row r="105" spans="1:12" ht="24.75" customHeight="1" x14ac:dyDescent="0.25">
      <c r="A105" s="101" t="s">
        <v>61</v>
      </c>
      <c r="B105" s="102"/>
      <c r="C105" s="102"/>
      <c r="D105" s="102"/>
    </row>
    <row r="118" spans="1:11" ht="15" customHeight="1" x14ac:dyDescent="0.25">
      <c r="A118" s="95"/>
      <c r="B118" s="95"/>
      <c r="C118" s="95"/>
      <c r="D118" s="14"/>
      <c r="E118" s="14"/>
      <c r="F118" s="14"/>
      <c r="G118" s="14"/>
      <c r="H118" s="14"/>
      <c r="I118" s="14"/>
      <c r="J118" s="14"/>
      <c r="K118" s="14"/>
    </row>
    <row r="119" spans="1:11" x14ac:dyDescent="0.25">
      <c r="A119" s="95"/>
      <c r="B119" s="95"/>
      <c r="C119" s="95"/>
    </row>
  </sheetData>
  <mergeCells count="8">
    <mergeCell ref="A118:C119"/>
    <mergeCell ref="A3:C3"/>
    <mergeCell ref="A69:B69"/>
    <mergeCell ref="A47:D47"/>
    <mergeCell ref="A102:D102"/>
    <mergeCell ref="A99:D101"/>
    <mergeCell ref="A103:D104"/>
    <mergeCell ref="A105:D105"/>
  </mergeCells>
  <pageMargins left="0.59055118110236227" right="0" top="0.39370078740157483" bottom="0.39370078740157483" header="0.31496062992125984" footer="0.31496062992125984"/>
  <pageSetup paperSize="9" scale="92" orientation="portrait" r:id="rId1"/>
  <rowBreaks count="2" manualBreakCount="2">
    <brk id="24" max="3" man="1"/>
    <brk id="71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4"/>
  <sheetViews>
    <sheetView topLeftCell="A4" zoomScaleNormal="100" workbookViewId="0">
      <selection activeCell="D34" sqref="D34"/>
    </sheetView>
  </sheetViews>
  <sheetFormatPr defaultRowHeight="15" x14ac:dyDescent="0.25"/>
  <cols>
    <col min="2" max="2" width="15.140625" customWidth="1"/>
    <col min="3" max="5" width="16.7109375" customWidth="1"/>
    <col min="18" max="18" width="11.42578125" bestFit="1" customWidth="1"/>
  </cols>
  <sheetData>
    <row r="2" spans="2:29" ht="48.75" customHeight="1" x14ac:dyDescent="0.25">
      <c r="B2" s="103" t="s">
        <v>11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2:29" x14ac:dyDescent="0.25">
      <c r="R3" s="7"/>
    </row>
    <row r="4" spans="2:29" x14ac:dyDescent="0.25">
      <c r="R4" s="7"/>
    </row>
    <row r="5" spans="2:29" x14ac:dyDescent="0.25">
      <c r="B5" t="s">
        <v>64</v>
      </c>
      <c r="I5" s="12"/>
      <c r="R5" s="7"/>
    </row>
    <row r="6" spans="2:29" ht="34.5" customHeight="1" x14ac:dyDescent="0.25">
      <c r="B6" s="4" t="s">
        <v>10</v>
      </c>
      <c r="C6" s="4" t="s">
        <v>0</v>
      </c>
      <c r="D6" s="4" t="s">
        <v>8</v>
      </c>
      <c r="E6" s="4" t="s">
        <v>62</v>
      </c>
      <c r="R6" s="63"/>
    </row>
    <row r="7" spans="2:29" x14ac:dyDescent="0.25">
      <c r="B7" s="5" t="s">
        <v>9</v>
      </c>
      <c r="C7" s="2">
        <v>60410</v>
      </c>
      <c r="D7" s="10">
        <v>368.95118606191028</v>
      </c>
      <c r="E7" s="3">
        <f t="shared" ref="E7:E30" si="0">D7/$D$33</f>
        <v>0.23957869224799369</v>
      </c>
    </row>
    <row r="8" spans="2:29" x14ac:dyDescent="0.25">
      <c r="B8" s="5" t="s">
        <v>1</v>
      </c>
      <c r="C8" s="2">
        <v>46002</v>
      </c>
      <c r="D8" s="10">
        <v>451.92</v>
      </c>
      <c r="E8" s="3">
        <f t="shared" si="0"/>
        <v>0.29345454545454547</v>
      </c>
    </row>
    <row r="9" spans="2:29" x14ac:dyDescent="0.25">
      <c r="B9" s="5" t="s">
        <v>2</v>
      </c>
      <c r="C9" s="2">
        <v>49629</v>
      </c>
      <c r="D9" s="10">
        <v>578.15</v>
      </c>
      <c r="E9" s="3">
        <f t="shared" si="0"/>
        <v>0.37542207792207793</v>
      </c>
    </row>
    <row r="10" spans="2:29" x14ac:dyDescent="0.25">
      <c r="B10" s="5">
        <v>30</v>
      </c>
      <c r="C10" s="2">
        <v>19176</v>
      </c>
      <c r="D10" s="10">
        <v>714.33</v>
      </c>
      <c r="E10" s="3">
        <f t="shared" si="0"/>
        <v>0.4638506493506494</v>
      </c>
    </row>
    <row r="11" spans="2:29" x14ac:dyDescent="0.25">
      <c r="B11" s="5">
        <v>31</v>
      </c>
      <c r="C11" s="2">
        <v>12405</v>
      </c>
      <c r="D11" s="10">
        <v>734.55</v>
      </c>
      <c r="E11" s="3">
        <f t="shared" si="0"/>
        <v>0.47698051948051945</v>
      </c>
    </row>
    <row r="12" spans="2:29" x14ac:dyDescent="0.25">
      <c r="B12" s="5">
        <v>32</v>
      </c>
      <c r="C12" s="2">
        <v>11549</v>
      </c>
      <c r="D12" s="10">
        <v>748.33</v>
      </c>
      <c r="E12" s="3">
        <f t="shared" si="0"/>
        <v>0.48592857142857143</v>
      </c>
    </row>
    <row r="13" spans="2:29" x14ac:dyDescent="0.25">
      <c r="B13" s="5">
        <v>33</v>
      </c>
      <c r="C13" s="2">
        <v>10339</v>
      </c>
      <c r="D13" s="10">
        <v>774.18</v>
      </c>
      <c r="E13" s="3">
        <f t="shared" si="0"/>
        <v>0.50271428571428567</v>
      </c>
    </row>
    <row r="14" spans="2:29" x14ac:dyDescent="0.25">
      <c r="B14" s="5">
        <v>34</v>
      </c>
      <c r="C14" s="2">
        <v>8477</v>
      </c>
      <c r="D14" s="10">
        <v>814.61</v>
      </c>
      <c r="E14" s="3">
        <f t="shared" si="0"/>
        <v>0.52896753246753248</v>
      </c>
    </row>
    <row r="15" spans="2:29" x14ac:dyDescent="0.25">
      <c r="B15" s="5">
        <v>35</v>
      </c>
      <c r="C15" s="2">
        <v>38244</v>
      </c>
      <c r="D15" s="10">
        <v>838.33</v>
      </c>
      <c r="E15" s="3">
        <f t="shared" si="0"/>
        <v>0.54437012987012989</v>
      </c>
    </row>
    <row r="16" spans="2:29" x14ac:dyDescent="0.25">
      <c r="B16" s="5">
        <v>36</v>
      </c>
      <c r="C16" s="2">
        <v>13559</v>
      </c>
      <c r="D16" s="10">
        <v>884.24</v>
      </c>
      <c r="E16" s="3">
        <f t="shared" si="0"/>
        <v>0.57418181818181824</v>
      </c>
    </row>
    <row r="17" spans="2:5" x14ac:dyDescent="0.25">
      <c r="B17" s="5">
        <v>37</v>
      </c>
      <c r="C17" s="2">
        <v>12405</v>
      </c>
      <c r="D17" s="10">
        <v>928.36</v>
      </c>
      <c r="E17" s="3">
        <f t="shared" si="0"/>
        <v>0.60283116883116883</v>
      </c>
    </row>
    <row r="18" spans="2:5" x14ac:dyDescent="0.25">
      <c r="B18" s="5">
        <v>38</v>
      </c>
      <c r="C18" s="2">
        <v>12532</v>
      </c>
      <c r="D18" s="10">
        <v>979.52</v>
      </c>
      <c r="E18" s="3">
        <f t="shared" si="0"/>
        <v>0.63605194805194809</v>
      </c>
    </row>
    <row r="19" spans="2:5" x14ac:dyDescent="0.25">
      <c r="B19" s="5">
        <v>39</v>
      </c>
      <c r="C19" s="2">
        <v>12566</v>
      </c>
      <c r="D19" s="10">
        <v>1029.27</v>
      </c>
      <c r="E19" s="3">
        <f t="shared" si="0"/>
        <v>0.66835714285714287</v>
      </c>
    </row>
    <row r="20" spans="2:5" x14ac:dyDescent="0.25">
      <c r="B20" s="5">
        <v>40</v>
      </c>
      <c r="C20" s="2">
        <v>25593</v>
      </c>
      <c r="D20" s="10">
        <v>1024.99</v>
      </c>
      <c r="E20" s="3">
        <f t="shared" si="0"/>
        <v>0.6655779220779221</v>
      </c>
    </row>
    <row r="21" spans="2:5" x14ac:dyDescent="0.25">
      <c r="B21" s="5">
        <v>41</v>
      </c>
      <c r="C21" s="2">
        <v>15151</v>
      </c>
      <c r="D21" s="10">
        <v>1043.56</v>
      </c>
      <c r="E21" s="3">
        <f t="shared" si="0"/>
        <v>0.67763636363636359</v>
      </c>
    </row>
    <row r="22" spans="2:5" x14ac:dyDescent="0.25">
      <c r="B22" s="5">
        <v>42</v>
      </c>
      <c r="C22" s="2">
        <v>12018</v>
      </c>
      <c r="D22" s="10">
        <v>1048.6500000000001</v>
      </c>
      <c r="E22" s="3">
        <f t="shared" si="0"/>
        <v>0.68094155844155846</v>
      </c>
    </row>
    <row r="23" spans="2:5" x14ac:dyDescent="0.25">
      <c r="B23" s="5">
        <v>43</v>
      </c>
      <c r="C23" s="2">
        <v>11187</v>
      </c>
      <c r="D23" s="10">
        <v>1049.1500000000001</v>
      </c>
      <c r="E23" s="3">
        <f t="shared" si="0"/>
        <v>0.68126623376623385</v>
      </c>
    </row>
    <row r="24" spans="2:5" x14ac:dyDescent="0.25">
      <c r="B24" s="5">
        <v>44</v>
      </c>
      <c r="C24" s="2">
        <v>9940</v>
      </c>
      <c r="D24" s="10">
        <v>1065.3699999999999</v>
      </c>
      <c r="E24" s="3">
        <f t="shared" si="0"/>
        <v>0.69179870129870125</v>
      </c>
    </row>
    <row r="25" spans="2:5" x14ac:dyDescent="0.25">
      <c r="B25" s="5">
        <v>45</v>
      </c>
      <c r="C25" s="2">
        <v>9857</v>
      </c>
      <c r="D25" s="10">
        <v>1075.6300000000001</v>
      </c>
      <c r="E25" s="3">
        <f t="shared" si="0"/>
        <v>0.69846103896103906</v>
      </c>
    </row>
    <row r="26" spans="2:5" x14ac:dyDescent="0.25">
      <c r="B26" s="5" t="s">
        <v>3</v>
      </c>
      <c r="C26" s="2">
        <v>19296</v>
      </c>
      <c r="D26" s="10">
        <v>1205.8900000000001</v>
      </c>
      <c r="E26" s="3">
        <f t="shared" si="0"/>
        <v>0.7830454545454546</v>
      </c>
    </row>
    <row r="27" spans="2:5" x14ac:dyDescent="0.25">
      <c r="B27" s="5" t="s">
        <v>4</v>
      </c>
      <c r="C27" s="6">
        <f>SUM(C7:C26)</f>
        <v>410335</v>
      </c>
      <c r="D27" s="65">
        <v>754.88</v>
      </c>
      <c r="E27" s="72">
        <f t="shared" si="0"/>
        <v>0.49018181818181816</v>
      </c>
    </row>
    <row r="28" spans="2:5" x14ac:dyDescent="0.25">
      <c r="B28" s="5" t="s">
        <v>5</v>
      </c>
      <c r="C28" s="2">
        <v>217987</v>
      </c>
      <c r="D28" s="10">
        <v>541.91999999999996</v>
      </c>
      <c r="E28" s="3">
        <f t="shared" si="0"/>
        <v>0.35189610389610387</v>
      </c>
    </row>
    <row r="29" spans="2:5" x14ac:dyDescent="0.25">
      <c r="B29" s="5" t="s">
        <v>6</v>
      </c>
      <c r="C29" s="2">
        <v>89306</v>
      </c>
      <c r="D29" s="10">
        <v>904.49</v>
      </c>
      <c r="E29" s="3">
        <f t="shared" si="0"/>
        <v>0.58733116883116887</v>
      </c>
    </row>
    <row r="30" spans="2:5" x14ac:dyDescent="0.25">
      <c r="B30" s="5" t="s">
        <v>7</v>
      </c>
      <c r="C30" s="2">
        <v>103042</v>
      </c>
      <c r="D30" s="10">
        <v>1075.72</v>
      </c>
      <c r="E30" s="3">
        <f t="shared" si="0"/>
        <v>0.69851948051948054</v>
      </c>
    </row>
    <row r="31" spans="2:5" x14ac:dyDescent="0.25">
      <c r="B31" s="84" t="s">
        <v>41</v>
      </c>
    </row>
    <row r="32" spans="2:5" x14ac:dyDescent="0.25">
      <c r="B32" s="84" t="s">
        <v>50</v>
      </c>
    </row>
    <row r="33" spans="2:4" ht="40.5" customHeight="1" x14ac:dyDescent="0.25">
      <c r="B33" s="104" t="s">
        <v>63</v>
      </c>
      <c r="C33" s="104"/>
      <c r="D33" s="69">
        <v>1540</v>
      </c>
    </row>
    <row r="34" spans="2:4" x14ac:dyDescent="0.25">
      <c r="D34" s="13" t="s">
        <v>39</v>
      </c>
    </row>
  </sheetData>
  <mergeCells count="2">
    <mergeCell ref="B2:E2"/>
    <mergeCell ref="B33:C33"/>
  </mergeCells>
  <conditionalFormatting sqref="E7:E26 E28:E30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{F7714449-60C9-47BE-8A1E-03D3274A4FEC}</x14:id>
        </ext>
      </extLst>
    </cfRule>
  </conditionalFormatting>
  <conditionalFormatting sqref="E7:E26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{1C26FD4B-D5DC-477D-BD63-199124BC6638}</x14:id>
        </ext>
      </extLst>
    </cfRule>
  </conditionalFormatting>
  <conditionalFormatting sqref="E28:E3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{20BED7D4-F227-4D14-8CB9-C2AF6A1B097F}</x14:id>
        </ext>
      </extLst>
    </cfRule>
  </conditionalFormatting>
  <conditionalFormatting sqref="E2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{C68C8855-CADF-4F41-8CFE-CAB2A20D3C0E}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7714449-60C9-47BE-8A1E-03D3274A4FE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E7:E26 E28:E30</xm:sqref>
        </x14:conditionalFormatting>
        <x14:conditionalFormatting xmlns:xm="http://schemas.microsoft.com/office/excel/2006/main">
          <x14:cfRule type="dataBar" id="{1C26FD4B-D5DC-477D-BD63-199124BC663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E7:E26</xm:sqref>
        </x14:conditionalFormatting>
        <x14:conditionalFormatting xmlns:xm="http://schemas.microsoft.com/office/excel/2006/main">
          <x14:cfRule type="dataBar" id="{20BED7D4-F227-4D14-8CB9-C2AF6A1B097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E28:E30</xm:sqref>
        </x14:conditionalFormatting>
        <x14:conditionalFormatting xmlns:xm="http://schemas.microsoft.com/office/excel/2006/main">
          <x14:cfRule type="dataBar" id="{C68C8855-CADF-4F41-8CFE-CAB2A20D3C0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16"/>
  <sheetViews>
    <sheetView workbookViewId="0">
      <selection activeCell="B16" sqref="B16:C16"/>
    </sheetView>
  </sheetViews>
  <sheetFormatPr defaultRowHeight="15" x14ac:dyDescent="0.25"/>
  <cols>
    <col min="2" max="2" width="15.140625" customWidth="1"/>
    <col min="3" max="3" width="17.140625" customWidth="1"/>
    <col min="4" max="5" width="16.7109375" customWidth="1"/>
    <col min="7" max="7" width="11.5703125" bestFit="1" customWidth="1"/>
    <col min="8" max="8" width="9.5703125" bestFit="1" customWidth="1"/>
  </cols>
  <sheetData>
    <row r="2" spans="2:29" ht="68.25" customHeight="1" x14ac:dyDescent="0.25">
      <c r="B2" s="103" t="s">
        <v>45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kolovoz 2026. (isplata u rujnu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srpanj 2026.</v>
      </c>
    </row>
    <row r="7" spans="2:29" x14ac:dyDescent="0.25">
      <c r="B7" s="5">
        <v>41</v>
      </c>
      <c r="C7" s="2">
        <v>31385</v>
      </c>
      <c r="D7" s="10">
        <v>800.35264425681055</v>
      </c>
      <c r="E7" s="3">
        <f t="shared" ref="E7:E13" si="0">D7/$D$16</f>
        <v>0.51970950925766923</v>
      </c>
      <c r="G7" s="64"/>
      <c r="H7" s="1"/>
    </row>
    <row r="8" spans="2:29" x14ac:dyDescent="0.25">
      <c r="B8" s="5">
        <v>42</v>
      </c>
      <c r="C8" s="2">
        <v>13002</v>
      </c>
      <c r="D8" s="10">
        <v>835.89</v>
      </c>
      <c r="E8" s="3">
        <f t="shared" si="0"/>
        <v>0.54278571428571432</v>
      </c>
      <c r="G8" s="64"/>
      <c r="H8" s="1"/>
    </row>
    <row r="9" spans="2:29" x14ac:dyDescent="0.25">
      <c r="B9" s="5">
        <v>43</v>
      </c>
      <c r="C9" s="2">
        <v>7429</v>
      </c>
      <c r="D9" s="10">
        <v>873.89</v>
      </c>
      <c r="E9" s="3">
        <f t="shared" si="0"/>
        <v>0.56746103896103894</v>
      </c>
      <c r="G9" s="64"/>
      <c r="H9" s="1"/>
    </row>
    <row r="10" spans="2:29" x14ac:dyDescent="0.25">
      <c r="B10" s="5">
        <v>44</v>
      </c>
      <c r="C10" s="2">
        <v>4321</v>
      </c>
      <c r="D10" s="10">
        <v>906.94</v>
      </c>
      <c r="E10" s="3">
        <f t="shared" si="0"/>
        <v>0.58892207792207796</v>
      </c>
      <c r="G10" s="64"/>
      <c r="H10" s="1"/>
    </row>
    <row r="11" spans="2:29" x14ac:dyDescent="0.25">
      <c r="B11" s="5">
        <v>45</v>
      </c>
      <c r="C11" s="2">
        <v>2476</v>
      </c>
      <c r="D11" s="10">
        <v>930.67</v>
      </c>
      <c r="E11" s="3">
        <f t="shared" si="0"/>
        <v>0.60433116883116877</v>
      </c>
      <c r="G11" s="64"/>
      <c r="H11" s="1"/>
    </row>
    <row r="12" spans="2:29" x14ac:dyDescent="0.25">
      <c r="B12" s="5" t="s">
        <v>3</v>
      </c>
      <c r="C12" s="2">
        <v>2166</v>
      </c>
      <c r="D12" s="10">
        <v>956.78</v>
      </c>
      <c r="E12" s="3">
        <f t="shared" si="0"/>
        <v>0.62128571428571422</v>
      </c>
      <c r="G12" s="64"/>
      <c r="H12" s="1"/>
    </row>
    <row r="13" spans="2:29" x14ac:dyDescent="0.25">
      <c r="B13" s="5" t="s">
        <v>4</v>
      </c>
      <c r="C13" s="44">
        <f>SUM(C7:C12)</f>
        <v>60779</v>
      </c>
      <c r="D13" s="76">
        <v>835.4</v>
      </c>
      <c r="E13" s="72">
        <f t="shared" si="0"/>
        <v>0.54246753246753243</v>
      </c>
      <c r="G13" s="64"/>
      <c r="H13" s="1"/>
    </row>
    <row r="14" spans="2:29" x14ac:dyDescent="0.25">
      <c r="B14" s="84" t="s">
        <v>41</v>
      </c>
    </row>
    <row r="15" spans="2:29" x14ac:dyDescent="0.25">
      <c r="B15" s="84" t="s">
        <v>50</v>
      </c>
    </row>
    <row r="16" spans="2:29" ht="44.25" customHeight="1" x14ac:dyDescent="0.25">
      <c r="B16" s="104" t="str">
        <f>'starosna mirovina BMU'!B33:C33</f>
        <v>Prosječna mjesečna isplaćena netoplaća Republike Hrvatske za srpanj 2026. u eurima (EUR) (izvor: DZS)</v>
      </c>
      <c r="C16" s="104"/>
      <c r="D16" s="45">
        <f>'starosna mirovina BMU'!D33</f>
        <v>1540</v>
      </c>
    </row>
  </sheetData>
  <mergeCells count="2">
    <mergeCell ref="B2:E2"/>
    <mergeCell ref="B16:C16"/>
  </mergeCells>
  <conditionalFormatting sqref="E1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{44101019-AF21-40C0-AAE8-945475B6F634}</x14:id>
        </ext>
      </extLst>
    </cfRule>
  </conditionalFormatting>
  <conditionalFormatting sqref="E7:E12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{52E7E933-229F-4E7B-B9DF-D0F23A3615E3}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4101019-AF21-40C0-AAE8-945475B6F63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E13</xm:sqref>
        </x14:conditionalFormatting>
        <x14:conditionalFormatting xmlns:xm="http://schemas.microsoft.com/office/excel/2006/main">
          <x14:cfRule type="dataBar" id="{52E7E933-229F-4E7B-B9DF-D0F23A3615E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E7:E12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3"/>
  <sheetViews>
    <sheetView workbookViewId="0">
      <selection activeCell="C27" sqref="C27"/>
    </sheetView>
  </sheetViews>
  <sheetFormatPr defaultRowHeight="15" x14ac:dyDescent="0.25"/>
  <cols>
    <col min="2" max="2" width="15.140625" customWidth="1"/>
    <col min="3" max="3" width="15.42578125" customWidth="1"/>
    <col min="4" max="5" width="16.7109375" customWidth="1"/>
  </cols>
  <sheetData>
    <row r="2" spans="2:29" ht="52.5" customHeight="1" x14ac:dyDescent="0.25">
      <c r="B2" s="105" t="s">
        <v>16</v>
      </c>
      <c r="C2" s="105"/>
      <c r="D2" s="105"/>
      <c r="E2" s="10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5" spans="2:29" x14ac:dyDescent="0.25">
      <c r="B5" t="str">
        <f>'starosna mirovina BMU'!B5</f>
        <v>za kolovoz 2026. (isplata u rujnu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srpanj 2026.</v>
      </c>
    </row>
    <row r="7" spans="2:29" x14ac:dyDescent="0.25">
      <c r="B7" s="5" t="s">
        <v>9</v>
      </c>
      <c r="C7" s="2">
        <v>17167</v>
      </c>
      <c r="D7" s="10">
        <v>486.14607386264339</v>
      </c>
      <c r="E7" s="3">
        <f t="shared" ref="E7:E30" si="0">D7/$D$33</f>
        <v>0.31567926874197622</v>
      </c>
    </row>
    <row r="8" spans="2:29" x14ac:dyDescent="0.25">
      <c r="B8" s="5" t="s">
        <v>1</v>
      </c>
      <c r="C8" s="2">
        <v>14179</v>
      </c>
      <c r="D8" s="10">
        <v>660.5</v>
      </c>
      <c r="E8" s="3">
        <f t="shared" si="0"/>
        <v>0.42889610389610389</v>
      </c>
      <c r="I8" s="71"/>
    </row>
    <row r="9" spans="2:29" x14ac:dyDescent="0.25">
      <c r="B9" s="5" t="s">
        <v>2</v>
      </c>
      <c r="C9" s="2">
        <v>15508</v>
      </c>
      <c r="D9" s="10">
        <v>771.48</v>
      </c>
      <c r="E9" s="3">
        <f t="shared" si="0"/>
        <v>0.50096103896103894</v>
      </c>
    </row>
    <row r="10" spans="2:29" x14ac:dyDescent="0.25">
      <c r="B10" s="5">
        <v>30</v>
      </c>
      <c r="C10" s="2">
        <v>2826</v>
      </c>
      <c r="D10" s="10">
        <v>815.74</v>
      </c>
      <c r="E10" s="3">
        <f t="shared" si="0"/>
        <v>0.52970129870129867</v>
      </c>
    </row>
    <row r="11" spans="2:29" x14ac:dyDescent="0.25">
      <c r="B11" s="5">
        <v>31</v>
      </c>
      <c r="C11" s="2">
        <v>2265</v>
      </c>
      <c r="D11" s="10">
        <v>828.56</v>
      </c>
      <c r="E11" s="3">
        <f t="shared" si="0"/>
        <v>0.53802597402597396</v>
      </c>
    </row>
    <row r="12" spans="2:29" x14ac:dyDescent="0.25">
      <c r="B12" s="5">
        <v>32</v>
      </c>
      <c r="C12" s="2">
        <v>2033</v>
      </c>
      <c r="D12" s="10">
        <v>835.76</v>
      </c>
      <c r="E12" s="3">
        <f t="shared" si="0"/>
        <v>0.54270129870129868</v>
      </c>
    </row>
    <row r="13" spans="2:29" x14ac:dyDescent="0.25">
      <c r="B13" s="5">
        <v>33</v>
      </c>
      <c r="C13" s="2">
        <v>1667</v>
      </c>
      <c r="D13" s="10">
        <v>860.56</v>
      </c>
      <c r="E13" s="3">
        <f t="shared" si="0"/>
        <v>0.55880519480519475</v>
      </c>
    </row>
    <row r="14" spans="2:29" x14ac:dyDescent="0.25">
      <c r="B14" s="5">
        <v>34</v>
      </c>
      <c r="C14" s="2">
        <v>1283</v>
      </c>
      <c r="D14" s="10">
        <v>849.75</v>
      </c>
      <c r="E14" s="3">
        <f t="shared" si="0"/>
        <v>0.55178571428571432</v>
      </c>
    </row>
    <row r="15" spans="2:29" x14ac:dyDescent="0.25">
      <c r="B15" s="5">
        <v>35</v>
      </c>
      <c r="C15" s="2">
        <v>1074</v>
      </c>
      <c r="D15" s="10">
        <v>841.1</v>
      </c>
      <c r="E15" s="3">
        <f t="shared" si="0"/>
        <v>0.54616883116883119</v>
      </c>
    </row>
    <row r="16" spans="2:29" x14ac:dyDescent="0.25">
      <c r="B16" s="5">
        <v>36</v>
      </c>
      <c r="C16" s="2">
        <v>823</v>
      </c>
      <c r="D16" s="10">
        <v>863.72</v>
      </c>
      <c r="E16" s="3">
        <f t="shared" si="0"/>
        <v>0.56085714285714283</v>
      </c>
    </row>
    <row r="17" spans="2:10" x14ac:dyDescent="0.25">
      <c r="B17" s="5">
        <v>37</v>
      </c>
      <c r="C17" s="2">
        <v>604</v>
      </c>
      <c r="D17" s="10">
        <v>848.8</v>
      </c>
      <c r="E17" s="3">
        <f t="shared" si="0"/>
        <v>0.55116883116883109</v>
      </c>
    </row>
    <row r="18" spans="2:10" x14ac:dyDescent="0.25">
      <c r="B18" s="5">
        <v>38</v>
      </c>
      <c r="C18" s="2">
        <v>475</v>
      </c>
      <c r="D18" s="10">
        <v>876.48</v>
      </c>
      <c r="E18" s="3">
        <f t="shared" si="0"/>
        <v>0.56914285714285717</v>
      </c>
    </row>
    <row r="19" spans="2:10" x14ac:dyDescent="0.25">
      <c r="B19" s="5">
        <v>39</v>
      </c>
      <c r="C19" s="2">
        <v>288</v>
      </c>
      <c r="D19" s="10">
        <v>893.32</v>
      </c>
      <c r="E19" s="3">
        <f t="shared" si="0"/>
        <v>0.58007792207792208</v>
      </c>
    </row>
    <row r="20" spans="2:10" x14ac:dyDescent="0.25">
      <c r="B20" s="5">
        <v>40</v>
      </c>
      <c r="C20" s="2">
        <v>233</v>
      </c>
      <c r="D20" s="10">
        <v>868.79</v>
      </c>
      <c r="E20" s="3">
        <f t="shared" si="0"/>
        <v>0.56414935064935068</v>
      </c>
    </row>
    <row r="21" spans="2:10" x14ac:dyDescent="0.25">
      <c r="B21" s="5">
        <v>41</v>
      </c>
      <c r="C21" s="2">
        <v>117</v>
      </c>
      <c r="D21" s="10">
        <v>888.87</v>
      </c>
      <c r="E21" s="3">
        <f t="shared" si="0"/>
        <v>0.57718831168831164</v>
      </c>
    </row>
    <row r="22" spans="2:10" x14ac:dyDescent="0.25">
      <c r="B22" s="5">
        <v>42</v>
      </c>
      <c r="C22" s="2">
        <v>58</v>
      </c>
      <c r="D22" s="10">
        <v>929.38</v>
      </c>
      <c r="E22" s="3">
        <f t="shared" si="0"/>
        <v>0.60349350649350653</v>
      </c>
    </row>
    <row r="23" spans="2:10" x14ac:dyDescent="0.25">
      <c r="B23" s="5">
        <v>43</v>
      </c>
      <c r="C23" s="2">
        <v>42</v>
      </c>
      <c r="D23" s="10">
        <v>939.97</v>
      </c>
      <c r="E23" s="3">
        <f t="shared" si="0"/>
        <v>0.61037012987012984</v>
      </c>
    </row>
    <row r="24" spans="2:10" x14ac:dyDescent="0.25">
      <c r="B24" s="5">
        <v>44</v>
      </c>
      <c r="C24" s="2">
        <v>24</v>
      </c>
      <c r="D24" s="10">
        <v>973.13</v>
      </c>
      <c r="E24" s="3">
        <f t="shared" si="0"/>
        <v>0.63190259740259735</v>
      </c>
    </row>
    <row r="25" spans="2:10" x14ac:dyDescent="0.25">
      <c r="B25" s="5">
        <v>45</v>
      </c>
      <c r="C25" s="2">
        <v>15</v>
      </c>
      <c r="D25" s="10">
        <v>945.01</v>
      </c>
      <c r="E25" s="3">
        <f t="shared" si="0"/>
        <v>0.61364285714285716</v>
      </c>
    </row>
    <row r="26" spans="2:10" x14ac:dyDescent="0.25">
      <c r="B26" s="5" t="s">
        <v>3</v>
      </c>
      <c r="C26" s="2">
        <v>14</v>
      </c>
      <c r="D26" s="10">
        <v>1058.58</v>
      </c>
      <c r="E26" s="3">
        <f t="shared" si="0"/>
        <v>0.68738961038961033</v>
      </c>
    </row>
    <row r="27" spans="2:10" x14ac:dyDescent="0.25">
      <c r="B27" s="5" t="s">
        <v>4</v>
      </c>
      <c r="C27" s="6">
        <f>SUM(C7:C26)</f>
        <v>60695</v>
      </c>
      <c r="D27" s="65">
        <v>681</v>
      </c>
      <c r="E27" s="72">
        <f t="shared" si="0"/>
        <v>0.44220779220779222</v>
      </c>
      <c r="J27" s="1"/>
    </row>
    <row r="28" spans="2:10" x14ac:dyDescent="0.25">
      <c r="B28" s="5" t="s">
        <v>5</v>
      </c>
      <c r="C28" s="2">
        <v>56928</v>
      </c>
      <c r="D28" s="10">
        <v>668.93</v>
      </c>
      <c r="E28" s="3">
        <f t="shared" si="0"/>
        <v>0.43437012987012985</v>
      </c>
    </row>
    <row r="29" spans="2:10" x14ac:dyDescent="0.25">
      <c r="B29" s="5" t="s">
        <v>6</v>
      </c>
      <c r="C29" s="2">
        <v>3264</v>
      </c>
      <c r="D29" s="10">
        <v>857.98</v>
      </c>
      <c r="E29" s="3">
        <f t="shared" si="0"/>
        <v>0.55712987012987014</v>
      </c>
    </row>
    <row r="30" spans="2:10" x14ac:dyDescent="0.25">
      <c r="B30" s="5" t="s">
        <v>7</v>
      </c>
      <c r="C30" s="2">
        <v>503</v>
      </c>
      <c r="D30" s="10">
        <v>898.92</v>
      </c>
      <c r="E30" s="3">
        <f t="shared" si="0"/>
        <v>0.58371428571428574</v>
      </c>
    </row>
    <row r="31" spans="2:10" x14ac:dyDescent="0.25">
      <c r="B31" s="84" t="s">
        <v>41</v>
      </c>
    </row>
    <row r="32" spans="2:10" x14ac:dyDescent="0.25">
      <c r="B32" s="84" t="s">
        <v>50</v>
      </c>
    </row>
    <row r="33" spans="2:4" ht="46.5" customHeight="1" x14ac:dyDescent="0.25">
      <c r="B33" s="104" t="str">
        <f>'starosna mirovina BMU'!B33:C33</f>
        <v>Prosječna mjesečna isplaćena netoplaća Republike Hrvatske za srpanj 2026. u eurima (EUR) (izvor: DZS)</v>
      </c>
      <c r="C33" s="104"/>
      <c r="D33" s="45">
        <f>'starosna mirovina BMU'!D33</f>
        <v>1540</v>
      </c>
    </row>
  </sheetData>
  <mergeCells count="2">
    <mergeCell ref="B2:E2"/>
    <mergeCell ref="B33:C33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{1ED73458-5716-4A54-99D4-F957A34FA6A2}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ED73458-5716-4A54-99D4-F957A34FA6A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0"/>
  <sheetViews>
    <sheetView workbookViewId="0">
      <selection activeCell="C7" sqref="C7:D27"/>
    </sheetView>
  </sheetViews>
  <sheetFormatPr defaultRowHeight="15" x14ac:dyDescent="0.25"/>
  <cols>
    <col min="2" max="2" width="15.140625" customWidth="1"/>
    <col min="3" max="3" width="16.140625" customWidth="1"/>
    <col min="4" max="5" width="16.7109375" customWidth="1"/>
  </cols>
  <sheetData>
    <row r="2" spans="2:29" ht="49.5" customHeight="1" x14ac:dyDescent="0.25">
      <c r="B2" s="103" t="s">
        <v>12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kolovoz 2026. (isplata u rujnu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srpanj 2026.</v>
      </c>
    </row>
    <row r="7" spans="2:29" x14ac:dyDescent="0.25">
      <c r="B7" s="5">
        <v>30</v>
      </c>
      <c r="C7" s="2">
        <v>3229</v>
      </c>
      <c r="D7" s="10">
        <v>502.97021678538249</v>
      </c>
      <c r="E7" s="3">
        <f t="shared" ref="E7:E27" si="0">D7/$D$30</f>
        <v>0.32660403687362499</v>
      </c>
      <c r="H7" s="1"/>
    </row>
    <row r="8" spans="2:29" x14ac:dyDescent="0.25">
      <c r="B8" s="5">
        <v>31</v>
      </c>
      <c r="C8" s="2">
        <v>3546</v>
      </c>
      <c r="D8" s="10">
        <v>480.89</v>
      </c>
      <c r="E8" s="3">
        <f t="shared" si="0"/>
        <v>0.31226623376623375</v>
      </c>
      <c r="H8" s="1"/>
    </row>
    <row r="9" spans="2:29" x14ac:dyDescent="0.25">
      <c r="B9" s="5">
        <v>32</v>
      </c>
      <c r="C9" s="2">
        <v>5084</v>
      </c>
      <c r="D9" s="10">
        <v>521.13</v>
      </c>
      <c r="E9" s="3">
        <f t="shared" si="0"/>
        <v>0.33839610389610392</v>
      </c>
      <c r="H9" s="1"/>
    </row>
    <row r="10" spans="2:29" x14ac:dyDescent="0.25">
      <c r="B10" s="5">
        <v>33</v>
      </c>
      <c r="C10" s="2">
        <v>5796</v>
      </c>
      <c r="D10" s="10">
        <v>557.38</v>
      </c>
      <c r="E10" s="3">
        <f t="shared" si="0"/>
        <v>0.36193506493506494</v>
      </c>
      <c r="H10" s="1"/>
    </row>
    <row r="11" spans="2:29" x14ac:dyDescent="0.25">
      <c r="B11" s="5">
        <v>34</v>
      </c>
      <c r="C11" s="2">
        <v>5434</v>
      </c>
      <c r="D11" s="10">
        <v>581.70000000000005</v>
      </c>
      <c r="E11" s="3">
        <f t="shared" si="0"/>
        <v>0.37772727272727274</v>
      </c>
      <c r="H11" s="1"/>
    </row>
    <row r="12" spans="2:29" x14ac:dyDescent="0.25">
      <c r="B12" s="5">
        <v>35</v>
      </c>
      <c r="C12" s="2">
        <v>11826</v>
      </c>
      <c r="D12" s="10">
        <v>636.84</v>
      </c>
      <c r="E12" s="3">
        <f t="shared" si="0"/>
        <v>0.41353246753246753</v>
      </c>
      <c r="H12" s="1"/>
    </row>
    <row r="13" spans="2:29" x14ac:dyDescent="0.25">
      <c r="B13" s="5">
        <v>36</v>
      </c>
      <c r="C13" s="2">
        <v>9679</v>
      </c>
      <c r="D13" s="10">
        <v>647.85</v>
      </c>
      <c r="E13" s="3">
        <f t="shared" si="0"/>
        <v>0.42068181818181821</v>
      </c>
      <c r="H13" s="1"/>
    </row>
    <row r="14" spans="2:29" x14ac:dyDescent="0.25">
      <c r="B14" s="5">
        <v>37</v>
      </c>
      <c r="C14" s="2">
        <v>10249</v>
      </c>
      <c r="D14" s="10">
        <v>667.52</v>
      </c>
      <c r="E14" s="3">
        <f t="shared" si="0"/>
        <v>0.43345454545454543</v>
      </c>
      <c r="H14" s="1"/>
    </row>
    <row r="15" spans="2:29" x14ac:dyDescent="0.25">
      <c r="B15" s="5">
        <v>38</v>
      </c>
      <c r="C15" s="2">
        <v>9856</v>
      </c>
      <c r="D15" s="10">
        <v>678.65</v>
      </c>
      <c r="E15" s="3">
        <f t="shared" si="0"/>
        <v>0.44068181818181817</v>
      </c>
      <c r="H15" s="1"/>
    </row>
    <row r="16" spans="2:29" x14ac:dyDescent="0.25">
      <c r="B16" s="5">
        <v>39</v>
      </c>
      <c r="C16" s="2">
        <v>8130</v>
      </c>
      <c r="D16" s="10">
        <v>701.67</v>
      </c>
      <c r="E16" s="3">
        <f t="shared" si="0"/>
        <v>0.45562987012987011</v>
      </c>
      <c r="H16" s="1"/>
    </row>
    <row r="17" spans="2:8" x14ac:dyDescent="0.25">
      <c r="B17" s="5">
        <v>40</v>
      </c>
      <c r="C17" s="2">
        <v>5157</v>
      </c>
      <c r="D17" s="10">
        <v>723.86</v>
      </c>
      <c r="E17" s="3">
        <f t="shared" si="0"/>
        <v>0.47003896103896103</v>
      </c>
      <c r="H17" s="1"/>
    </row>
    <row r="18" spans="2:8" x14ac:dyDescent="0.25">
      <c r="B18" s="5">
        <v>41</v>
      </c>
      <c r="C18" s="2">
        <v>1600</v>
      </c>
      <c r="D18" s="10">
        <v>715.46</v>
      </c>
      <c r="E18" s="3">
        <f t="shared" si="0"/>
        <v>0.4645844155844156</v>
      </c>
      <c r="H18" s="1"/>
    </row>
    <row r="19" spans="2:8" x14ac:dyDescent="0.25">
      <c r="B19" s="5">
        <v>42</v>
      </c>
      <c r="C19" s="2">
        <v>582</v>
      </c>
      <c r="D19" s="10">
        <v>710.34</v>
      </c>
      <c r="E19" s="3">
        <f t="shared" si="0"/>
        <v>0.46125974025974026</v>
      </c>
      <c r="H19" s="1"/>
    </row>
    <row r="20" spans="2:8" x14ac:dyDescent="0.25">
      <c r="B20" s="5">
        <v>43</v>
      </c>
      <c r="C20" s="2">
        <v>276</v>
      </c>
      <c r="D20" s="10">
        <v>741.42</v>
      </c>
      <c r="E20" s="3">
        <f t="shared" si="0"/>
        <v>0.48144155844155839</v>
      </c>
      <c r="H20" s="1"/>
    </row>
    <row r="21" spans="2:8" x14ac:dyDescent="0.25">
      <c r="B21" s="5">
        <v>44</v>
      </c>
      <c r="C21" s="2">
        <v>127</v>
      </c>
      <c r="D21" s="10">
        <v>763.55</v>
      </c>
      <c r="E21" s="3">
        <f t="shared" si="0"/>
        <v>0.49581168831168826</v>
      </c>
      <c r="H21" s="1"/>
    </row>
    <row r="22" spans="2:8" x14ac:dyDescent="0.25">
      <c r="B22" s="5">
        <v>45</v>
      </c>
      <c r="C22" s="2">
        <v>50</v>
      </c>
      <c r="D22" s="10">
        <v>809.55</v>
      </c>
      <c r="E22" s="3">
        <f t="shared" si="0"/>
        <v>0.52568181818181814</v>
      </c>
      <c r="H22" s="1"/>
    </row>
    <row r="23" spans="2:8" x14ac:dyDescent="0.25">
      <c r="B23" s="5" t="s">
        <v>3</v>
      </c>
      <c r="C23" s="2">
        <v>41</v>
      </c>
      <c r="D23" s="10">
        <v>852.27</v>
      </c>
      <c r="E23" s="3">
        <f t="shared" si="0"/>
        <v>0.55342207792207787</v>
      </c>
      <c r="H23" s="1"/>
    </row>
    <row r="24" spans="2:8" x14ac:dyDescent="0.25">
      <c r="B24" s="5" t="s">
        <v>4</v>
      </c>
      <c r="C24" s="6">
        <f>SUM(C7:C23)</f>
        <v>80662</v>
      </c>
      <c r="D24" s="65">
        <v>633.20000000000005</v>
      </c>
      <c r="E24" s="72">
        <f t="shared" si="0"/>
        <v>0.41116883116883118</v>
      </c>
      <c r="H24" s="1"/>
    </row>
    <row r="25" spans="2:8" x14ac:dyDescent="0.25">
      <c r="B25" s="5" t="s">
        <v>5</v>
      </c>
      <c r="C25" s="2">
        <v>23089</v>
      </c>
      <c r="D25" s="10">
        <v>535.77</v>
      </c>
      <c r="E25" s="3">
        <f t="shared" si="0"/>
        <v>0.34790259740259738</v>
      </c>
      <c r="H25" s="1"/>
    </row>
    <row r="26" spans="2:8" x14ac:dyDescent="0.25">
      <c r="B26" s="5" t="s">
        <v>6</v>
      </c>
      <c r="C26" s="2">
        <v>49740</v>
      </c>
      <c r="D26" s="10">
        <v>664.18</v>
      </c>
      <c r="E26" s="3">
        <f t="shared" si="0"/>
        <v>0.43128571428571427</v>
      </c>
      <c r="H26" s="1"/>
    </row>
    <row r="27" spans="2:8" x14ac:dyDescent="0.25">
      <c r="B27" s="5" t="s">
        <v>7</v>
      </c>
      <c r="C27" s="2">
        <v>7833</v>
      </c>
      <c r="D27" s="10">
        <v>723.62</v>
      </c>
      <c r="E27" s="3">
        <f t="shared" si="0"/>
        <v>0.4698831168831169</v>
      </c>
      <c r="H27" s="1"/>
    </row>
    <row r="28" spans="2:8" x14ac:dyDescent="0.25">
      <c r="B28" s="84" t="s">
        <v>41</v>
      </c>
    </row>
    <row r="29" spans="2:8" x14ac:dyDescent="0.25">
      <c r="B29" s="84" t="s">
        <v>50</v>
      </c>
    </row>
    <row r="30" spans="2:8" ht="51.75" customHeight="1" x14ac:dyDescent="0.25">
      <c r="B30" s="104" t="str">
        <f>'starosna mirovina BMU'!B33:C33</f>
        <v>Prosječna mjesečna isplaćena netoplaća Republike Hrvatske za srpanj 2026. u eurima (EUR) (izvor: DZS)</v>
      </c>
      <c r="C30" s="104"/>
      <c r="D30" s="45">
        <f>'starosna mirovina BMU'!D33</f>
        <v>1540</v>
      </c>
    </row>
  </sheetData>
  <mergeCells count="2">
    <mergeCell ref="B2:E2"/>
    <mergeCell ref="B30:C30"/>
  </mergeCells>
  <conditionalFormatting sqref="E7:E27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{7881B877-B836-466F-848E-68AA4EA6FB17}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81B877-B836-466F-848E-68AA4EA6FB1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5"/>
  <sheetViews>
    <sheetView topLeftCell="A3" workbookViewId="0">
      <selection activeCell="C7" sqref="C7:D30"/>
    </sheetView>
  </sheetViews>
  <sheetFormatPr defaultRowHeight="15" x14ac:dyDescent="0.25"/>
  <cols>
    <col min="2" max="2" width="15.140625" customWidth="1"/>
    <col min="3" max="3" width="16.140625" customWidth="1"/>
    <col min="4" max="5" width="16.7109375" customWidth="1"/>
  </cols>
  <sheetData>
    <row r="2" spans="2:29" ht="64.5" customHeight="1" x14ac:dyDescent="0.25">
      <c r="B2" s="103" t="s">
        <v>53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kolovoz 2026. (isplata u rujnu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srpanj 2026.</v>
      </c>
    </row>
    <row r="7" spans="2:29" x14ac:dyDescent="0.25">
      <c r="B7" s="5" t="s">
        <v>9</v>
      </c>
      <c r="C7" s="2">
        <v>15</v>
      </c>
      <c r="D7" s="10">
        <v>344.4</v>
      </c>
      <c r="E7" s="3">
        <f t="shared" ref="E7:E30" si="0">D7/$D$35</f>
        <v>0.22363636363636363</v>
      </c>
      <c r="H7" s="1"/>
    </row>
    <row r="8" spans="2:29" x14ac:dyDescent="0.25">
      <c r="B8" s="5" t="s">
        <v>1</v>
      </c>
      <c r="C8" s="2">
        <v>20</v>
      </c>
      <c r="D8" s="10">
        <v>466.41</v>
      </c>
      <c r="E8" s="3">
        <f t="shared" si="0"/>
        <v>0.30286363636363639</v>
      </c>
      <c r="H8" s="1"/>
    </row>
    <row r="9" spans="2:29" x14ac:dyDescent="0.25">
      <c r="B9" s="5" t="s">
        <v>2</v>
      </c>
      <c r="C9" s="2">
        <v>24</v>
      </c>
      <c r="D9" s="10">
        <v>543.61</v>
      </c>
      <c r="E9" s="3">
        <f t="shared" si="0"/>
        <v>0.35299350649350653</v>
      </c>
      <c r="H9" s="1"/>
    </row>
    <row r="10" spans="2:29" x14ac:dyDescent="0.25">
      <c r="B10" s="5">
        <v>30</v>
      </c>
      <c r="C10" s="2">
        <v>16011</v>
      </c>
      <c r="D10" s="10">
        <v>630.07000000000005</v>
      </c>
      <c r="E10" s="3">
        <f t="shared" si="0"/>
        <v>0.40913636363636369</v>
      </c>
      <c r="H10" s="1"/>
    </row>
    <row r="11" spans="2:29" x14ac:dyDescent="0.25">
      <c r="B11" s="5">
        <v>31</v>
      </c>
      <c r="C11" s="2">
        <v>6347</v>
      </c>
      <c r="D11" s="10">
        <v>666.68</v>
      </c>
      <c r="E11" s="3">
        <f t="shared" si="0"/>
        <v>0.43290909090909085</v>
      </c>
      <c r="H11" s="1"/>
    </row>
    <row r="12" spans="2:29" x14ac:dyDescent="0.25">
      <c r="B12" s="5">
        <v>32</v>
      </c>
      <c r="C12" s="2">
        <v>5580</v>
      </c>
      <c r="D12" s="10">
        <v>695.09</v>
      </c>
      <c r="E12" s="3">
        <f t="shared" si="0"/>
        <v>0.4513571428571429</v>
      </c>
      <c r="H12" s="1"/>
    </row>
    <row r="13" spans="2:29" x14ac:dyDescent="0.25">
      <c r="B13" s="5">
        <v>33</v>
      </c>
      <c r="C13" s="2">
        <v>4674</v>
      </c>
      <c r="D13" s="10">
        <v>718.58</v>
      </c>
      <c r="E13" s="3">
        <f t="shared" si="0"/>
        <v>0.46661038961038964</v>
      </c>
      <c r="H13" s="1"/>
    </row>
    <row r="14" spans="2:29" x14ac:dyDescent="0.25">
      <c r="B14" s="5">
        <v>34</v>
      </c>
      <c r="C14" s="2">
        <v>3540</v>
      </c>
      <c r="D14" s="10">
        <v>737.38</v>
      </c>
      <c r="E14" s="3">
        <f t="shared" si="0"/>
        <v>0.47881818181818181</v>
      </c>
      <c r="H14" s="1"/>
    </row>
    <row r="15" spans="2:29" x14ac:dyDescent="0.25">
      <c r="B15" s="5">
        <v>35</v>
      </c>
      <c r="C15" s="2">
        <v>17123</v>
      </c>
      <c r="D15" s="10">
        <v>802.76</v>
      </c>
      <c r="E15" s="3">
        <f t="shared" si="0"/>
        <v>0.52127272727272722</v>
      </c>
      <c r="H15" s="1"/>
    </row>
    <row r="16" spans="2:29" x14ac:dyDescent="0.25">
      <c r="B16" s="5">
        <v>36</v>
      </c>
      <c r="C16" s="2">
        <v>9374</v>
      </c>
      <c r="D16" s="10">
        <v>815.08</v>
      </c>
      <c r="E16" s="3">
        <f t="shared" si="0"/>
        <v>0.52927272727272734</v>
      </c>
      <c r="H16" s="1"/>
    </row>
    <row r="17" spans="2:8" x14ac:dyDescent="0.25">
      <c r="B17" s="5">
        <v>37</v>
      </c>
      <c r="C17" s="2">
        <v>8552</v>
      </c>
      <c r="D17" s="10">
        <v>833.53</v>
      </c>
      <c r="E17" s="3">
        <f t="shared" si="0"/>
        <v>0.54125324675324671</v>
      </c>
      <c r="H17" s="1"/>
    </row>
    <row r="18" spans="2:8" x14ac:dyDescent="0.25">
      <c r="B18" s="5">
        <v>38</v>
      </c>
      <c r="C18" s="2">
        <v>7918</v>
      </c>
      <c r="D18" s="10">
        <v>849.88</v>
      </c>
      <c r="E18" s="3">
        <f t="shared" si="0"/>
        <v>0.55187012987012984</v>
      </c>
      <c r="H18" s="1"/>
    </row>
    <row r="19" spans="2:8" x14ac:dyDescent="0.25">
      <c r="B19" s="5">
        <v>39</v>
      </c>
      <c r="C19" s="2">
        <v>6930</v>
      </c>
      <c r="D19" s="10">
        <v>857.79</v>
      </c>
      <c r="E19" s="3">
        <f t="shared" si="0"/>
        <v>0.55700649350649345</v>
      </c>
      <c r="H19" s="1"/>
    </row>
    <row r="20" spans="2:8" x14ac:dyDescent="0.25">
      <c r="B20" s="5">
        <v>40</v>
      </c>
      <c r="C20" s="2">
        <v>6505</v>
      </c>
      <c r="D20" s="10">
        <v>869.49</v>
      </c>
      <c r="E20" s="3">
        <f t="shared" si="0"/>
        <v>0.56460389610389616</v>
      </c>
      <c r="H20" s="1"/>
    </row>
    <row r="21" spans="2:8" x14ac:dyDescent="0.25">
      <c r="B21" s="5">
        <v>41</v>
      </c>
      <c r="C21" s="2">
        <v>3339</v>
      </c>
      <c r="D21" s="10">
        <v>897.39</v>
      </c>
      <c r="E21" s="3">
        <f t="shared" si="0"/>
        <v>0.58272077922077925</v>
      </c>
      <c r="H21" s="1"/>
    </row>
    <row r="22" spans="2:8" x14ac:dyDescent="0.25">
      <c r="B22" s="5">
        <v>42</v>
      </c>
      <c r="C22" s="2">
        <v>1749</v>
      </c>
      <c r="D22" s="10">
        <v>935.63</v>
      </c>
      <c r="E22" s="3">
        <f t="shared" si="0"/>
        <v>0.60755194805194801</v>
      </c>
      <c r="H22" s="1"/>
    </row>
    <row r="23" spans="2:8" x14ac:dyDescent="0.25">
      <c r="B23" s="5">
        <v>43</v>
      </c>
      <c r="C23" s="2">
        <v>985</v>
      </c>
      <c r="D23" s="10">
        <v>953.46</v>
      </c>
      <c r="E23" s="3">
        <f t="shared" si="0"/>
        <v>0.6191298701298702</v>
      </c>
      <c r="H23" s="1"/>
    </row>
    <row r="24" spans="2:8" x14ac:dyDescent="0.25">
      <c r="B24" s="5">
        <v>44</v>
      </c>
      <c r="C24" s="2">
        <v>563</v>
      </c>
      <c r="D24" s="10">
        <v>991.61</v>
      </c>
      <c r="E24" s="3">
        <f t="shared" si="0"/>
        <v>0.64390259740259737</v>
      </c>
      <c r="H24" s="1"/>
    </row>
    <row r="25" spans="2:8" x14ac:dyDescent="0.25">
      <c r="B25" s="5">
        <v>45</v>
      </c>
      <c r="C25" s="2">
        <v>247</v>
      </c>
      <c r="D25" s="10">
        <v>1005.9</v>
      </c>
      <c r="E25" s="3">
        <f t="shared" si="0"/>
        <v>0.6531818181818182</v>
      </c>
      <c r="H25" s="1"/>
    </row>
    <row r="26" spans="2:8" x14ac:dyDescent="0.25">
      <c r="B26" s="5" t="s">
        <v>3</v>
      </c>
      <c r="C26" s="2">
        <v>175</v>
      </c>
      <c r="D26" s="10">
        <v>1053.5</v>
      </c>
      <c r="E26" s="3">
        <f t="shared" si="0"/>
        <v>0.68409090909090908</v>
      </c>
      <c r="H26" s="1"/>
    </row>
    <row r="27" spans="2:8" x14ac:dyDescent="0.25">
      <c r="B27" s="5" t="s">
        <v>4</v>
      </c>
      <c r="C27" s="6">
        <f>SUM(C7:C26)</f>
        <v>99671</v>
      </c>
      <c r="D27" s="65">
        <v>778.58</v>
      </c>
      <c r="E27" s="72">
        <f t="shared" si="0"/>
        <v>0.50557142857142856</v>
      </c>
      <c r="H27" s="1"/>
    </row>
    <row r="28" spans="2:8" x14ac:dyDescent="0.25">
      <c r="B28" s="5" t="s">
        <v>5</v>
      </c>
      <c r="C28" s="2">
        <v>36211</v>
      </c>
      <c r="D28" s="10">
        <v>668.16</v>
      </c>
      <c r="E28" s="3">
        <f t="shared" si="0"/>
        <v>0.43387012987012985</v>
      </c>
      <c r="H28" s="1"/>
    </row>
    <row r="29" spans="2:8" x14ac:dyDescent="0.25">
      <c r="B29" s="5" t="s">
        <v>6</v>
      </c>
      <c r="C29" s="2">
        <v>49897</v>
      </c>
      <c r="D29" s="10">
        <v>825.47</v>
      </c>
      <c r="E29" s="3">
        <f t="shared" si="0"/>
        <v>0.53601948051948056</v>
      </c>
      <c r="H29" s="1"/>
    </row>
    <row r="30" spans="2:8" x14ac:dyDescent="0.25">
      <c r="B30" s="5" t="s">
        <v>7</v>
      </c>
      <c r="C30" s="2">
        <v>13563</v>
      </c>
      <c r="D30" s="10">
        <v>900.91</v>
      </c>
      <c r="E30" s="3">
        <f t="shared" si="0"/>
        <v>0.58500649350649347</v>
      </c>
      <c r="H30" s="1"/>
    </row>
    <row r="31" spans="2:8" x14ac:dyDescent="0.25">
      <c r="B31" s="84" t="s">
        <v>41</v>
      </c>
    </row>
    <row r="32" spans="2:8" x14ac:dyDescent="0.25">
      <c r="B32" s="84" t="s">
        <v>50</v>
      </c>
    </row>
    <row r="33" spans="2:5" x14ac:dyDescent="0.25">
      <c r="B33" s="106" t="s">
        <v>52</v>
      </c>
      <c r="C33" s="106"/>
      <c r="D33" s="106"/>
      <c r="E33" s="106"/>
    </row>
    <row r="34" spans="2:5" ht="6" customHeight="1" x14ac:dyDescent="0.25">
      <c r="B34" s="106"/>
      <c r="C34" s="106"/>
      <c r="D34" s="106"/>
      <c r="E34" s="106"/>
    </row>
    <row r="35" spans="2:5" ht="15" customHeight="1" x14ac:dyDescent="0.25">
      <c r="B35" s="104" t="str">
        <f>'starosna mirovina BMU'!B33:C33</f>
        <v>Prosječna mjesečna isplaćena netoplaća Republike Hrvatske za srpanj 2026. u eurima (EUR) (izvor: DZS)</v>
      </c>
      <c r="C35" s="104"/>
      <c r="D35" s="45">
        <f>'starosna mirovina BMU'!D33</f>
        <v>1540</v>
      </c>
    </row>
  </sheetData>
  <mergeCells count="3">
    <mergeCell ref="B2:E2"/>
    <mergeCell ref="B35:C35"/>
    <mergeCell ref="B33:E34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{7D570C5F-584B-4C81-ABCD-5507FBAEC9E2}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D570C5F-584B-4C81-ABCD-5507FBAEC9E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29"/>
  <sheetViews>
    <sheetView workbookViewId="0">
      <selection activeCell="C7" sqref="C7:D26"/>
    </sheetView>
  </sheetViews>
  <sheetFormatPr defaultRowHeight="15" x14ac:dyDescent="0.25"/>
  <cols>
    <col min="2" max="2" width="15.140625" customWidth="1"/>
    <col min="3" max="5" width="16.7109375" customWidth="1"/>
  </cols>
  <sheetData>
    <row r="2" spans="2:29" ht="57.75" customHeight="1" x14ac:dyDescent="0.25">
      <c r="B2" s="105" t="s">
        <v>46</v>
      </c>
      <c r="C2" s="105"/>
      <c r="D2" s="105"/>
      <c r="E2" s="10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5" spans="2:29" x14ac:dyDescent="0.25">
      <c r="B5" t="str">
        <f>'starosna mirovina BMU'!B5</f>
        <v>za kolovoz 2026. (isplata u rujnu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srpanj 2026.</v>
      </c>
    </row>
    <row r="7" spans="2:29" x14ac:dyDescent="0.25">
      <c r="B7" s="5">
        <v>31</v>
      </c>
      <c r="C7" s="2">
        <v>13</v>
      </c>
      <c r="D7" s="10">
        <v>568.52</v>
      </c>
      <c r="E7" s="3">
        <f t="shared" ref="E7:E26" si="0">D7/$D$29</f>
        <v>0.36916883116883115</v>
      </c>
    </row>
    <row r="8" spans="2:29" x14ac:dyDescent="0.25">
      <c r="B8" s="5">
        <v>32</v>
      </c>
      <c r="C8" s="2">
        <v>45</v>
      </c>
      <c r="D8" s="10">
        <v>564.95000000000005</v>
      </c>
      <c r="E8" s="3">
        <f t="shared" si="0"/>
        <v>0.36685064935064937</v>
      </c>
    </row>
    <row r="9" spans="2:29" x14ac:dyDescent="0.25">
      <c r="B9" s="5">
        <v>33</v>
      </c>
      <c r="C9" s="2">
        <v>39</v>
      </c>
      <c r="D9" s="10">
        <v>585.24</v>
      </c>
      <c r="E9" s="3">
        <f t="shared" si="0"/>
        <v>0.38002597402597404</v>
      </c>
    </row>
    <row r="10" spans="2:29" x14ac:dyDescent="0.25">
      <c r="B10" s="5">
        <v>34</v>
      </c>
      <c r="C10" s="2">
        <v>23</v>
      </c>
      <c r="D10" s="10">
        <v>600.46</v>
      </c>
      <c r="E10" s="3">
        <f t="shared" si="0"/>
        <v>0.38990909090909093</v>
      </c>
    </row>
    <row r="11" spans="2:29" x14ac:dyDescent="0.25">
      <c r="B11" s="5">
        <v>35</v>
      </c>
      <c r="C11" s="2">
        <v>88</v>
      </c>
      <c r="D11" s="10">
        <v>696.24</v>
      </c>
      <c r="E11" s="3">
        <f t="shared" si="0"/>
        <v>0.45210389610389612</v>
      </c>
    </row>
    <row r="12" spans="2:29" x14ac:dyDescent="0.25">
      <c r="B12" s="5">
        <v>36</v>
      </c>
      <c r="C12" s="2">
        <v>56</v>
      </c>
      <c r="D12" s="10">
        <v>686.83</v>
      </c>
      <c r="E12" s="3">
        <f t="shared" si="0"/>
        <v>0.4459935064935065</v>
      </c>
    </row>
    <row r="13" spans="2:29" x14ac:dyDescent="0.25">
      <c r="B13" s="5">
        <v>37</v>
      </c>
      <c r="C13" s="2">
        <v>48</v>
      </c>
      <c r="D13" s="10">
        <v>700.5</v>
      </c>
      <c r="E13" s="3">
        <f t="shared" si="0"/>
        <v>0.45487012987012987</v>
      </c>
    </row>
    <row r="14" spans="2:29" x14ac:dyDescent="0.25">
      <c r="B14" s="5">
        <v>38</v>
      </c>
      <c r="C14" s="2">
        <v>27</v>
      </c>
      <c r="D14" s="10">
        <v>750.14</v>
      </c>
      <c r="E14" s="3">
        <f t="shared" si="0"/>
        <v>0.48710389610389609</v>
      </c>
    </row>
    <row r="15" spans="2:29" x14ac:dyDescent="0.25">
      <c r="B15" s="5">
        <v>39</v>
      </c>
      <c r="C15" s="2">
        <v>19</v>
      </c>
      <c r="D15" s="10">
        <v>758.98</v>
      </c>
      <c r="E15" s="3">
        <f t="shared" si="0"/>
        <v>0.49284415584415586</v>
      </c>
    </row>
    <row r="16" spans="2:29" x14ac:dyDescent="0.25">
      <c r="B16" s="5">
        <v>40</v>
      </c>
      <c r="C16" s="2">
        <v>10</v>
      </c>
      <c r="D16" s="10">
        <v>816.52</v>
      </c>
      <c r="E16" s="3">
        <f t="shared" si="0"/>
        <v>0.53020779220779224</v>
      </c>
    </row>
    <row r="17" spans="2:5" x14ac:dyDescent="0.25">
      <c r="B17" s="5">
        <v>41</v>
      </c>
      <c r="C17" s="2">
        <v>3</v>
      </c>
      <c r="D17" s="10">
        <v>850.95</v>
      </c>
      <c r="E17" s="3">
        <f t="shared" si="0"/>
        <v>0.55256493506493509</v>
      </c>
    </row>
    <row r="18" spans="2:5" x14ac:dyDescent="0.25">
      <c r="B18" s="5">
        <v>42</v>
      </c>
      <c r="C18" s="2">
        <v>4</v>
      </c>
      <c r="D18" s="10">
        <v>844.47</v>
      </c>
      <c r="E18" s="3">
        <f t="shared" si="0"/>
        <v>0.54835714285714288</v>
      </c>
    </row>
    <row r="19" spans="2:5" x14ac:dyDescent="0.25">
      <c r="B19" s="5">
        <v>43</v>
      </c>
      <c r="C19" s="2">
        <v>2</v>
      </c>
      <c r="D19" s="10">
        <v>956.78</v>
      </c>
      <c r="E19" s="3">
        <f t="shared" si="0"/>
        <v>0.62128571428571422</v>
      </c>
    </row>
    <row r="20" spans="2:5" x14ac:dyDescent="0.25">
      <c r="B20" s="5">
        <v>44</v>
      </c>
      <c r="C20" s="2">
        <v>0</v>
      </c>
      <c r="D20" s="10">
        <v>0</v>
      </c>
      <c r="E20" s="3">
        <f t="shared" si="0"/>
        <v>0</v>
      </c>
    </row>
    <row r="21" spans="2:5" x14ac:dyDescent="0.25">
      <c r="B21" s="5">
        <v>45</v>
      </c>
      <c r="C21" s="2">
        <v>0</v>
      </c>
      <c r="D21" s="10">
        <v>0</v>
      </c>
      <c r="E21" s="3">
        <f t="shared" si="0"/>
        <v>0</v>
      </c>
    </row>
    <row r="22" spans="2:5" x14ac:dyDescent="0.25">
      <c r="B22" s="5" t="s">
        <v>3</v>
      </c>
      <c r="C22" s="2">
        <v>0</v>
      </c>
      <c r="D22" s="10">
        <v>0</v>
      </c>
      <c r="E22" s="3">
        <f t="shared" si="0"/>
        <v>0</v>
      </c>
    </row>
    <row r="23" spans="2:5" x14ac:dyDescent="0.25">
      <c r="B23" s="5" t="s">
        <v>4</v>
      </c>
      <c r="C23" s="6">
        <f>SUM(C7:C22)</f>
        <v>377</v>
      </c>
      <c r="D23" s="65">
        <v>672.38</v>
      </c>
      <c r="E23" s="72">
        <f t="shared" si="0"/>
        <v>0.43661038961038962</v>
      </c>
    </row>
    <row r="24" spans="2:5" x14ac:dyDescent="0.25">
      <c r="B24" s="5" t="s">
        <v>5</v>
      </c>
      <c r="C24" s="2">
        <v>120</v>
      </c>
      <c r="D24" s="10">
        <v>578.74</v>
      </c>
      <c r="E24" s="3">
        <f t="shared" si="0"/>
        <v>0.37580519480519481</v>
      </c>
    </row>
    <row r="25" spans="2:5" x14ac:dyDescent="0.25">
      <c r="B25" s="5" t="s">
        <v>6</v>
      </c>
      <c r="C25" s="2">
        <v>238</v>
      </c>
      <c r="D25" s="10">
        <v>706.01</v>
      </c>
      <c r="E25" s="3">
        <f t="shared" si="0"/>
        <v>0.45844805194805194</v>
      </c>
    </row>
    <row r="26" spans="2:5" x14ac:dyDescent="0.25">
      <c r="B26" s="5" t="s">
        <v>7</v>
      </c>
      <c r="C26" s="2">
        <v>19</v>
      </c>
      <c r="D26" s="10">
        <v>842.6</v>
      </c>
      <c r="E26" s="3">
        <f t="shared" si="0"/>
        <v>0.54714285714285715</v>
      </c>
    </row>
    <row r="27" spans="2:5" x14ac:dyDescent="0.25">
      <c r="B27" s="84" t="s">
        <v>41</v>
      </c>
    </row>
    <row r="28" spans="2:5" x14ac:dyDescent="0.25">
      <c r="B28" s="84" t="s">
        <v>50</v>
      </c>
    </row>
    <row r="29" spans="2:5" ht="48" customHeight="1" x14ac:dyDescent="0.25">
      <c r="B29" s="104" t="str">
        <f>'starosna mirovina BMU'!B33:C33</f>
        <v>Prosječna mjesečna isplaćena netoplaća Republike Hrvatske za srpanj 2026. u eurima (EUR) (izvor: DZS)</v>
      </c>
      <c r="C29" s="104"/>
      <c r="D29" s="45">
        <f>'starosna mirovina BMU'!D33</f>
        <v>1540</v>
      </c>
    </row>
  </sheetData>
  <mergeCells count="2">
    <mergeCell ref="B2:E2"/>
    <mergeCell ref="B29:C29"/>
  </mergeCells>
  <conditionalFormatting sqref="E7:E26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{3DB55979-8B77-4158-8C4C-29F0848DDEF3}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DB55979-8B77-4158-8C4C-29F0848DDEF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3"/>
  <sheetViews>
    <sheetView workbookViewId="0">
      <selection activeCell="C7" sqref="C7:D30"/>
    </sheetView>
  </sheetViews>
  <sheetFormatPr defaultRowHeight="15" x14ac:dyDescent="0.25"/>
  <cols>
    <col min="2" max="2" width="15.140625" customWidth="1"/>
    <col min="3" max="3" width="17.7109375" customWidth="1"/>
    <col min="4" max="5" width="16.7109375" customWidth="1"/>
  </cols>
  <sheetData>
    <row r="2" spans="2:29" ht="50.25" customHeight="1" x14ac:dyDescent="0.25">
      <c r="B2" s="103" t="s">
        <v>13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2:29" ht="26.25" customHeight="1" x14ac:dyDescent="0.25"/>
    <row r="5" spans="2:29" x14ac:dyDescent="0.25">
      <c r="B5" t="str">
        <f>'starosna mirovina BMU'!B5</f>
        <v>za kolovoz 2026. (isplata u rujnu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srpanj 2026.</v>
      </c>
    </row>
    <row r="7" spans="2:29" x14ac:dyDescent="0.25">
      <c r="B7" s="5" t="s">
        <v>9</v>
      </c>
      <c r="C7" s="2">
        <v>80584</v>
      </c>
      <c r="D7" s="10">
        <v>401.93279273801249</v>
      </c>
      <c r="E7" s="3">
        <f t="shared" ref="E7:E30" si="0">D7/$D$33</f>
        <v>0.2609953199597484</v>
      </c>
    </row>
    <row r="8" spans="2:29" x14ac:dyDescent="0.25">
      <c r="B8" s="5" t="s">
        <v>1</v>
      </c>
      <c r="C8" s="2">
        <v>60201</v>
      </c>
      <c r="D8" s="10">
        <v>501.05</v>
      </c>
      <c r="E8" s="3">
        <f t="shared" si="0"/>
        <v>0.32535714285714284</v>
      </c>
    </row>
    <row r="9" spans="2:29" x14ac:dyDescent="0.25">
      <c r="B9" s="5" t="s">
        <v>2</v>
      </c>
      <c r="C9" s="2">
        <v>65161</v>
      </c>
      <c r="D9" s="10">
        <v>624.14</v>
      </c>
      <c r="E9" s="3">
        <f t="shared" si="0"/>
        <v>0.40528571428571425</v>
      </c>
    </row>
    <row r="10" spans="2:29" x14ac:dyDescent="0.25">
      <c r="B10" s="5">
        <v>30</v>
      </c>
      <c r="C10" s="2">
        <v>39234</v>
      </c>
      <c r="D10" s="10">
        <v>678.74</v>
      </c>
      <c r="E10" s="3">
        <f t="shared" si="0"/>
        <v>0.44074025974025977</v>
      </c>
    </row>
    <row r="11" spans="2:29" x14ac:dyDescent="0.25">
      <c r="B11" s="5">
        <v>31</v>
      </c>
      <c r="C11" s="2">
        <v>24577</v>
      </c>
      <c r="D11" s="10">
        <v>688.99</v>
      </c>
      <c r="E11" s="3">
        <f t="shared" si="0"/>
        <v>0.4473961038961039</v>
      </c>
    </row>
    <row r="12" spans="2:29" x14ac:dyDescent="0.25">
      <c r="B12" s="5">
        <v>32</v>
      </c>
      <c r="C12" s="2">
        <v>24291</v>
      </c>
      <c r="D12" s="10">
        <v>695.53</v>
      </c>
      <c r="E12" s="3">
        <f t="shared" si="0"/>
        <v>0.45164285714285712</v>
      </c>
    </row>
    <row r="13" spans="2:29" x14ac:dyDescent="0.25">
      <c r="B13" s="5">
        <v>33</v>
      </c>
      <c r="C13" s="2">
        <v>22515</v>
      </c>
      <c r="D13" s="10">
        <v>712.89</v>
      </c>
      <c r="E13" s="3">
        <f t="shared" si="0"/>
        <v>0.46291558441558439</v>
      </c>
    </row>
    <row r="14" spans="2:29" x14ac:dyDescent="0.25">
      <c r="B14" s="5">
        <v>34</v>
      </c>
      <c r="C14" s="2">
        <v>18757</v>
      </c>
      <c r="D14" s="10">
        <v>734.7</v>
      </c>
      <c r="E14" s="3">
        <f t="shared" si="0"/>
        <v>0.4770779220779221</v>
      </c>
    </row>
    <row r="15" spans="2:29" x14ac:dyDescent="0.25">
      <c r="B15" s="5">
        <v>35</v>
      </c>
      <c r="C15" s="2">
        <v>68355</v>
      </c>
      <c r="D15" s="10">
        <v>794.42</v>
      </c>
      <c r="E15" s="3">
        <f t="shared" si="0"/>
        <v>0.51585714285714279</v>
      </c>
    </row>
    <row r="16" spans="2:29" x14ac:dyDescent="0.25">
      <c r="B16" s="5">
        <v>36</v>
      </c>
      <c r="C16" s="2">
        <v>33491</v>
      </c>
      <c r="D16" s="10">
        <v>795.73</v>
      </c>
      <c r="E16" s="3">
        <f t="shared" si="0"/>
        <v>0.51670779220779217</v>
      </c>
    </row>
    <row r="17" spans="2:5" x14ac:dyDescent="0.25">
      <c r="B17" s="5">
        <v>37</v>
      </c>
      <c r="C17" s="2">
        <v>31858</v>
      </c>
      <c r="D17" s="10">
        <v>817.14</v>
      </c>
      <c r="E17" s="3">
        <f t="shared" si="0"/>
        <v>0.53061038961038964</v>
      </c>
    </row>
    <row r="18" spans="2:5" x14ac:dyDescent="0.25">
      <c r="B18" s="5">
        <v>38</v>
      </c>
      <c r="C18" s="2">
        <v>30808</v>
      </c>
      <c r="D18" s="10">
        <v>848.16</v>
      </c>
      <c r="E18" s="3">
        <f t="shared" si="0"/>
        <v>0.55075324675324677</v>
      </c>
    </row>
    <row r="19" spans="2:5" x14ac:dyDescent="0.25">
      <c r="B19" s="5">
        <v>39</v>
      </c>
      <c r="C19" s="2">
        <v>27933</v>
      </c>
      <c r="D19" s="10">
        <v>889.79</v>
      </c>
      <c r="E19" s="3">
        <f t="shared" si="0"/>
        <v>0.57778571428571424</v>
      </c>
    </row>
    <row r="20" spans="2:5" x14ac:dyDescent="0.25">
      <c r="B20" s="5">
        <v>40</v>
      </c>
      <c r="C20" s="2">
        <v>37505</v>
      </c>
      <c r="D20" s="10">
        <v>955.59</v>
      </c>
      <c r="E20" s="3">
        <f t="shared" si="0"/>
        <v>0.62051298701298707</v>
      </c>
    </row>
    <row r="21" spans="2:5" x14ac:dyDescent="0.25">
      <c r="B21" s="5">
        <v>41</v>
      </c>
      <c r="C21" s="2">
        <v>50603</v>
      </c>
      <c r="D21" s="10">
        <v>879.51</v>
      </c>
      <c r="E21" s="3">
        <f t="shared" si="0"/>
        <v>0.57111038961038962</v>
      </c>
    </row>
    <row r="22" spans="2:5" x14ac:dyDescent="0.25">
      <c r="B22" s="5">
        <v>42</v>
      </c>
      <c r="C22" s="2">
        <v>27413</v>
      </c>
      <c r="D22" s="10">
        <v>933.06</v>
      </c>
      <c r="E22" s="3">
        <f t="shared" si="0"/>
        <v>0.6058831168831168</v>
      </c>
    </row>
    <row r="23" spans="2:5" x14ac:dyDescent="0.25">
      <c r="B23" s="5">
        <v>43</v>
      </c>
      <c r="C23" s="2">
        <v>19921</v>
      </c>
      <c r="D23" s="10">
        <v>974.56</v>
      </c>
      <c r="E23" s="3">
        <f t="shared" si="0"/>
        <v>0.63283116883116874</v>
      </c>
    </row>
    <row r="24" spans="2:5" x14ac:dyDescent="0.25">
      <c r="B24" s="5">
        <v>44</v>
      </c>
      <c r="C24" s="2">
        <v>14975</v>
      </c>
      <c r="D24" s="10">
        <v>1014.17</v>
      </c>
      <c r="E24" s="3">
        <f t="shared" si="0"/>
        <v>0.65855194805194806</v>
      </c>
    </row>
    <row r="25" spans="2:5" x14ac:dyDescent="0.25">
      <c r="B25" s="5">
        <v>45</v>
      </c>
      <c r="C25" s="2">
        <v>12645</v>
      </c>
      <c r="D25" s="10">
        <v>1044.67</v>
      </c>
      <c r="E25" s="3">
        <f t="shared" si="0"/>
        <v>0.67835714285714288</v>
      </c>
    </row>
    <row r="26" spans="2:5" x14ac:dyDescent="0.25">
      <c r="B26" s="5" t="s">
        <v>3</v>
      </c>
      <c r="C26" s="2">
        <v>21692</v>
      </c>
      <c r="D26" s="10">
        <v>1179.03</v>
      </c>
      <c r="E26" s="3">
        <f t="shared" si="0"/>
        <v>0.76560389610389612</v>
      </c>
    </row>
    <row r="27" spans="2:5" x14ac:dyDescent="0.25">
      <c r="B27" s="5" t="s">
        <v>4</v>
      </c>
      <c r="C27" s="6">
        <f>SUM(C7:C26)</f>
        <v>712519</v>
      </c>
      <c r="D27" s="65">
        <v>744.95</v>
      </c>
      <c r="E27" s="72">
        <f t="shared" si="0"/>
        <v>0.48373376623376624</v>
      </c>
    </row>
    <row r="28" spans="2:5" x14ac:dyDescent="0.25">
      <c r="B28" s="5" t="s">
        <v>5</v>
      </c>
      <c r="C28" s="2">
        <v>335320</v>
      </c>
      <c r="D28" s="10">
        <v>577.1</v>
      </c>
      <c r="E28" s="3">
        <f t="shared" si="0"/>
        <v>0.37474025974025976</v>
      </c>
    </row>
    <row r="29" spans="2:5" x14ac:dyDescent="0.25">
      <c r="B29" s="5" t="s">
        <v>6</v>
      </c>
      <c r="C29" s="2">
        <v>192445</v>
      </c>
      <c r="D29" s="10">
        <v>820.85</v>
      </c>
      <c r="E29" s="3">
        <f t="shared" si="0"/>
        <v>0.53301948051948056</v>
      </c>
    </row>
    <row r="30" spans="2:5" x14ac:dyDescent="0.25">
      <c r="B30" s="5" t="s">
        <v>7</v>
      </c>
      <c r="C30" s="2">
        <v>184754</v>
      </c>
      <c r="D30" s="10">
        <v>970.53</v>
      </c>
      <c r="E30" s="3">
        <f t="shared" si="0"/>
        <v>0.63021428571428573</v>
      </c>
    </row>
    <row r="31" spans="2:5" x14ac:dyDescent="0.25">
      <c r="B31" s="84" t="s">
        <v>41</v>
      </c>
    </row>
    <row r="32" spans="2:5" x14ac:dyDescent="0.25">
      <c r="B32" s="84" t="s">
        <v>50</v>
      </c>
    </row>
    <row r="33" spans="2:4" ht="45.75" customHeight="1" x14ac:dyDescent="0.25">
      <c r="B33" s="104" t="str">
        <f>'starosna mirovina BMU'!B33:C33</f>
        <v>Prosječna mjesečna isplaćena netoplaća Republike Hrvatske za srpanj 2026. u eurima (EUR) (izvor: DZS)</v>
      </c>
      <c r="C33" s="104"/>
      <c r="D33" s="45">
        <f>'starosna mirovina BMU'!D33</f>
        <v>1540</v>
      </c>
    </row>
  </sheetData>
  <mergeCells count="2">
    <mergeCell ref="B2:E2"/>
    <mergeCell ref="B33:C33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{891DE951-73B4-4BE3-A51D-5EBAF9AE1DEA}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1DE951-73B4-4BE3-A51D-5EBAF9AE1DE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3"/>
  <sheetViews>
    <sheetView workbookViewId="0">
      <selection activeCell="C7" sqref="C7:D30"/>
    </sheetView>
  </sheetViews>
  <sheetFormatPr defaultRowHeight="15" x14ac:dyDescent="0.25"/>
  <cols>
    <col min="2" max="2" width="15.140625" customWidth="1"/>
    <col min="3" max="3" width="16.28515625" customWidth="1"/>
    <col min="4" max="5" width="16.7109375" customWidth="1"/>
  </cols>
  <sheetData>
    <row r="2" spans="2:29" ht="46.5" customHeight="1" x14ac:dyDescent="0.25">
      <c r="B2" s="107" t="s">
        <v>14</v>
      </c>
      <c r="C2" s="107"/>
      <c r="D2" s="107"/>
      <c r="E2" s="107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5" spans="2:29" x14ac:dyDescent="0.25">
      <c r="B5" t="str">
        <f>'starosna mirovina BMU'!B5</f>
        <v>za kolovoz 2026. (isplata u rujnu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srpanj 2026.</v>
      </c>
    </row>
    <row r="7" spans="2:29" x14ac:dyDescent="0.25">
      <c r="B7" s="5" t="s">
        <v>9</v>
      </c>
      <c r="C7" s="2">
        <v>32156</v>
      </c>
      <c r="D7" s="10">
        <v>457.11458763527799</v>
      </c>
      <c r="E7" s="3">
        <f t="shared" ref="E7:E30" si="0">D7/$D$33</f>
        <v>0.29682765430862207</v>
      </c>
    </row>
    <row r="8" spans="2:29" x14ac:dyDescent="0.25">
      <c r="B8" s="5" t="s">
        <v>1</v>
      </c>
      <c r="C8" s="2">
        <v>16429</v>
      </c>
      <c r="D8" s="10">
        <v>556.37</v>
      </c>
      <c r="E8" s="3">
        <f t="shared" si="0"/>
        <v>0.36127922077922076</v>
      </c>
      <c r="I8" s="1"/>
    </row>
    <row r="9" spans="2:29" x14ac:dyDescent="0.25">
      <c r="B9" s="5" t="s">
        <v>2</v>
      </c>
      <c r="C9" s="2">
        <v>16355</v>
      </c>
      <c r="D9" s="10">
        <v>620.01</v>
      </c>
      <c r="E9" s="3">
        <f t="shared" si="0"/>
        <v>0.40260389610389608</v>
      </c>
    </row>
    <row r="10" spans="2:29" x14ac:dyDescent="0.25">
      <c r="B10" s="5">
        <v>30</v>
      </c>
      <c r="C10" s="2">
        <v>2783</v>
      </c>
      <c r="D10" s="10">
        <v>662.54</v>
      </c>
      <c r="E10" s="3">
        <f t="shared" si="0"/>
        <v>0.43022077922077917</v>
      </c>
    </row>
    <row r="11" spans="2:29" x14ac:dyDescent="0.25">
      <c r="B11" s="5">
        <v>31</v>
      </c>
      <c r="C11" s="2">
        <v>2320</v>
      </c>
      <c r="D11" s="10">
        <v>668.37</v>
      </c>
      <c r="E11" s="3">
        <f t="shared" si="0"/>
        <v>0.43400649350649351</v>
      </c>
    </row>
    <row r="12" spans="2:29" x14ac:dyDescent="0.25">
      <c r="B12" s="5">
        <v>32</v>
      </c>
      <c r="C12" s="2">
        <v>2003</v>
      </c>
      <c r="D12" s="10">
        <v>686.1</v>
      </c>
      <c r="E12" s="3">
        <f t="shared" si="0"/>
        <v>0.44551948051948054</v>
      </c>
    </row>
    <row r="13" spans="2:29" x14ac:dyDescent="0.25">
      <c r="B13" s="5">
        <v>33</v>
      </c>
      <c r="C13" s="2">
        <v>1827</v>
      </c>
      <c r="D13" s="10">
        <v>702.5</v>
      </c>
      <c r="E13" s="3">
        <f t="shared" si="0"/>
        <v>0.45616883116883117</v>
      </c>
    </row>
    <row r="14" spans="2:29" x14ac:dyDescent="0.25">
      <c r="B14" s="5">
        <v>34</v>
      </c>
      <c r="C14" s="2">
        <v>1507</v>
      </c>
      <c r="D14" s="10">
        <v>716.86</v>
      </c>
      <c r="E14" s="3">
        <f t="shared" si="0"/>
        <v>0.46549350649350651</v>
      </c>
    </row>
    <row r="15" spans="2:29" x14ac:dyDescent="0.25">
      <c r="B15" s="5">
        <v>35</v>
      </c>
      <c r="C15" s="2">
        <v>1238</v>
      </c>
      <c r="D15" s="10">
        <v>720.52</v>
      </c>
      <c r="E15" s="3">
        <f t="shared" si="0"/>
        <v>0.46787012987012988</v>
      </c>
    </row>
    <row r="16" spans="2:29" x14ac:dyDescent="0.25">
      <c r="B16" s="5">
        <v>36</v>
      </c>
      <c r="C16" s="2">
        <v>1014</v>
      </c>
      <c r="D16" s="10">
        <v>735.5</v>
      </c>
      <c r="E16" s="3">
        <f t="shared" si="0"/>
        <v>0.47759740259740258</v>
      </c>
    </row>
    <row r="17" spans="2:5" x14ac:dyDescent="0.25">
      <c r="B17" s="5">
        <v>37</v>
      </c>
      <c r="C17" s="2">
        <v>715</v>
      </c>
      <c r="D17" s="10">
        <v>749.47</v>
      </c>
      <c r="E17" s="3">
        <f t="shared" si="0"/>
        <v>0.4866688311688312</v>
      </c>
    </row>
    <row r="18" spans="2:5" x14ac:dyDescent="0.25">
      <c r="B18" s="5">
        <v>38</v>
      </c>
      <c r="C18" s="2">
        <v>573</v>
      </c>
      <c r="D18" s="10">
        <v>754.66</v>
      </c>
      <c r="E18" s="3">
        <f t="shared" si="0"/>
        <v>0.490038961038961</v>
      </c>
    </row>
    <row r="19" spans="2:5" x14ac:dyDescent="0.25">
      <c r="B19" s="5">
        <v>39</v>
      </c>
      <c r="C19" s="2">
        <v>400</v>
      </c>
      <c r="D19" s="10">
        <v>770.22</v>
      </c>
      <c r="E19" s="3">
        <f t="shared" si="0"/>
        <v>0.50014285714285711</v>
      </c>
    </row>
    <row r="20" spans="2:5" x14ac:dyDescent="0.25">
      <c r="B20" s="5">
        <v>40</v>
      </c>
      <c r="C20" s="2">
        <v>243</v>
      </c>
      <c r="D20" s="10">
        <v>783.65</v>
      </c>
      <c r="E20" s="3">
        <f t="shared" si="0"/>
        <v>0.5088636363636363</v>
      </c>
    </row>
    <row r="21" spans="2:5" x14ac:dyDescent="0.25">
      <c r="B21" s="5">
        <v>41</v>
      </c>
      <c r="C21" s="2">
        <v>142</v>
      </c>
      <c r="D21" s="10">
        <v>789.42</v>
      </c>
      <c r="E21" s="3">
        <f t="shared" si="0"/>
        <v>0.51261038961038963</v>
      </c>
    </row>
    <row r="22" spans="2:5" x14ac:dyDescent="0.25">
      <c r="B22" s="5">
        <v>42</v>
      </c>
      <c r="C22" s="2">
        <v>85</v>
      </c>
      <c r="D22" s="10">
        <v>851</v>
      </c>
      <c r="E22" s="3">
        <f t="shared" si="0"/>
        <v>0.55259740259740264</v>
      </c>
    </row>
    <row r="23" spans="2:5" x14ac:dyDescent="0.25">
      <c r="B23" s="5">
        <v>43</v>
      </c>
      <c r="C23" s="2">
        <v>57</v>
      </c>
      <c r="D23" s="10">
        <v>885.89</v>
      </c>
      <c r="E23" s="3">
        <f t="shared" si="0"/>
        <v>0.57525324675324674</v>
      </c>
    </row>
    <row r="24" spans="2:5" x14ac:dyDescent="0.25">
      <c r="B24" s="5">
        <v>44</v>
      </c>
      <c r="C24" s="2">
        <v>34</v>
      </c>
      <c r="D24" s="10">
        <v>875</v>
      </c>
      <c r="E24" s="3">
        <f t="shared" si="0"/>
        <v>0.56818181818181823</v>
      </c>
    </row>
    <row r="25" spans="2:5" x14ac:dyDescent="0.25">
      <c r="B25" s="5">
        <v>45</v>
      </c>
      <c r="C25" s="2">
        <v>21</v>
      </c>
      <c r="D25" s="10">
        <v>897.28</v>
      </c>
      <c r="E25" s="3">
        <f t="shared" si="0"/>
        <v>0.58264935064935064</v>
      </c>
    </row>
    <row r="26" spans="2:5" x14ac:dyDescent="0.25">
      <c r="B26" s="5" t="s">
        <v>3</v>
      </c>
      <c r="C26" s="2">
        <v>29</v>
      </c>
      <c r="D26" s="10">
        <v>968.68</v>
      </c>
      <c r="E26" s="3">
        <f t="shared" si="0"/>
        <v>0.62901298701298702</v>
      </c>
    </row>
    <row r="27" spans="2:5" x14ac:dyDescent="0.25">
      <c r="B27" s="5" t="s">
        <v>4</v>
      </c>
      <c r="C27" s="6">
        <f>SUM(C7:C26)</f>
        <v>79931</v>
      </c>
      <c r="D27" s="65">
        <v>557.09</v>
      </c>
      <c r="E27" s="72">
        <f t="shared" si="0"/>
        <v>0.36174675324675326</v>
      </c>
    </row>
    <row r="28" spans="2:5" x14ac:dyDescent="0.25">
      <c r="B28" s="5" t="s">
        <v>5</v>
      </c>
      <c r="C28" s="2">
        <v>75380</v>
      </c>
      <c r="D28" s="10">
        <v>545.4</v>
      </c>
      <c r="E28" s="3">
        <f t="shared" si="0"/>
        <v>0.35415584415584417</v>
      </c>
    </row>
    <row r="29" spans="2:5" x14ac:dyDescent="0.25">
      <c r="B29" s="5" t="s">
        <v>6</v>
      </c>
      <c r="C29" s="2">
        <v>3940</v>
      </c>
      <c r="D29" s="10">
        <v>739.64</v>
      </c>
      <c r="E29" s="3">
        <f t="shared" si="0"/>
        <v>0.48028571428571426</v>
      </c>
    </row>
    <row r="30" spans="2:5" x14ac:dyDescent="0.25">
      <c r="B30" s="5" t="s">
        <v>7</v>
      </c>
      <c r="C30" s="2">
        <v>611</v>
      </c>
      <c r="D30" s="10">
        <v>821.67</v>
      </c>
      <c r="E30" s="3">
        <f t="shared" si="0"/>
        <v>0.53355194805194806</v>
      </c>
    </row>
    <row r="31" spans="2:5" x14ac:dyDescent="0.25">
      <c r="B31" s="84" t="s">
        <v>41</v>
      </c>
    </row>
    <row r="32" spans="2:5" x14ac:dyDescent="0.25">
      <c r="B32" s="84" t="s">
        <v>50</v>
      </c>
    </row>
    <row r="33" spans="2:4" ht="46.5" customHeight="1" x14ac:dyDescent="0.25">
      <c r="B33" s="104" t="str">
        <f>'starosna mirovina BMU'!B33:C33</f>
        <v>Prosječna mjesečna isplaćena netoplaća Republike Hrvatske za srpanj 2026. u eurima (EUR) (izvor: DZS)</v>
      </c>
      <c r="C33" s="104"/>
      <c r="D33" s="45">
        <f>'starosna mirovina BMU'!D33</f>
        <v>1540</v>
      </c>
    </row>
  </sheetData>
  <mergeCells count="2">
    <mergeCell ref="B2:E2"/>
    <mergeCell ref="B33:C33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{B10FB4BF-1B7C-42CA-B250-0ED4EFA8503A}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10FB4BF-1B7C-42CA-B250-0ED4EFA8503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33"/>
  <sheetViews>
    <sheetView workbookViewId="0">
      <selection activeCell="C7" sqref="C7:D30"/>
    </sheetView>
  </sheetViews>
  <sheetFormatPr defaultRowHeight="15" x14ac:dyDescent="0.25"/>
  <cols>
    <col min="2" max="2" width="15.140625" customWidth="1"/>
    <col min="3" max="3" width="17" customWidth="1"/>
    <col min="4" max="5" width="16.7109375" customWidth="1"/>
  </cols>
  <sheetData>
    <row r="1" spans="2:29" ht="9.75" customHeight="1" x14ac:dyDescent="0.25"/>
    <row r="2" spans="2:29" ht="39.75" customHeight="1" x14ac:dyDescent="0.25">
      <c r="B2" s="103" t="s">
        <v>15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kolovoz 2026. (isplata u rujnu 2026.)</v>
      </c>
    </row>
    <row r="6" spans="2:29" ht="36" x14ac:dyDescent="0.25">
      <c r="B6" s="4" t="s">
        <v>40</v>
      </c>
      <c r="C6" s="4" t="s">
        <v>0</v>
      </c>
      <c r="D6" s="4" t="s">
        <v>8</v>
      </c>
      <c r="E6" s="4" t="str">
        <f>'starosna mirovina BMU'!E6</f>
        <v>udio u prosječnoj netoplaći za srpanj 2026.</v>
      </c>
    </row>
    <row r="7" spans="2:29" x14ac:dyDescent="0.25">
      <c r="B7" s="5" t="s">
        <v>9</v>
      </c>
      <c r="C7" s="2">
        <v>39235</v>
      </c>
      <c r="D7" s="10">
        <v>379.41372065757616</v>
      </c>
      <c r="E7" s="3">
        <f t="shared" ref="E7:E30" si="0">D7/$D$33</f>
        <v>0.24637254588154298</v>
      </c>
    </row>
    <row r="8" spans="2:29" x14ac:dyDescent="0.25">
      <c r="B8" s="5" t="s">
        <v>1</v>
      </c>
      <c r="C8" s="2">
        <v>17824</v>
      </c>
      <c r="D8" s="10">
        <v>440.06</v>
      </c>
      <c r="E8" s="3">
        <f t="shared" si="0"/>
        <v>0.28575324675324676</v>
      </c>
    </row>
    <row r="9" spans="2:29" x14ac:dyDescent="0.25">
      <c r="B9" s="5" t="s">
        <v>2</v>
      </c>
      <c r="C9" s="2">
        <v>19213</v>
      </c>
      <c r="D9" s="10">
        <v>535.23</v>
      </c>
      <c r="E9" s="3">
        <f t="shared" si="0"/>
        <v>0.34755194805194806</v>
      </c>
    </row>
    <row r="10" spans="2:29" x14ac:dyDescent="0.25">
      <c r="B10" s="5">
        <v>30</v>
      </c>
      <c r="C10" s="2">
        <v>4748</v>
      </c>
      <c r="D10" s="10">
        <v>582.45000000000005</v>
      </c>
      <c r="E10" s="3">
        <f t="shared" si="0"/>
        <v>0.37821428571428573</v>
      </c>
    </row>
    <row r="11" spans="2:29" x14ac:dyDescent="0.25">
      <c r="B11" s="5">
        <v>31</v>
      </c>
      <c r="C11" s="2">
        <v>4293</v>
      </c>
      <c r="D11" s="10">
        <v>609.5</v>
      </c>
      <c r="E11" s="3">
        <f t="shared" si="0"/>
        <v>0.39577922077922079</v>
      </c>
    </row>
    <row r="12" spans="2:29" x14ac:dyDescent="0.25">
      <c r="B12" s="5">
        <v>32</v>
      </c>
      <c r="C12" s="2">
        <v>4198</v>
      </c>
      <c r="D12" s="10">
        <v>613.87</v>
      </c>
      <c r="E12" s="3">
        <f t="shared" si="0"/>
        <v>0.39861688311688315</v>
      </c>
    </row>
    <row r="13" spans="2:29" x14ac:dyDescent="0.25">
      <c r="B13" s="5">
        <v>33</v>
      </c>
      <c r="C13" s="2">
        <v>4073</v>
      </c>
      <c r="D13" s="10">
        <v>636.58000000000004</v>
      </c>
      <c r="E13" s="3">
        <f t="shared" si="0"/>
        <v>0.41336363636363638</v>
      </c>
    </row>
    <row r="14" spans="2:29" x14ac:dyDescent="0.25">
      <c r="B14" s="5">
        <v>34</v>
      </c>
      <c r="C14" s="2">
        <v>3668</v>
      </c>
      <c r="D14" s="10">
        <v>659.68</v>
      </c>
      <c r="E14" s="3">
        <f t="shared" si="0"/>
        <v>0.42836363636363634</v>
      </c>
    </row>
    <row r="15" spans="2:29" x14ac:dyDescent="0.25">
      <c r="B15" s="5">
        <v>35</v>
      </c>
      <c r="C15" s="2">
        <v>11834</v>
      </c>
      <c r="D15" s="10">
        <v>639.65</v>
      </c>
      <c r="E15" s="3">
        <f t="shared" si="0"/>
        <v>0.41535714285714287</v>
      </c>
    </row>
    <row r="16" spans="2:29" x14ac:dyDescent="0.25">
      <c r="B16" s="5">
        <v>36</v>
      </c>
      <c r="C16" s="2">
        <v>5604</v>
      </c>
      <c r="D16" s="10">
        <v>690.9</v>
      </c>
      <c r="E16" s="3">
        <f t="shared" si="0"/>
        <v>0.44863636363636361</v>
      </c>
    </row>
    <row r="17" spans="2:5" x14ac:dyDescent="0.25">
      <c r="B17" s="5">
        <v>37</v>
      </c>
      <c r="C17" s="2">
        <v>4676</v>
      </c>
      <c r="D17" s="10">
        <v>721.48</v>
      </c>
      <c r="E17" s="3">
        <f t="shared" si="0"/>
        <v>0.46849350649350652</v>
      </c>
    </row>
    <row r="18" spans="2:5" x14ac:dyDescent="0.25">
      <c r="B18" s="5">
        <v>38</v>
      </c>
      <c r="C18" s="2">
        <v>4188</v>
      </c>
      <c r="D18" s="10">
        <v>758.83</v>
      </c>
      <c r="E18" s="3">
        <f t="shared" si="0"/>
        <v>0.49274675324675327</v>
      </c>
    </row>
    <row r="19" spans="2:5" x14ac:dyDescent="0.25">
      <c r="B19" s="5">
        <v>39</v>
      </c>
      <c r="C19" s="2">
        <v>3267</v>
      </c>
      <c r="D19" s="10">
        <v>781.82</v>
      </c>
      <c r="E19" s="3">
        <f t="shared" si="0"/>
        <v>0.50767532467532472</v>
      </c>
    </row>
    <row r="20" spans="2:5" x14ac:dyDescent="0.25">
      <c r="B20" s="5">
        <v>40</v>
      </c>
      <c r="C20" s="2">
        <v>13129</v>
      </c>
      <c r="D20" s="10">
        <v>774.66</v>
      </c>
      <c r="E20" s="3">
        <f t="shared" si="0"/>
        <v>0.50302597402597404</v>
      </c>
    </row>
    <row r="21" spans="2:5" x14ac:dyDescent="0.25">
      <c r="B21" s="5">
        <v>41</v>
      </c>
      <c r="C21" s="2">
        <v>3437</v>
      </c>
      <c r="D21" s="10">
        <v>809.98</v>
      </c>
      <c r="E21" s="3">
        <f t="shared" si="0"/>
        <v>0.52596103896103896</v>
      </c>
    </row>
    <row r="22" spans="2:5" x14ac:dyDescent="0.25">
      <c r="B22" s="5">
        <v>42</v>
      </c>
      <c r="C22" s="2">
        <v>2104</v>
      </c>
      <c r="D22" s="10">
        <v>843.21</v>
      </c>
      <c r="E22" s="3">
        <f t="shared" si="0"/>
        <v>0.54753896103896105</v>
      </c>
    </row>
    <row r="23" spans="2:5" x14ac:dyDescent="0.25">
      <c r="B23" s="5">
        <v>43</v>
      </c>
      <c r="C23" s="2">
        <v>1584</v>
      </c>
      <c r="D23" s="10">
        <v>881.73</v>
      </c>
      <c r="E23" s="3">
        <f t="shared" si="0"/>
        <v>0.57255194805194809</v>
      </c>
    </row>
    <row r="24" spans="2:5" x14ac:dyDescent="0.25">
      <c r="B24" s="5">
        <v>44</v>
      </c>
      <c r="C24" s="2">
        <v>1131</v>
      </c>
      <c r="D24" s="10">
        <v>924.79</v>
      </c>
      <c r="E24" s="3">
        <f t="shared" si="0"/>
        <v>0.60051298701298694</v>
      </c>
    </row>
    <row r="25" spans="2:5" x14ac:dyDescent="0.25">
      <c r="B25" s="5">
        <v>45</v>
      </c>
      <c r="C25" s="2">
        <v>867</v>
      </c>
      <c r="D25" s="10">
        <v>949.41</v>
      </c>
      <c r="E25" s="3">
        <f t="shared" si="0"/>
        <v>0.61649999999999994</v>
      </c>
    </row>
    <row r="26" spans="2:5" x14ac:dyDescent="0.25">
      <c r="B26" s="5" t="s">
        <v>3</v>
      </c>
      <c r="C26" s="2">
        <v>1800</v>
      </c>
      <c r="D26" s="10">
        <v>1070.33</v>
      </c>
      <c r="E26" s="3">
        <f t="shared" si="0"/>
        <v>0.69501948051948048</v>
      </c>
    </row>
    <row r="27" spans="2:5" x14ac:dyDescent="0.25">
      <c r="B27" s="5" t="s">
        <v>4</v>
      </c>
      <c r="C27" s="6">
        <f>SUM(C7:C26)</f>
        <v>150873</v>
      </c>
      <c r="D27" s="65">
        <v>573.02</v>
      </c>
      <c r="E27" s="72">
        <f t="shared" si="0"/>
        <v>0.37209090909090908</v>
      </c>
    </row>
    <row r="28" spans="2:5" x14ac:dyDescent="0.25">
      <c r="B28" s="5" t="s">
        <v>5</v>
      </c>
      <c r="C28" s="2">
        <v>97252</v>
      </c>
      <c r="D28" s="10">
        <v>472.84</v>
      </c>
      <c r="E28" s="3">
        <f t="shared" si="0"/>
        <v>0.307038961038961</v>
      </c>
    </row>
    <row r="29" spans="2:5" x14ac:dyDescent="0.25">
      <c r="B29" s="5" t="s">
        <v>6</v>
      </c>
      <c r="C29" s="2">
        <v>29569</v>
      </c>
      <c r="D29" s="10">
        <v>694.89</v>
      </c>
      <c r="E29" s="3">
        <f t="shared" si="0"/>
        <v>0.4512272727272727</v>
      </c>
    </row>
    <row r="30" spans="2:5" x14ac:dyDescent="0.25">
      <c r="B30" s="5" t="s">
        <v>7</v>
      </c>
      <c r="C30" s="2">
        <v>24052</v>
      </c>
      <c r="D30" s="10">
        <v>828.24</v>
      </c>
      <c r="E30" s="3">
        <f t="shared" si="0"/>
        <v>0.53781818181818186</v>
      </c>
    </row>
    <row r="31" spans="2:5" ht="15" customHeight="1" x14ac:dyDescent="0.25">
      <c r="B31" s="108" t="s">
        <v>42</v>
      </c>
      <c r="C31" s="108"/>
      <c r="D31" s="108"/>
      <c r="E31" s="108"/>
    </row>
    <row r="32" spans="2:5" x14ac:dyDescent="0.25">
      <c r="B32" s="109"/>
      <c r="C32" s="109"/>
      <c r="D32" s="109"/>
      <c r="E32" s="109"/>
    </row>
    <row r="33" spans="2:4" ht="45.75" customHeight="1" x14ac:dyDescent="0.25">
      <c r="B33" s="104" t="str">
        <f>'starosna mirovina BMU'!B33:C33</f>
        <v>Prosječna mjesečna isplaćena netoplaća Republike Hrvatske za srpanj 2026. u eurima (EUR) (izvor: DZS)</v>
      </c>
      <c r="C33" s="104"/>
      <c r="D33" s="45">
        <f>'starosna mirovina BMU'!D33</f>
        <v>1540</v>
      </c>
    </row>
  </sheetData>
  <mergeCells count="3">
    <mergeCell ref="B2:E2"/>
    <mergeCell ref="B33:C33"/>
    <mergeCell ref="B31:E32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{EB328C51-FA36-4FAD-86BD-A03FECF86510}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328C51-FA36-4FAD-86BD-A03FECF8651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10</vt:i4>
      </vt:variant>
      <vt:variant>
        <vt:lpstr>Imenovani rasponi</vt:lpstr>
      </vt:variant>
      <vt:variant>
        <vt:i4>1</vt:i4>
      </vt:variant>
    </vt:vector>
  </HeadingPairs>
  <TitlesOfParts>
    <vt:vector size="11" baseType="lpstr">
      <vt:lpstr>NOVO GRAF+TABLICA</vt:lpstr>
      <vt:lpstr>starosna mirovina BMU</vt:lpstr>
      <vt:lpstr>starosna za dugo.osig. BMU</vt:lpstr>
      <vt:lpstr>starosna prevedena iz inv.BMU</vt:lpstr>
      <vt:lpstr>PSM BMU</vt:lpstr>
      <vt:lpstr>PSM +70</vt:lpstr>
      <vt:lpstr>PSM zbog stečaja BMU</vt:lpstr>
      <vt:lpstr>sveukupno ST BMU</vt:lpstr>
      <vt:lpstr>invalidska BMU</vt:lpstr>
      <vt:lpstr>obiteljska BMU</vt:lpstr>
      <vt:lpstr>'NOVO GRAF+TABLICA'!Podrucje_ispisa</vt:lpstr>
    </vt:vector>
  </TitlesOfParts>
  <Company>HZMO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Oštarić</dc:creator>
  <cp:lastModifiedBy>Tomislav Oštarić</cp:lastModifiedBy>
  <cp:lastPrinted>2026-09-14T08:00:01Z</cp:lastPrinted>
  <dcterms:created xsi:type="dcterms:W3CDTF">2023-10-03T11:00:22Z</dcterms:created>
  <dcterms:modified xsi:type="dcterms:W3CDTF">2026-09-22T10:24:06Z</dcterms:modified>
</cp:coreProperties>
</file>