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ijana\Documents\PLAN I ANALIZA - 23.3.2020. - nakon potresa\DD - mjesečno - Lili\2021\"/>
    </mc:Choice>
  </mc:AlternateContent>
  <bookViews>
    <workbookView xWindow="720" yWindow="375" windowWidth="27555" windowHeight="12045" tabRatio="713" activeTab="16"/>
  </bookViews>
  <sheets>
    <sheet name="1" sheetId="50" r:id="rId1"/>
    <sheet name="2" sheetId="51" r:id="rId2"/>
    <sheet name="3" sheetId="53" r:id="rId3"/>
    <sheet name="4" sheetId="55" r:id="rId4"/>
    <sheet name="5" sheetId="57" r:id="rId5"/>
    <sheet name="6" sheetId="59" r:id="rId6"/>
    <sheet name="7" sheetId="61" r:id="rId7"/>
    <sheet name="8" sheetId="63" r:id="rId8"/>
    <sheet name="ispl. u siječnju" sheetId="26" r:id="rId9"/>
    <sheet name="ispl. u veljači" sheetId="52" r:id="rId10"/>
    <sheet name="ispl. u ožujku" sheetId="54" r:id="rId11"/>
    <sheet name="ispl. u travnju" sheetId="56" r:id="rId12"/>
    <sheet name="ispl. u svibnju" sheetId="58" r:id="rId13"/>
    <sheet name="ispl. u lipnju" sheetId="60" r:id="rId14"/>
    <sheet name="ispl. u srpnju" sheetId="62" r:id="rId15"/>
    <sheet name="ispl. u kolovozu" sheetId="64" r:id="rId16"/>
    <sheet name="Prosjek" sheetId="3" r:id="rId17"/>
  </sheets>
  <definedNames>
    <definedName name="_xlnm.Print_Area" localSheetId="0">'1'!$A$1:$G$87</definedName>
    <definedName name="_xlnm.Print_Area" localSheetId="1">'2'!$A$1:$G$87</definedName>
    <definedName name="_xlnm.Print_Area" localSheetId="2">'3'!$A$1:$G$87</definedName>
    <definedName name="_xlnm.Print_Area" localSheetId="3">'4'!$A$1:$G$87</definedName>
    <definedName name="_xlnm.Print_Area" localSheetId="4">'5'!$A$1:$G$87</definedName>
    <definedName name="_xlnm.Print_Area" localSheetId="5">'6'!$A$1:$G$87</definedName>
    <definedName name="_xlnm.Print_Area" localSheetId="6">'7'!$A$1:$G$76</definedName>
  </definedNames>
  <calcPr calcId="162913"/>
</workbook>
</file>

<file path=xl/calcChain.xml><?xml version="1.0" encoding="utf-8"?>
<calcChain xmlns="http://schemas.openxmlformats.org/spreadsheetml/2006/main">
  <c r="G35" i="3" l="1"/>
  <c r="E35" i="3"/>
  <c r="D35" i="3"/>
  <c r="C35" i="3"/>
  <c r="C38" i="3"/>
  <c r="C39" i="3" s="1"/>
  <c r="D34" i="3"/>
  <c r="E34" i="3"/>
  <c r="F34" i="3"/>
  <c r="G34" i="3"/>
  <c r="C37" i="61"/>
  <c r="E37" i="63"/>
  <c r="E18" i="64" s="1"/>
  <c r="F37" i="63"/>
  <c r="D37" i="63"/>
  <c r="D18" i="64" s="1"/>
  <c r="C37" i="63"/>
  <c r="C18" i="64" s="1"/>
  <c r="G31" i="63"/>
  <c r="D21" i="64"/>
  <c r="E21" i="64"/>
  <c r="F21" i="64"/>
  <c r="C21" i="64"/>
  <c r="F18" i="64"/>
  <c r="D16" i="64"/>
  <c r="G73" i="63"/>
  <c r="F72" i="63"/>
  <c r="F74" i="63" s="1"/>
  <c r="E72" i="63"/>
  <c r="E74" i="63" s="1"/>
  <c r="D72" i="63"/>
  <c r="D74" i="63" s="1"/>
  <c r="G71" i="63"/>
  <c r="G70" i="63"/>
  <c r="G65" i="63"/>
  <c r="G21" i="64" s="1"/>
  <c r="F63" i="63"/>
  <c r="E63" i="63"/>
  <c r="D63" i="63"/>
  <c r="C63" i="63"/>
  <c r="F62" i="63"/>
  <c r="E62" i="63"/>
  <c r="D62" i="63"/>
  <c r="C62" i="63"/>
  <c r="F61" i="63"/>
  <c r="E61" i="63"/>
  <c r="D61" i="63"/>
  <c r="C61" i="63"/>
  <c r="F60" i="63"/>
  <c r="E60" i="63"/>
  <c r="D60" i="63"/>
  <c r="C60" i="63"/>
  <c r="F59" i="63"/>
  <c r="E59" i="63"/>
  <c r="D59" i="63"/>
  <c r="C59" i="63"/>
  <c r="F57" i="63"/>
  <c r="F20" i="64" s="1"/>
  <c r="E57" i="63"/>
  <c r="E20" i="64" s="1"/>
  <c r="D57" i="63"/>
  <c r="D20" i="64" s="1"/>
  <c r="C57" i="63"/>
  <c r="C20" i="64" s="1"/>
  <c r="G56" i="63"/>
  <c r="G55" i="63"/>
  <c r="G54" i="63"/>
  <c r="G53" i="63"/>
  <c r="G52" i="63"/>
  <c r="F44" i="63"/>
  <c r="F19" i="64" s="1"/>
  <c r="E44" i="63"/>
  <c r="E19" i="64" s="1"/>
  <c r="D44" i="63"/>
  <c r="D19" i="64" s="1"/>
  <c r="C44" i="63"/>
  <c r="C19" i="64" s="1"/>
  <c r="G43" i="63"/>
  <c r="G42" i="63"/>
  <c r="G41" i="63"/>
  <c r="G40" i="63"/>
  <c r="G39" i="63"/>
  <c r="G36" i="63"/>
  <c r="G35" i="63"/>
  <c r="G34" i="63"/>
  <c r="G33" i="63"/>
  <c r="G32" i="63"/>
  <c r="G37" i="63" s="1"/>
  <c r="F29" i="63"/>
  <c r="F17" i="64" s="1"/>
  <c r="E29" i="63"/>
  <c r="E17" i="64" s="1"/>
  <c r="D29" i="63"/>
  <c r="D17" i="64" s="1"/>
  <c r="C29" i="63"/>
  <c r="C17" i="64" s="1"/>
  <c r="G28" i="63"/>
  <c r="G27" i="63"/>
  <c r="G26" i="63"/>
  <c r="G25" i="63"/>
  <c r="G24" i="63"/>
  <c r="F22" i="63"/>
  <c r="F16" i="64" s="1"/>
  <c r="E22" i="63"/>
  <c r="E16" i="64" s="1"/>
  <c r="D22" i="63"/>
  <c r="C22" i="63"/>
  <c r="C16" i="64" s="1"/>
  <c r="G21" i="63"/>
  <c r="G20" i="63"/>
  <c r="G19" i="63"/>
  <c r="G18" i="63"/>
  <c r="G17" i="63"/>
  <c r="F15" i="63"/>
  <c r="F15" i="64" s="1"/>
  <c r="E15" i="63"/>
  <c r="E15" i="64" s="1"/>
  <c r="D15" i="63"/>
  <c r="D15" i="64" s="1"/>
  <c r="C15" i="63"/>
  <c r="C15" i="64" s="1"/>
  <c r="G14" i="63"/>
  <c r="G13" i="63"/>
  <c r="G12" i="63"/>
  <c r="G11" i="63"/>
  <c r="G10" i="63"/>
  <c r="E64" i="63" l="1"/>
  <c r="E66" i="63" s="1"/>
  <c r="D64" i="63"/>
  <c r="D66" i="63" s="1"/>
  <c r="G59" i="63"/>
  <c r="F64" i="63"/>
  <c r="G60" i="63"/>
  <c r="G29" i="63"/>
  <c r="G17" i="64" s="1"/>
  <c r="F22" i="64"/>
  <c r="D22" i="64"/>
  <c r="E22" i="64"/>
  <c r="C22" i="64"/>
  <c r="G72" i="63"/>
  <c r="G74" i="63" s="1"/>
  <c r="G57" i="63"/>
  <c r="G20" i="64" s="1"/>
  <c r="G44" i="63"/>
  <c r="G19" i="64" s="1"/>
  <c r="G61" i="63"/>
  <c r="G18" i="64"/>
  <c r="C64" i="63"/>
  <c r="C66" i="63" s="1"/>
  <c r="G22" i="63"/>
  <c r="G16" i="64" s="1"/>
  <c r="G15" i="63"/>
  <c r="F66" i="63"/>
  <c r="G62" i="63"/>
  <c r="G63" i="63"/>
  <c r="G15" i="64" l="1"/>
  <c r="G22" i="64" s="1"/>
  <c r="G64" i="63"/>
  <c r="G66" i="63" s="1"/>
  <c r="C22" i="61"/>
  <c r="C29" i="61"/>
  <c r="C44" i="61"/>
  <c r="C57" i="61"/>
  <c r="C59" i="61"/>
  <c r="C60" i="61"/>
  <c r="C61" i="61"/>
  <c r="C62" i="61"/>
  <c r="C63" i="61"/>
  <c r="F21" i="62" l="1"/>
  <c r="E21" i="62"/>
  <c r="G21" i="62" s="1"/>
  <c r="D21" i="62"/>
  <c r="C21" i="62"/>
  <c r="C20" i="62"/>
  <c r="C19" i="62"/>
  <c r="C18" i="62"/>
  <c r="C17" i="62"/>
  <c r="C16" i="62"/>
  <c r="G73" i="61"/>
  <c r="F72" i="61"/>
  <c r="F74" i="61" s="1"/>
  <c r="E72" i="61"/>
  <c r="D72" i="61"/>
  <c r="D74" i="61" s="1"/>
  <c r="G71" i="61"/>
  <c r="G70" i="61"/>
  <c r="G65" i="61"/>
  <c r="F63" i="61"/>
  <c r="E63" i="61"/>
  <c r="D63" i="61"/>
  <c r="F62" i="61"/>
  <c r="E62" i="61"/>
  <c r="D62" i="61"/>
  <c r="F61" i="61"/>
  <c r="E61" i="61"/>
  <c r="D61" i="61"/>
  <c r="F60" i="61"/>
  <c r="E60" i="61"/>
  <c r="D60" i="61"/>
  <c r="F59" i="61"/>
  <c r="E59" i="61"/>
  <c r="D59" i="61"/>
  <c r="F57" i="61"/>
  <c r="F20" i="62" s="1"/>
  <c r="E57" i="61"/>
  <c r="E20" i="62" s="1"/>
  <c r="D57" i="61"/>
  <c r="D20" i="62" s="1"/>
  <c r="G56" i="61"/>
  <c r="G55" i="61"/>
  <c r="G54" i="61"/>
  <c r="G53" i="61"/>
  <c r="G52" i="61"/>
  <c r="F44" i="61"/>
  <c r="F19" i="62" s="1"/>
  <c r="E44" i="61"/>
  <c r="E19" i="62" s="1"/>
  <c r="D44" i="61"/>
  <c r="D19" i="62" s="1"/>
  <c r="G43" i="61"/>
  <c r="G42" i="61"/>
  <c r="G41" i="61"/>
  <c r="G40" i="61"/>
  <c r="G39" i="61"/>
  <c r="F37" i="61"/>
  <c r="F18" i="62" s="1"/>
  <c r="E37" i="61"/>
  <c r="E18" i="62" s="1"/>
  <c r="D37" i="61"/>
  <c r="D18" i="62" s="1"/>
  <c r="G36" i="61"/>
  <c r="G35" i="61"/>
  <c r="G34" i="61"/>
  <c r="G33" i="61"/>
  <c r="G32" i="61"/>
  <c r="F29" i="61"/>
  <c r="F17" i="62" s="1"/>
  <c r="E29" i="61"/>
  <c r="E17" i="62" s="1"/>
  <c r="D29" i="61"/>
  <c r="D17" i="62" s="1"/>
  <c r="G28" i="61"/>
  <c r="G27" i="61"/>
  <c r="G26" i="61"/>
  <c r="G25" i="61"/>
  <c r="G24" i="61"/>
  <c r="F22" i="61"/>
  <c r="F16" i="62" s="1"/>
  <c r="E22" i="61"/>
  <c r="E16" i="62" s="1"/>
  <c r="D22" i="61"/>
  <c r="D16" i="62" s="1"/>
  <c r="G21" i="61"/>
  <c r="G20" i="61"/>
  <c r="G19" i="61"/>
  <c r="G18" i="61"/>
  <c r="G17" i="61"/>
  <c r="F15" i="61"/>
  <c r="F15" i="62" s="1"/>
  <c r="E15" i="61"/>
  <c r="E15" i="62" s="1"/>
  <c r="D15" i="61"/>
  <c r="D15" i="62" s="1"/>
  <c r="C15" i="61"/>
  <c r="C15" i="62" s="1"/>
  <c r="G14" i="61"/>
  <c r="G13" i="61"/>
  <c r="G12" i="61"/>
  <c r="G11" i="61"/>
  <c r="G10" i="61"/>
  <c r="C64" i="61" l="1"/>
  <c r="C66" i="61" s="1"/>
  <c r="C28" i="3" s="1"/>
  <c r="G72" i="61"/>
  <c r="G20" i="62"/>
  <c r="G19" i="62"/>
  <c r="G44" i="61"/>
  <c r="G29" i="61"/>
  <c r="G17" i="62"/>
  <c r="F64" i="61"/>
  <c r="F66" i="61" s="1"/>
  <c r="F28" i="3" s="1"/>
  <c r="F22" i="62"/>
  <c r="G16" i="62"/>
  <c r="D22" i="62"/>
  <c r="G63" i="61"/>
  <c r="D64" i="61"/>
  <c r="D66" i="61" s="1"/>
  <c r="D28" i="3" s="1"/>
  <c r="G15" i="62"/>
  <c r="E22" i="62"/>
  <c r="G18" i="62"/>
  <c r="C22" i="62"/>
  <c r="G74" i="61"/>
  <c r="G57" i="61"/>
  <c r="G37" i="61"/>
  <c r="G22" i="61"/>
  <c r="G62" i="61"/>
  <c r="G15" i="61"/>
  <c r="G59" i="61"/>
  <c r="G60" i="61"/>
  <c r="G61" i="61"/>
  <c r="E64" i="61"/>
  <c r="E66" i="61" s="1"/>
  <c r="E28" i="3" s="1"/>
  <c r="E74" i="61"/>
  <c r="E24" i="3"/>
  <c r="F24" i="3"/>
  <c r="D24" i="3"/>
  <c r="C24" i="3"/>
  <c r="G22" i="62" l="1"/>
  <c r="G64" i="61"/>
  <c r="G66" i="61" s="1"/>
  <c r="F21" i="60"/>
  <c r="E21" i="60"/>
  <c r="G21" i="60" s="1"/>
  <c r="D21" i="60"/>
  <c r="C21" i="60"/>
  <c r="G73" i="59"/>
  <c r="F72" i="59"/>
  <c r="F74" i="59" s="1"/>
  <c r="E72" i="59"/>
  <c r="D72" i="59"/>
  <c r="D74" i="59" s="1"/>
  <c r="G71" i="59"/>
  <c r="G70" i="59"/>
  <c r="G65" i="59"/>
  <c r="F63" i="59"/>
  <c r="E63" i="59"/>
  <c r="D63" i="59"/>
  <c r="C63" i="59"/>
  <c r="F62" i="59"/>
  <c r="E62" i="59"/>
  <c r="D62" i="59"/>
  <c r="C62" i="59"/>
  <c r="F61" i="59"/>
  <c r="E61" i="59"/>
  <c r="D61" i="59"/>
  <c r="C61" i="59"/>
  <c r="F60" i="59"/>
  <c r="E60" i="59"/>
  <c r="D60" i="59"/>
  <c r="C60" i="59"/>
  <c r="F59" i="59"/>
  <c r="E59" i="59"/>
  <c r="D59" i="59"/>
  <c r="C59" i="59"/>
  <c r="F57" i="59"/>
  <c r="F20" i="60" s="1"/>
  <c r="E57" i="59"/>
  <c r="E20" i="60" s="1"/>
  <c r="D57" i="59"/>
  <c r="D20" i="60" s="1"/>
  <c r="C57" i="59"/>
  <c r="C20" i="60" s="1"/>
  <c r="G56" i="59"/>
  <c r="G55" i="59"/>
  <c r="G54" i="59"/>
  <c r="G53" i="59"/>
  <c r="G52" i="59"/>
  <c r="F44" i="59"/>
  <c r="F19" i="60" s="1"/>
  <c r="E44" i="59"/>
  <c r="E19" i="60" s="1"/>
  <c r="D44" i="59"/>
  <c r="D19" i="60" s="1"/>
  <c r="C44" i="59"/>
  <c r="C19" i="60" s="1"/>
  <c r="G43" i="59"/>
  <c r="G42" i="59"/>
  <c r="G41" i="59"/>
  <c r="G40" i="59"/>
  <c r="G39" i="59"/>
  <c r="F37" i="59"/>
  <c r="F18" i="60" s="1"/>
  <c r="E37" i="59"/>
  <c r="E18" i="60" s="1"/>
  <c r="D37" i="59"/>
  <c r="D18" i="60" s="1"/>
  <c r="C37" i="59"/>
  <c r="C18" i="60" s="1"/>
  <c r="G36" i="59"/>
  <c r="G35" i="59"/>
  <c r="G34" i="59"/>
  <c r="G33" i="59"/>
  <c r="G32" i="59"/>
  <c r="F29" i="59"/>
  <c r="F17" i="60" s="1"/>
  <c r="E29" i="59"/>
  <c r="E17" i="60" s="1"/>
  <c r="D29" i="59"/>
  <c r="D17" i="60" s="1"/>
  <c r="C29" i="59"/>
  <c r="C17" i="60" s="1"/>
  <c r="G28" i="59"/>
  <c r="G27" i="59"/>
  <c r="G26" i="59"/>
  <c r="G25" i="59"/>
  <c r="G24" i="59"/>
  <c r="F22" i="59"/>
  <c r="F16" i="60" s="1"/>
  <c r="E22" i="59"/>
  <c r="E16" i="60" s="1"/>
  <c r="D22" i="59"/>
  <c r="D16" i="60" s="1"/>
  <c r="C22" i="59"/>
  <c r="C16" i="60" s="1"/>
  <c r="G21" i="59"/>
  <c r="G20" i="59"/>
  <c r="G19" i="59"/>
  <c r="G18" i="59"/>
  <c r="G17" i="59"/>
  <c r="F15" i="59"/>
  <c r="F15" i="60" s="1"/>
  <c r="E15" i="59"/>
  <c r="E15" i="60" s="1"/>
  <c r="D15" i="59"/>
  <c r="D15" i="60" s="1"/>
  <c r="C15" i="59"/>
  <c r="C15" i="60" s="1"/>
  <c r="G14" i="59"/>
  <c r="G13" i="59"/>
  <c r="G12" i="59"/>
  <c r="G11" i="59"/>
  <c r="G10" i="59"/>
  <c r="G20" i="60" l="1"/>
  <c r="G19" i="60"/>
  <c r="G29" i="59"/>
  <c r="G17" i="60"/>
  <c r="D22" i="60"/>
  <c r="G62" i="59"/>
  <c r="G61" i="59"/>
  <c r="E64" i="59"/>
  <c r="E66" i="59" s="1"/>
  <c r="F22" i="60"/>
  <c r="G15" i="60"/>
  <c r="G18" i="60"/>
  <c r="G16" i="60"/>
  <c r="C22" i="60"/>
  <c r="E22" i="60"/>
  <c r="G72" i="59"/>
  <c r="G74" i="59" s="1"/>
  <c r="G57" i="59"/>
  <c r="G44" i="59"/>
  <c r="G37" i="59"/>
  <c r="C64" i="59"/>
  <c r="C66" i="59" s="1"/>
  <c r="G22" i="59"/>
  <c r="D64" i="59"/>
  <c r="D66" i="59" s="1"/>
  <c r="G15" i="59"/>
  <c r="G60" i="59"/>
  <c r="F64" i="59"/>
  <c r="F66" i="59" s="1"/>
  <c r="G63" i="59"/>
  <c r="G59" i="59"/>
  <c r="E74" i="59"/>
  <c r="E57" i="57"/>
  <c r="G22" i="60" l="1"/>
  <c r="G64" i="59"/>
  <c r="G66" i="59" s="1"/>
  <c r="F21" i="58"/>
  <c r="E21" i="58"/>
  <c r="G21" i="58" s="1"/>
  <c r="E20" i="58"/>
  <c r="D21" i="58"/>
  <c r="C21" i="58"/>
  <c r="G73" i="57"/>
  <c r="F72" i="57"/>
  <c r="F74" i="57" s="1"/>
  <c r="E72" i="57"/>
  <c r="D72" i="57"/>
  <c r="D74" i="57" s="1"/>
  <c r="G71" i="57"/>
  <c r="G70" i="57"/>
  <c r="G65" i="57"/>
  <c r="F63" i="57"/>
  <c r="E63" i="57"/>
  <c r="D63" i="57"/>
  <c r="C63" i="57"/>
  <c r="F62" i="57"/>
  <c r="E62" i="57"/>
  <c r="D62" i="57"/>
  <c r="C62" i="57"/>
  <c r="F61" i="57"/>
  <c r="E61" i="57"/>
  <c r="D61" i="57"/>
  <c r="C61" i="57"/>
  <c r="F60" i="57"/>
  <c r="E60" i="57"/>
  <c r="D60" i="57"/>
  <c r="C60" i="57"/>
  <c r="F59" i="57"/>
  <c r="E59" i="57"/>
  <c r="D59" i="57"/>
  <c r="C59" i="57"/>
  <c r="F57" i="57"/>
  <c r="F20" i="58" s="1"/>
  <c r="D57" i="57"/>
  <c r="D20" i="58" s="1"/>
  <c r="C57" i="57"/>
  <c r="C20" i="58" s="1"/>
  <c r="G56" i="57"/>
  <c r="G55" i="57"/>
  <c r="G54" i="57"/>
  <c r="G53" i="57"/>
  <c r="G52" i="57"/>
  <c r="F44" i="57"/>
  <c r="F19" i="58" s="1"/>
  <c r="E44" i="57"/>
  <c r="E19" i="58" s="1"/>
  <c r="D44" i="57"/>
  <c r="D19" i="58" s="1"/>
  <c r="C44" i="57"/>
  <c r="C19" i="58" s="1"/>
  <c r="G43" i="57"/>
  <c r="G42" i="57"/>
  <c r="G41" i="57"/>
  <c r="G40" i="57"/>
  <c r="G39" i="57"/>
  <c r="F37" i="57"/>
  <c r="F18" i="58" s="1"/>
  <c r="E37" i="57"/>
  <c r="E18" i="58" s="1"/>
  <c r="D37" i="57"/>
  <c r="D18" i="58" s="1"/>
  <c r="C37" i="57"/>
  <c r="C18" i="58" s="1"/>
  <c r="G36" i="57"/>
  <c r="G35" i="57"/>
  <c r="G34" i="57"/>
  <c r="G33" i="57"/>
  <c r="G32" i="57"/>
  <c r="F29" i="57"/>
  <c r="F17" i="58" s="1"/>
  <c r="E29" i="57"/>
  <c r="E17" i="58" s="1"/>
  <c r="D29" i="57"/>
  <c r="D17" i="58" s="1"/>
  <c r="C29" i="57"/>
  <c r="C17" i="58" s="1"/>
  <c r="G28" i="57"/>
  <c r="G27" i="57"/>
  <c r="G26" i="57"/>
  <c r="G25" i="57"/>
  <c r="G24" i="57"/>
  <c r="F22" i="57"/>
  <c r="F16" i="58" s="1"/>
  <c r="E22" i="57"/>
  <c r="E16" i="58" s="1"/>
  <c r="D22" i="57"/>
  <c r="D16" i="58" s="1"/>
  <c r="C22" i="57"/>
  <c r="C16" i="58" s="1"/>
  <c r="G21" i="57"/>
  <c r="G20" i="57"/>
  <c r="G19" i="57"/>
  <c r="G18" i="57"/>
  <c r="G17" i="57"/>
  <c r="F15" i="57"/>
  <c r="F15" i="58" s="1"/>
  <c r="E15" i="57"/>
  <c r="E15" i="58" s="1"/>
  <c r="D15" i="57"/>
  <c r="D15" i="58" s="1"/>
  <c r="C15" i="57"/>
  <c r="C15" i="58" s="1"/>
  <c r="G14" i="57"/>
  <c r="G13" i="57"/>
  <c r="G12" i="57"/>
  <c r="G11" i="57"/>
  <c r="G10" i="57"/>
  <c r="G20" i="58" l="1"/>
  <c r="G19" i="58"/>
  <c r="G17" i="58"/>
  <c r="F64" i="57"/>
  <c r="F66" i="57" s="1"/>
  <c r="G16" i="58"/>
  <c r="D22" i="58"/>
  <c r="G15" i="58"/>
  <c r="F22" i="58"/>
  <c r="G15" i="57"/>
  <c r="E64" i="57"/>
  <c r="E66" i="57" s="1"/>
  <c r="D64" i="57"/>
  <c r="D66" i="57" s="1"/>
  <c r="G72" i="57"/>
  <c r="G74" i="57" s="1"/>
  <c r="G18" i="58"/>
  <c r="G22" i="58" s="1"/>
  <c r="E22" i="58"/>
  <c r="C22" i="58"/>
  <c r="G57" i="57"/>
  <c r="G44" i="57"/>
  <c r="G37" i="57"/>
  <c r="C64" i="57"/>
  <c r="C66" i="57" s="1"/>
  <c r="G29" i="57"/>
  <c r="G62" i="57"/>
  <c r="G22" i="57"/>
  <c r="G63" i="57"/>
  <c r="G60" i="57"/>
  <c r="G61" i="57"/>
  <c r="E74" i="57"/>
  <c r="G59" i="57"/>
  <c r="F21" i="56"/>
  <c r="E21" i="56"/>
  <c r="D21" i="56"/>
  <c r="C21" i="56"/>
  <c r="G73" i="55"/>
  <c r="F72" i="55"/>
  <c r="F74" i="55" s="1"/>
  <c r="E72" i="55"/>
  <c r="D72" i="55"/>
  <c r="D74" i="55" s="1"/>
  <c r="G71" i="55"/>
  <c r="G70" i="55"/>
  <c r="G65" i="55"/>
  <c r="F63" i="55"/>
  <c r="E63" i="55"/>
  <c r="D63" i="55"/>
  <c r="C63" i="55"/>
  <c r="F62" i="55"/>
  <c r="E62" i="55"/>
  <c r="D62" i="55"/>
  <c r="C62" i="55"/>
  <c r="F61" i="55"/>
  <c r="E61" i="55"/>
  <c r="D61" i="55"/>
  <c r="C61" i="55"/>
  <c r="F60" i="55"/>
  <c r="E60" i="55"/>
  <c r="D60" i="55"/>
  <c r="C60" i="55"/>
  <c r="F59" i="55"/>
  <c r="E59" i="55"/>
  <c r="D59" i="55"/>
  <c r="C59" i="55"/>
  <c r="F57" i="55"/>
  <c r="F20" i="56" s="1"/>
  <c r="E57" i="55"/>
  <c r="E20" i="56" s="1"/>
  <c r="D57" i="55"/>
  <c r="D20" i="56" s="1"/>
  <c r="C57" i="55"/>
  <c r="C20" i="56" s="1"/>
  <c r="G56" i="55"/>
  <c r="G55" i="55"/>
  <c r="G54" i="55"/>
  <c r="G53" i="55"/>
  <c r="G52" i="55"/>
  <c r="F44" i="55"/>
  <c r="F19" i="56" s="1"/>
  <c r="E44" i="55"/>
  <c r="E19" i="56" s="1"/>
  <c r="D44" i="55"/>
  <c r="D19" i="56" s="1"/>
  <c r="C44" i="55"/>
  <c r="C19" i="56" s="1"/>
  <c r="G43" i="55"/>
  <c r="G42" i="55"/>
  <c r="G41" i="55"/>
  <c r="G40" i="55"/>
  <c r="G39" i="55"/>
  <c r="F37" i="55"/>
  <c r="F18" i="56" s="1"/>
  <c r="E37" i="55"/>
  <c r="E18" i="56" s="1"/>
  <c r="D37" i="55"/>
  <c r="D18" i="56" s="1"/>
  <c r="C37" i="55"/>
  <c r="C18" i="56" s="1"/>
  <c r="G36" i="55"/>
  <c r="G35" i="55"/>
  <c r="G34" i="55"/>
  <c r="G33" i="55"/>
  <c r="G32" i="55"/>
  <c r="F29" i="55"/>
  <c r="F17" i="56" s="1"/>
  <c r="E29" i="55"/>
  <c r="E17" i="56" s="1"/>
  <c r="D29" i="55"/>
  <c r="D17" i="56" s="1"/>
  <c r="C29" i="55"/>
  <c r="C17" i="56" s="1"/>
  <c r="G28" i="55"/>
  <c r="G27" i="55"/>
  <c r="G26" i="55"/>
  <c r="G25" i="55"/>
  <c r="G24" i="55"/>
  <c r="F22" i="55"/>
  <c r="F16" i="56" s="1"/>
  <c r="E22" i="55"/>
  <c r="E16" i="56" s="1"/>
  <c r="D22" i="55"/>
  <c r="D16" i="56" s="1"/>
  <c r="C22" i="55"/>
  <c r="C16" i="56" s="1"/>
  <c r="G21" i="55"/>
  <c r="G20" i="55"/>
  <c r="G19" i="55"/>
  <c r="G18" i="55"/>
  <c r="G17" i="55"/>
  <c r="F15" i="55"/>
  <c r="F15" i="56" s="1"/>
  <c r="E15" i="55"/>
  <c r="E15" i="56" s="1"/>
  <c r="D15" i="55"/>
  <c r="D15" i="56" s="1"/>
  <c r="C15" i="55"/>
  <c r="C15" i="56" s="1"/>
  <c r="G14" i="55"/>
  <c r="G13" i="55"/>
  <c r="G12" i="55"/>
  <c r="G11" i="55"/>
  <c r="G10" i="55"/>
  <c r="G64" i="57" l="1"/>
  <c r="G66" i="57" s="1"/>
  <c r="G19" i="56"/>
  <c r="G16" i="56"/>
  <c r="F64" i="55"/>
  <c r="F66" i="55" s="1"/>
  <c r="G15" i="55"/>
  <c r="G72" i="55"/>
  <c r="G21" i="56"/>
  <c r="G74" i="55"/>
  <c r="G20" i="56"/>
  <c r="G57" i="55"/>
  <c r="G44" i="55"/>
  <c r="G37" i="55"/>
  <c r="C64" i="55"/>
  <c r="C66" i="55" s="1"/>
  <c r="G17" i="56"/>
  <c r="G29" i="55"/>
  <c r="F22" i="56"/>
  <c r="D22" i="56"/>
  <c r="G22" i="55"/>
  <c r="G59" i="55"/>
  <c r="G60" i="55"/>
  <c r="G61" i="55"/>
  <c r="G62" i="55"/>
  <c r="G63" i="55"/>
  <c r="G15" i="56"/>
  <c r="E22" i="56"/>
  <c r="D64" i="55"/>
  <c r="D66" i="55" s="1"/>
  <c r="G18" i="56"/>
  <c r="C22" i="56"/>
  <c r="E64" i="55"/>
  <c r="E66" i="55" s="1"/>
  <c r="E74" i="55"/>
  <c r="G39" i="53"/>
  <c r="C15" i="53"/>
  <c r="G22" i="56" l="1"/>
  <c r="G64" i="55"/>
  <c r="G66" i="55" s="1"/>
  <c r="F21" i="54"/>
  <c r="E21" i="54"/>
  <c r="G21" i="54" s="1"/>
  <c r="D17" i="54"/>
  <c r="D21" i="54"/>
  <c r="C21" i="54"/>
  <c r="C17" i="54"/>
  <c r="C16" i="54"/>
  <c r="G73" i="53"/>
  <c r="F72" i="53"/>
  <c r="F74" i="53" s="1"/>
  <c r="E72" i="53"/>
  <c r="D72" i="53"/>
  <c r="D74" i="53" s="1"/>
  <c r="G71" i="53"/>
  <c r="G70" i="53"/>
  <c r="G65" i="53"/>
  <c r="F63" i="53"/>
  <c r="E63" i="53"/>
  <c r="D63" i="53"/>
  <c r="C63" i="53"/>
  <c r="F62" i="53"/>
  <c r="E62" i="53"/>
  <c r="D62" i="53"/>
  <c r="C62" i="53"/>
  <c r="F61" i="53"/>
  <c r="E61" i="53"/>
  <c r="D61" i="53"/>
  <c r="C61" i="53"/>
  <c r="F60" i="53"/>
  <c r="E60" i="53"/>
  <c r="D60" i="53"/>
  <c r="C60" i="53"/>
  <c r="F59" i="53"/>
  <c r="E59" i="53"/>
  <c r="D59" i="53"/>
  <c r="C59" i="53"/>
  <c r="F57" i="53"/>
  <c r="F20" i="54" s="1"/>
  <c r="E57" i="53"/>
  <c r="E20" i="54" s="1"/>
  <c r="D57" i="53"/>
  <c r="D20" i="54" s="1"/>
  <c r="C57" i="53"/>
  <c r="C20" i="54" s="1"/>
  <c r="G56" i="53"/>
  <c r="G55" i="53"/>
  <c r="G54" i="53"/>
  <c r="G53" i="53"/>
  <c r="G52" i="53"/>
  <c r="F44" i="53"/>
  <c r="F19" i="54" s="1"/>
  <c r="E44" i="53"/>
  <c r="E19" i="54" s="1"/>
  <c r="D44" i="53"/>
  <c r="D19" i="54" s="1"/>
  <c r="C44" i="53"/>
  <c r="C19" i="54" s="1"/>
  <c r="G43" i="53"/>
  <c r="G42" i="53"/>
  <c r="G41" i="53"/>
  <c r="G40" i="53"/>
  <c r="F37" i="53"/>
  <c r="F18" i="54" s="1"/>
  <c r="E37" i="53"/>
  <c r="E18" i="54" s="1"/>
  <c r="D37" i="53"/>
  <c r="D18" i="54" s="1"/>
  <c r="C37" i="53"/>
  <c r="C18" i="54" s="1"/>
  <c r="G36" i="53"/>
  <c r="G35" i="53"/>
  <c r="G34" i="53"/>
  <c r="G33" i="53"/>
  <c r="G32" i="53"/>
  <c r="F29" i="53"/>
  <c r="F17" i="54" s="1"/>
  <c r="E29" i="53"/>
  <c r="E17" i="54" s="1"/>
  <c r="D29" i="53"/>
  <c r="C29" i="53"/>
  <c r="G28" i="53"/>
  <c r="G27" i="53"/>
  <c r="G26" i="53"/>
  <c r="G25" i="53"/>
  <c r="G24" i="53"/>
  <c r="F22" i="53"/>
  <c r="F16" i="54" s="1"/>
  <c r="E22" i="53"/>
  <c r="E16" i="54" s="1"/>
  <c r="D22" i="53"/>
  <c r="D16" i="54" s="1"/>
  <c r="C22" i="53"/>
  <c r="G21" i="53"/>
  <c r="G20" i="53"/>
  <c r="G19" i="53"/>
  <c r="G18" i="53"/>
  <c r="G17" i="53"/>
  <c r="F15" i="53"/>
  <c r="F15" i="54" s="1"/>
  <c r="E15" i="53"/>
  <c r="E15" i="54" s="1"/>
  <c r="D15" i="53"/>
  <c r="D15" i="54" s="1"/>
  <c r="C15" i="54"/>
  <c r="G14" i="53"/>
  <c r="G13" i="53"/>
  <c r="G12" i="53"/>
  <c r="G11" i="53"/>
  <c r="G10" i="53"/>
  <c r="G72" i="53" l="1"/>
  <c r="G20" i="54"/>
  <c r="G19" i="54"/>
  <c r="G18" i="54"/>
  <c r="G17" i="54"/>
  <c r="G16" i="54"/>
  <c r="D22" i="54"/>
  <c r="C22" i="54"/>
  <c r="G63" i="53"/>
  <c r="G61" i="53"/>
  <c r="F64" i="53"/>
  <c r="F66" i="53" s="1"/>
  <c r="G60" i="53"/>
  <c r="G59" i="53"/>
  <c r="G15" i="54"/>
  <c r="G22" i="54" s="1"/>
  <c r="E22" i="54"/>
  <c r="F22" i="54"/>
  <c r="G74" i="53"/>
  <c r="G57" i="53"/>
  <c r="G44" i="53"/>
  <c r="C64" i="53"/>
  <c r="C66" i="53" s="1"/>
  <c r="G37" i="53"/>
  <c r="G29" i="53"/>
  <c r="G22" i="53"/>
  <c r="G15" i="53"/>
  <c r="G62" i="53"/>
  <c r="D64" i="53"/>
  <c r="D66" i="53" s="1"/>
  <c r="E64" i="53"/>
  <c r="E66" i="53" s="1"/>
  <c r="E74" i="53"/>
  <c r="F21" i="52"/>
  <c r="E21" i="52"/>
  <c r="D21" i="52"/>
  <c r="C21" i="52"/>
  <c r="G73" i="51"/>
  <c r="F72" i="51"/>
  <c r="F74" i="51" s="1"/>
  <c r="E72" i="51"/>
  <c r="G72" i="51" s="1"/>
  <c r="D72" i="51"/>
  <c r="D74" i="51" s="1"/>
  <c r="G71" i="51"/>
  <c r="G70" i="51"/>
  <c r="G65" i="51"/>
  <c r="F63" i="51"/>
  <c r="E63" i="51"/>
  <c r="D63" i="51"/>
  <c r="C63" i="51"/>
  <c r="F62" i="51"/>
  <c r="E62" i="51"/>
  <c r="D62" i="51"/>
  <c r="C62" i="51"/>
  <c r="F61" i="51"/>
  <c r="E61" i="51"/>
  <c r="D61" i="51"/>
  <c r="C61" i="51"/>
  <c r="F60" i="51"/>
  <c r="E60" i="51"/>
  <c r="D60" i="51"/>
  <c r="C60" i="51"/>
  <c r="F59" i="51"/>
  <c r="E59" i="51"/>
  <c r="D59" i="51"/>
  <c r="C59" i="51"/>
  <c r="F57" i="51"/>
  <c r="F20" i="52" s="1"/>
  <c r="E57" i="51"/>
  <c r="E20" i="52" s="1"/>
  <c r="D57" i="51"/>
  <c r="D20" i="52" s="1"/>
  <c r="C57" i="51"/>
  <c r="C20" i="52" s="1"/>
  <c r="G56" i="51"/>
  <c r="G55" i="51"/>
  <c r="G54" i="51"/>
  <c r="G53" i="51"/>
  <c r="G52" i="51"/>
  <c r="F44" i="51"/>
  <c r="F19" i="52" s="1"/>
  <c r="E44" i="51"/>
  <c r="E19" i="52" s="1"/>
  <c r="D44" i="51"/>
  <c r="D19" i="52" s="1"/>
  <c r="C44" i="51"/>
  <c r="C19" i="52" s="1"/>
  <c r="G43" i="51"/>
  <c r="G42" i="51"/>
  <c r="G41" i="51"/>
  <c r="G40" i="51"/>
  <c r="G39" i="51"/>
  <c r="F37" i="51"/>
  <c r="F18" i="52" s="1"/>
  <c r="E37" i="51"/>
  <c r="E18" i="52" s="1"/>
  <c r="D37" i="51"/>
  <c r="D18" i="52" s="1"/>
  <c r="C37" i="51"/>
  <c r="C18" i="52" s="1"/>
  <c r="G36" i="51"/>
  <c r="G35" i="51"/>
  <c r="G34" i="51"/>
  <c r="G33" i="51"/>
  <c r="G32" i="51"/>
  <c r="F29" i="51"/>
  <c r="F17" i="52" s="1"/>
  <c r="E29" i="51"/>
  <c r="E17" i="52" s="1"/>
  <c r="D29" i="51"/>
  <c r="D17" i="52" s="1"/>
  <c r="C29" i="51"/>
  <c r="C17" i="52" s="1"/>
  <c r="G28" i="51"/>
  <c r="G27" i="51"/>
  <c r="G26" i="51"/>
  <c r="G25" i="51"/>
  <c r="G24" i="51"/>
  <c r="F22" i="51"/>
  <c r="F16" i="52" s="1"/>
  <c r="E22" i="51"/>
  <c r="E16" i="52" s="1"/>
  <c r="D22" i="51"/>
  <c r="D16" i="52" s="1"/>
  <c r="C22" i="51"/>
  <c r="C16" i="52" s="1"/>
  <c r="G21" i="51"/>
  <c r="G20" i="51"/>
  <c r="G19" i="51"/>
  <c r="G18" i="51"/>
  <c r="G17" i="51"/>
  <c r="F15" i="51"/>
  <c r="F15" i="52" s="1"/>
  <c r="E15" i="51"/>
  <c r="E15" i="52" s="1"/>
  <c r="D15" i="51"/>
  <c r="D15" i="52" s="1"/>
  <c r="C15" i="51"/>
  <c r="C15" i="52" s="1"/>
  <c r="G14" i="51"/>
  <c r="G13" i="51"/>
  <c r="G12" i="51"/>
  <c r="G11" i="51"/>
  <c r="G10" i="51"/>
  <c r="G64" i="53" l="1"/>
  <c r="G66" i="53" s="1"/>
  <c r="G20" i="52"/>
  <c r="G57" i="51"/>
  <c r="G19" i="52"/>
  <c r="G29" i="51"/>
  <c r="G16" i="52"/>
  <c r="D22" i="52"/>
  <c r="G62" i="51"/>
  <c r="G15" i="52"/>
  <c r="E22" i="52"/>
  <c r="D64" i="51"/>
  <c r="D66" i="51" s="1"/>
  <c r="G74" i="51"/>
  <c r="F22" i="52"/>
  <c r="G21" i="52"/>
  <c r="G18" i="52"/>
  <c r="G17" i="52"/>
  <c r="G22" i="52" s="1"/>
  <c r="C22" i="52"/>
  <c r="G44" i="51"/>
  <c r="G37" i="51"/>
  <c r="C64" i="51"/>
  <c r="C66" i="51" s="1"/>
  <c r="G22" i="51"/>
  <c r="G15" i="51"/>
  <c r="G59" i="51"/>
  <c r="G60" i="51"/>
  <c r="G61" i="51"/>
  <c r="F64" i="51"/>
  <c r="F66" i="51" s="1"/>
  <c r="G63" i="51"/>
  <c r="E64" i="51"/>
  <c r="E66" i="51" s="1"/>
  <c r="E74" i="51"/>
  <c r="F21" i="26"/>
  <c r="E21" i="26"/>
  <c r="D21" i="26"/>
  <c r="C21" i="26"/>
  <c r="G64" i="51" l="1"/>
  <c r="G66" i="51" s="1"/>
  <c r="D57" i="50"/>
  <c r="D20" i="26" s="1"/>
  <c r="D44" i="50"/>
  <c r="D19" i="26" s="1"/>
  <c r="D37" i="50"/>
  <c r="D18" i="26" s="1"/>
  <c r="D29" i="50"/>
  <c r="D17" i="26" s="1"/>
  <c r="D22" i="50"/>
  <c r="D16" i="26" s="1"/>
  <c r="D15" i="50"/>
  <c r="D15" i="26" s="1"/>
  <c r="G73" i="50"/>
  <c r="F72" i="50"/>
  <c r="F74" i="50" s="1"/>
  <c r="E72" i="50"/>
  <c r="D72" i="50"/>
  <c r="D74" i="50" s="1"/>
  <c r="G71" i="50"/>
  <c r="G70" i="50"/>
  <c r="G65" i="50"/>
  <c r="F63" i="50"/>
  <c r="E63" i="50"/>
  <c r="D63" i="50"/>
  <c r="C63" i="50"/>
  <c r="F62" i="50"/>
  <c r="E62" i="50"/>
  <c r="D62" i="50"/>
  <c r="C62" i="50"/>
  <c r="F61" i="50"/>
  <c r="E61" i="50"/>
  <c r="D61" i="50"/>
  <c r="C61" i="50"/>
  <c r="F60" i="50"/>
  <c r="E60" i="50"/>
  <c r="D60" i="50"/>
  <c r="C60" i="50"/>
  <c r="F59" i="50"/>
  <c r="E59" i="50"/>
  <c r="D59" i="50"/>
  <c r="C59" i="50"/>
  <c r="F57" i="50"/>
  <c r="F20" i="26" s="1"/>
  <c r="E57" i="50"/>
  <c r="E20" i="26" s="1"/>
  <c r="C57" i="50"/>
  <c r="C20" i="26" s="1"/>
  <c r="G56" i="50"/>
  <c r="G55" i="50"/>
  <c r="G54" i="50"/>
  <c r="G53" i="50"/>
  <c r="G52" i="50"/>
  <c r="F44" i="50"/>
  <c r="F19" i="26" s="1"/>
  <c r="E44" i="50"/>
  <c r="E19" i="26" s="1"/>
  <c r="C44" i="50"/>
  <c r="C19" i="26" s="1"/>
  <c r="G43" i="50"/>
  <c r="G42" i="50"/>
  <c r="G41" i="50"/>
  <c r="G40" i="50"/>
  <c r="G39" i="50"/>
  <c r="F37" i="50"/>
  <c r="F18" i="26" s="1"/>
  <c r="E37" i="50"/>
  <c r="E18" i="26" s="1"/>
  <c r="C37" i="50"/>
  <c r="C18" i="26" s="1"/>
  <c r="G36" i="50"/>
  <c r="G35" i="50"/>
  <c r="G34" i="50"/>
  <c r="G33" i="50"/>
  <c r="G32" i="50"/>
  <c r="F29" i="50"/>
  <c r="F17" i="26" s="1"/>
  <c r="E29" i="50"/>
  <c r="E17" i="26" s="1"/>
  <c r="C29" i="50"/>
  <c r="C17" i="26" s="1"/>
  <c r="G28" i="50"/>
  <c r="G27" i="50"/>
  <c r="G26" i="50"/>
  <c r="G25" i="50"/>
  <c r="G24" i="50"/>
  <c r="F22" i="50"/>
  <c r="F16" i="26" s="1"/>
  <c r="E22" i="50"/>
  <c r="E16" i="26" s="1"/>
  <c r="C22" i="50"/>
  <c r="C16" i="26" s="1"/>
  <c r="G21" i="50"/>
  <c r="G20" i="50"/>
  <c r="G19" i="50"/>
  <c r="G18" i="50"/>
  <c r="G17" i="50"/>
  <c r="F15" i="50"/>
  <c r="F15" i="26" s="1"/>
  <c r="E15" i="50"/>
  <c r="E15" i="26" s="1"/>
  <c r="C15" i="50"/>
  <c r="C15" i="26" s="1"/>
  <c r="G14" i="50"/>
  <c r="G13" i="50"/>
  <c r="G12" i="50"/>
  <c r="G11" i="50"/>
  <c r="G10" i="50"/>
  <c r="G57" i="50" l="1"/>
  <c r="G29" i="50"/>
  <c r="G62" i="50"/>
  <c r="G22" i="50"/>
  <c r="G61" i="50"/>
  <c r="G63" i="50"/>
  <c r="D64" i="50"/>
  <c r="D66" i="50" s="1"/>
  <c r="G72" i="50"/>
  <c r="G74" i="50" s="1"/>
  <c r="G44" i="50"/>
  <c r="G37" i="50"/>
  <c r="C64" i="50"/>
  <c r="C66" i="50" s="1"/>
  <c r="G15" i="50"/>
  <c r="E64" i="50"/>
  <c r="E66" i="50" s="1"/>
  <c r="F64" i="50"/>
  <c r="F66" i="50" s="1"/>
  <c r="G59" i="50"/>
  <c r="E74" i="50"/>
  <c r="G60" i="50"/>
  <c r="G64" i="50" l="1"/>
  <c r="G66" i="50" s="1"/>
  <c r="G21" i="26" l="1"/>
  <c r="G19" i="26"/>
  <c r="G17" i="26"/>
  <c r="G16" i="26"/>
  <c r="F22" i="26"/>
  <c r="G15" i="26"/>
  <c r="D22" i="26"/>
  <c r="G18" i="26"/>
  <c r="G20" i="26"/>
  <c r="C22" i="26"/>
  <c r="E22" i="26"/>
  <c r="G48" i="3"/>
  <c r="G49" i="3" s="1"/>
  <c r="E49" i="3"/>
  <c r="G22" i="26" l="1"/>
  <c r="E45" i="3" l="1"/>
  <c r="G44" i="3"/>
  <c r="G45" i="3" s="1"/>
  <c r="E41" i="3"/>
  <c r="G40" i="3"/>
  <c r="G41" i="3" s="1"/>
  <c r="E37" i="3"/>
  <c r="G36" i="3"/>
  <c r="G37" i="3" s="1"/>
  <c r="E33" i="3"/>
  <c r="G33" i="3"/>
  <c r="E29" i="3"/>
  <c r="G28" i="3"/>
  <c r="G29" i="3" s="1"/>
  <c r="E25" i="3"/>
  <c r="G24" i="3"/>
  <c r="G25" i="3" s="1"/>
  <c r="E21" i="3"/>
  <c r="G20" i="3"/>
  <c r="G21" i="3" s="1"/>
  <c r="E17" i="3"/>
  <c r="G16" i="3"/>
  <c r="G17" i="3" s="1"/>
  <c r="E13" i="3"/>
  <c r="G12" i="3"/>
  <c r="G13" i="3" s="1"/>
  <c r="F10" i="3"/>
  <c r="F14" i="3" s="1"/>
  <c r="F18" i="3" s="1"/>
  <c r="F22" i="3" s="1"/>
  <c r="F26" i="3" s="1"/>
  <c r="F30" i="3" s="1"/>
  <c r="E10" i="3"/>
  <c r="D10" i="3"/>
  <c r="D11" i="3" s="1"/>
  <c r="C10" i="3"/>
  <c r="C14" i="3" s="1"/>
  <c r="E9" i="3"/>
  <c r="G8" i="3"/>
  <c r="E7" i="3"/>
  <c r="G6" i="3"/>
  <c r="G7" i="3" s="1"/>
  <c r="F38" i="3" l="1"/>
  <c r="F42" i="3" s="1"/>
  <c r="F46" i="3" s="1"/>
  <c r="F50" i="3" s="1"/>
  <c r="G9" i="3"/>
  <c r="G10" i="3"/>
  <c r="G11" i="3" s="1"/>
  <c r="C11" i="3"/>
  <c r="E11" i="3"/>
  <c r="C18" i="3"/>
  <c r="C15" i="3"/>
  <c r="D14" i="3"/>
  <c r="E14" i="3"/>
  <c r="G14" i="3" l="1"/>
  <c r="G18" i="3" s="1"/>
  <c r="E15" i="3"/>
  <c r="E18" i="3"/>
  <c r="D15" i="3"/>
  <c r="D18" i="3"/>
  <c r="C22" i="3"/>
  <c r="C19" i="3"/>
  <c r="G15" i="3" l="1"/>
  <c r="G22" i="3"/>
  <c r="G19" i="3"/>
  <c r="E19" i="3"/>
  <c r="E22" i="3"/>
  <c r="C26" i="3"/>
  <c r="C23" i="3"/>
  <c r="D19" i="3"/>
  <c r="D22" i="3"/>
  <c r="C30" i="3" l="1"/>
  <c r="C27" i="3"/>
  <c r="G26" i="3"/>
  <c r="G23" i="3"/>
  <c r="D23" i="3"/>
  <c r="D26" i="3"/>
  <c r="E23" i="3"/>
  <c r="E26" i="3"/>
  <c r="C34" i="3" l="1"/>
  <c r="C31" i="3"/>
  <c r="E27" i="3"/>
  <c r="E30" i="3"/>
  <c r="G30" i="3"/>
  <c r="G27" i="3"/>
  <c r="D27" i="3"/>
  <c r="D30" i="3"/>
  <c r="G31" i="3" l="1"/>
  <c r="D31" i="3"/>
  <c r="E31" i="3"/>
  <c r="G38" i="3" l="1"/>
  <c r="E38" i="3"/>
  <c r="C42" i="3"/>
  <c r="D38" i="3"/>
  <c r="C46" i="3" l="1"/>
  <c r="C50" i="3" s="1"/>
  <c r="C51" i="3" s="1"/>
  <c r="C43" i="3"/>
  <c r="D39" i="3"/>
  <c r="D42" i="3"/>
  <c r="E39" i="3"/>
  <c r="E42" i="3"/>
  <c r="G42" i="3"/>
  <c r="G39" i="3"/>
  <c r="C47" i="3" l="1"/>
  <c r="D43" i="3"/>
  <c r="D46" i="3"/>
  <c r="D50" i="3" s="1"/>
  <c r="D51" i="3" s="1"/>
  <c r="G46" i="3"/>
  <c r="G50" i="3" s="1"/>
  <c r="G51" i="3" s="1"/>
  <c r="G43" i="3"/>
  <c r="E43" i="3"/>
  <c r="E46" i="3"/>
  <c r="E50" i="3" s="1"/>
  <c r="E51" i="3" s="1"/>
  <c r="G47" i="3" l="1"/>
  <c r="E47" i="3"/>
  <c r="D47" i="3"/>
</calcChain>
</file>

<file path=xl/sharedStrings.xml><?xml version="1.0" encoding="utf-8"?>
<sst xmlns="http://schemas.openxmlformats.org/spreadsheetml/2006/main" count="1132" uniqueCount="132">
  <si>
    <t>HRVATSKI ZAVOD ZA</t>
  </si>
  <si>
    <t>MIROVINSKO OSIGURANJE</t>
  </si>
  <si>
    <t xml:space="preserve"> MJESEČNI PREGLED BROJA KORISNIKA DOPLATKA ZA DJECU, </t>
  </si>
  <si>
    <t xml:space="preserve"> BROJA DJECE I OBRAČUNATIH SVOTA DOPLATKA ZA DJECU PO VRSTAMA KORISNIKA I CENZUSIMA</t>
  </si>
  <si>
    <t>Red.
br.</t>
  </si>
  <si>
    <t>KORISNICI DOPLATKA ZA DJECU KOJIMA JE OBRAČUNAT DOPLATAK ZA DJECU</t>
  </si>
  <si>
    <t>BROJ 
DJECE</t>
  </si>
  <si>
    <t>BROJ KORISNIKA</t>
  </si>
  <si>
    <t>OBRAČUNATA MJESEČNA SVOTA</t>
  </si>
  <si>
    <t>OBRAČUNATA SVOTA ZA PRETHODNE MJESECE</t>
  </si>
  <si>
    <t>UKUPNA OBRAČUNATA SVOTA</t>
  </si>
  <si>
    <t>6 (4+5)</t>
  </si>
  <si>
    <t>1.</t>
  </si>
  <si>
    <t>RADNICI</t>
  </si>
  <si>
    <t>I. CENZUS 16,33% PRORAČUNSKE OSNOVICE</t>
  </si>
  <si>
    <t>II. CENZUS 16,34% - 33,66% PRORAČUNSKE OSNOVICE</t>
  </si>
  <si>
    <t>III. CENZUS 33,67% - 70% PRORAČUNSKE OSNOVICE</t>
  </si>
  <si>
    <t>Čl. 22. ZDD - BEZ CENZUSA</t>
  </si>
  <si>
    <t>Čl. 122. ZOHBDR - BEZ CENZUSA</t>
  </si>
  <si>
    <t xml:space="preserve">1. UKUPNO </t>
  </si>
  <si>
    <t>2.</t>
  </si>
  <si>
    <t>OBRTNICI</t>
  </si>
  <si>
    <t>2. UKUPNO</t>
  </si>
  <si>
    <t>3.</t>
  </si>
  <si>
    <t>POLJOPRIVREDNICI</t>
  </si>
  <si>
    <t>3. UKUPNO</t>
  </si>
  <si>
    <t>4.</t>
  </si>
  <si>
    <t>OSOBE KOJE SAMOSTALNO</t>
  </si>
  <si>
    <t>OBAVLJAJU PROF.DJ.</t>
  </si>
  <si>
    <t>4. UKUPNO</t>
  </si>
  <si>
    <t>5.</t>
  </si>
  <si>
    <t>NEZAPOSLENE OSOBE</t>
  </si>
  <si>
    <t>5. UKUPNO</t>
  </si>
  <si>
    <t>6.</t>
  </si>
  <si>
    <t>KORISNICI MIROVINA</t>
  </si>
  <si>
    <t>6. UKUPNO</t>
  </si>
  <si>
    <t>SVEUKUPNO</t>
  </si>
  <si>
    <t>SVEUKUPNO (1.-6.)</t>
  </si>
  <si>
    <t>7.</t>
  </si>
  <si>
    <t>DOPLATAK ZA DJECU PRIMJENOM PROPISA EU</t>
  </si>
  <si>
    <t>SVEUKUPNO (1.-7.)</t>
  </si>
  <si>
    <t>PRONATALITETNI DODATAK čl. 18 ZDD-a (već obuhvaćen u mjesečnom pregledu od 1.-6.)</t>
  </si>
  <si>
    <t>KORISNICI DOPLATKA ZA DJECU KOJIMA 
PRIPADA DODATAK</t>
  </si>
  <si>
    <t>-</t>
  </si>
  <si>
    <t>REDOVITA MJESEČNA ISPLATA</t>
  </si>
  <si>
    <t>ISPLATA ZA PRETHODNE MJESECE</t>
  </si>
  <si>
    <t>UKUPNO DODATAK ZA ISPLATU</t>
  </si>
  <si>
    <t>Dodatak za troje djece</t>
  </si>
  <si>
    <t>Dodatak za više od troje djece</t>
  </si>
  <si>
    <t>UKUPNO</t>
  </si>
  <si>
    <t>SEKTOR EKONOMSKIH POSLOVA</t>
  </si>
  <si>
    <t>Odjel za poslove planiranja i analize</t>
  </si>
  <si>
    <t xml:space="preserve"> BROJA DJECE I OBRAČUNATIH SVOTA DOPLATKA ZA DJECU </t>
  </si>
  <si>
    <r>
      <t xml:space="preserve">     </t>
    </r>
    <r>
      <rPr>
        <sz val="9"/>
        <rFont val="Arial"/>
        <family val="2"/>
      </rPr>
      <t>u kn</t>
    </r>
    <r>
      <rPr>
        <b/>
        <sz val="9"/>
        <rFont val="Arial"/>
        <family val="2"/>
      </rPr>
      <t xml:space="preserve">    </t>
    </r>
  </si>
  <si>
    <t>OSOBE KOJE SAMOSTALNO OBAVLJAJU PROF.DJELATNOST</t>
  </si>
  <si>
    <t xml:space="preserve"> PREGLED BROJA KORISNIKA DOPLATKA ZA DJECU,  BROJA DJECE, OBRAČUNATIH SVOTA DOPLATKA ZA DJECU</t>
  </si>
  <si>
    <t>u kn</t>
  </si>
  <si>
    <r>
      <t xml:space="preserve">KORISNICI DOPLATKA ZA DJECU KOJIMA JE OBRAČUNAT DOPLATAK ZA DJECU 
</t>
    </r>
    <r>
      <rPr>
        <b/>
        <sz val="8"/>
        <color rgb="FFFF0000"/>
        <rFont val="Arial"/>
        <family val="2"/>
        <charset val="238"/>
      </rPr>
      <t>U MJESECU</t>
    </r>
  </si>
  <si>
    <t>siječnju</t>
  </si>
  <si>
    <r>
      <t>Prosječna svota doplatka za djecu -</t>
    </r>
    <r>
      <rPr>
        <i/>
        <sz val="9"/>
        <rFont val="Arial"/>
        <family val="2"/>
      </rPr>
      <t xml:space="preserve"> siječanj</t>
    </r>
  </si>
  <si>
    <t>veljači</t>
  </si>
  <si>
    <r>
      <t>Prosječna svota doplatka za djecu -</t>
    </r>
    <r>
      <rPr>
        <i/>
        <sz val="9"/>
        <rFont val="Arial"/>
        <family val="2"/>
      </rPr>
      <t xml:space="preserve"> veljača</t>
    </r>
  </si>
  <si>
    <t>Ukupno I.-II.</t>
  </si>
  <si>
    <t>Prosjek I.-II.</t>
  </si>
  <si>
    <t>ožujku</t>
  </si>
  <si>
    <r>
      <t>Prosječna svota doplatka za djecu -</t>
    </r>
    <r>
      <rPr>
        <i/>
        <sz val="9"/>
        <rFont val="Arial"/>
        <family val="2"/>
      </rPr>
      <t xml:space="preserve"> ožujak</t>
    </r>
  </si>
  <si>
    <t>Ukupno I.-III.</t>
  </si>
  <si>
    <t>Prosjek I.-III.</t>
  </si>
  <si>
    <t>travnju</t>
  </si>
  <si>
    <r>
      <t>Prosječna svota doplatka za djecu -</t>
    </r>
    <r>
      <rPr>
        <i/>
        <sz val="9"/>
        <rFont val="Arial"/>
        <family val="2"/>
      </rPr>
      <t xml:space="preserve"> travanj</t>
    </r>
  </si>
  <si>
    <t>Ukupno I.-IV.</t>
  </si>
  <si>
    <t>Prosjek I.-IV.</t>
  </si>
  <si>
    <t>svibnju</t>
  </si>
  <si>
    <r>
      <t>Prosječna svota doplatka za djecu -</t>
    </r>
    <r>
      <rPr>
        <i/>
        <sz val="9"/>
        <rFont val="Arial"/>
        <family val="2"/>
      </rPr>
      <t xml:space="preserve"> svibanj</t>
    </r>
  </si>
  <si>
    <t>Ukupno I.-V.</t>
  </si>
  <si>
    <t>Prosjek I.-V.</t>
  </si>
  <si>
    <t>lipnju</t>
  </si>
  <si>
    <r>
      <t>Prosječna svota doplatka za djecu -</t>
    </r>
    <r>
      <rPr>
        <i/>
        <sz val="9"/>
        <rFont val="Arial"/>
        <family val="2"/>
      </rPr>
      <t xml:space="preserve"> lipanj</t>
    </r>
  </si>
  <si>
    <t>Ukupno I.-VI.</t>
  </si>
  <si>
    <t>Prosjek I.-VI.</t>
  </si>
  <si>
    <t>srpnju</t>
  </si>
  <si>
    <r>
      <t>Prosječna svota doplatka za djecu -</t>
    </r>
    <r>
      <rPr>
        <i/>
        <sz val="9"/>
        <rFont val="Arial"/>
        <family val="2"/>
      </rPr>
      <t xml:space="preserve"> srpanj</t>
    </r>
  </si>
  <si>
    <t>Ukupno I.-VII.</t>
  </si>
  <si>
    <t>Prosjek I.-VII.</t>
  </si>
  <si>
    <t>8.</t>
  </si>
  <si>
    <t>kolovozu</t>
  </si>
  <si>
    <r>
      <t>Prosječna svota doplatka za djecu -</t>
    </r>
    <r>
      <rPr>
        <i/>
        <sz val="9"/>
        <rFont val="Arial"/>
        <family val="2"/>
      </rPr>
      <t xml:space="preserve"> kolovoz</t>
    </r>
  </si>
  <si>
    <t>Ukupno I.-VIII.</t>
  </si>
  <si>
    <t>Prosjek I.-VIII.</t>
  </si>
  <si>
    <t>9.</t>
  </si>
  <si>
    <t>rujnu</t>
  </si>
  <si>
    <r>
      <t>Prosječna svota doplatka za djecu -</t>
    </r>
    <r>
      <rPr>
        <i/>
        <sz val="9"/>
        <rFont val="Arial"/>
        <family val="2"/>
      </rPr>
      <t xml:space="preserve"> rujan</t>
    </r>
  </si>
  <si>
    <t>Ukupno I.-IX.</t>
  </si>
  <si>
    <t>Prosjek I.-IX.</t>
  </si>
  <si>
    <t>10.</t>
  </si>
  <si>
    <t>listopadu</t>
  </si>
  <si>
    <r>
      <t>Prosječna svota doplatka za djecu -</t>
    </r>
    <r>
      <rPr>
        <i/>
        <sz val="9"/>
        <rFont val="Arial"/>
        <family val="2"/>
      </rPr>
      <t xml:space="preserve"> listopad</t>
    </r>
  </si>
  <si>
    <t>Ukupno I.-X.</t>
  </si>
  <si>
    <t>Prosjek I.-X.</t>
  </si>
  <si>
    <t>11.</t>
  </si>
  <si>
    <t>Studeni</t>
  </si>
  <si>
    <r>
      <t>Prosječna svota doplatka za djecu -</t>
    </r>
    <r>
      <rPr>
        <i/>
        <sz val="9"/>
        <rFont val="Arial"/>
        <family val="2"/>
      </rPr>
      <t xml:space="preserve"> studeni</t>
    </r>
  </si>
  <si>
    <t>Ukupno I.-XI.</t>
  </si>
  <si>
    <t>Prosjek I.-XI.</t>
  </si>
  <si>
    <t>12.</t>
  </si>
  <si>
    <t>Prosinac</t>
  </si>
  <si>
    <r>
      <t>Prosječna svota doplatka za djecu -</t>
    </r>
    <r>
      <rPr>
        <i/>
        <sz val="9"/>
        <rFont val="Arial"/>
        <family val="2"/>
      </rPr>
      <t xml:space="preserve"> prosinac</t>
    </r>
  </si>
  <si>
    <t>Ukupno I.-XII.</t>
  </si>
  <si>
    <t>Prosjek I.-XII.</t>
  </si>
  <si>
    <t>UKUPNO REPUBLIKA HRVATSKA</t>
  </si>
  <si>
    <t>Pronatalitetni dodatak - EU</t>
  </si>
  <si>
    <t>SVEUKUPNO RH + EU</t>
  </si>
  <si>
    <t>OBRADA ZA PROSINAC 2020. (ISPLATA U SIJEČNJU 2021.)</t>
  </si>
  <si>
    <t xml:space="preserve"> I PROSJEČNIH SVOTA PO MJESECIMA I RAZDOBLJIMA ZA 2021.</t>
  </si>
  <si>
    <t>Zagreb, 15. siječnja 2021.</t>
  </si>
  <si>
    <t>OBRADA ZA SIJEČANJ 2021. (ISPLATA U VELJAČI 2021.)</t>
  </si>
  <si>
    <t>Zagreb, 12. veljača 2021.</t>
  </si>
  <si>
    <t>OBRADA ZA VELJAČU 2021. (ISPLATA U OŽUJKU 2021.)</t>
  </si>
  <si>
    <t>Zagreb, 12. ožujka 2021.</t>
  </si>
  <si>
    <t>OBRADA ZA OŽUJAK 2021. (ISPLATA U TRAVNJU 2021.)</t>
  </si>
  <si>
    <t>Zagreb, 16. travnja 2021.</t>
  </si>
  <si>
    <t>OBRADA ZA TRAVANJ 2021. (ISPLATA U SVIBNJU 2021.)</t>
  </si>
  <si>
    <t>Zagreb, 14. svibnja 2021.</t>
  </si>
  <si>
    <t>Zagreb, 14, svibnja 2021.</t>
  </si>
  <si>
    <t>Zagreb, lipanj 2021.</t>
  </si>
  <si>
    <t>OBRADA ZA SVIBANJ 2021. (ISPLATA U LIPNJU 2021.)</t>
  </si>
  <si>
    <t>Zagreb, 11. lipnja 2021.</t>
  </si>
  <si>
    <t>OBRADA ZA LIPANJ 2021. (ISPLATA U SRPNJU 2021.)</t>
  </si>
  <si>
    <t>Zagreb, srpanj 2021.</t>
  </si>
  <si>
    <t>Zagreb, 15. srpnja 2021.</t>
  </si>
  <si>
    <t>OBRADA ZA SRPANJ 2021. (ISPLATA U KOLOVOZU 2021.)</t>
  </si>
  <si>
    <t>Zagreb, 12. kolovoza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</si>
</sst>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#"/>
    <numFmt numFmtId="165" formatCode="0\ 000;\ 000"/>
    <numFmt numFmtId="166" formatCode=".\ ##\ ;################################################################"/>
    <numFmt numFmtId="167" formatCode=".\ ###\ ;################################################################.0"/>
    <numFmt numFmtId="171" formatCode=".\ ##\ ;"/>
    <numFmt numFmtId="175" formatCode=".\ ##\ ;########################################################"/>
  </numFmts>
  <fonts count="23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name val="Times New Roman CE"/>
      <family val="1"/>
      <charset val="238"/>
    </font>
    <font>
      <sz val="7"/>
      <name val="Arial"/>
      <family val="2"/>
    </font>
    <font>
      <sz val="7"/>
      <name val="Times New Roman CE"/>
      <family val="1"/>
      <charset val="238"/>
    </font>
    <font>
      <sz val="9"/>
      <name val="Arial"/>
      <family val="2"/>
    </font>
    <font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</font>
    <font>
      <i/>
      <sz val="9"/>
      <name val="Arial"/>
      <family val="2"/>
    </font>
    <font>
      <sz val="10"/>
      <name val="Times New Roman CE"/>
      <charset val="238"/>
    </font>
    <font>
      <b/>
      <sz val="8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name val="Arial"/>
      <family val="2"/>
    </font>
    <font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horizontal="centerContinuous"/>
    </xf>
    <xf numFmtId="0" fontId="2" fillId="0" borderId="0" xfId="0" applyFont="1"/>
    <xf numFmtId="0" fontId="5" fillId="0" borderId="0" xfId="0" applyFont="1"/>
    <xf numFmtId="0" fontId="6" fillId="0" borderId="0" xfId="0" applyFont="1" applyBorder="1" applyAlignment="1"/>
    <xf numFmtId="0" fontId="1" fillId="0" borderId="0" xfId="0" applyFont="1" applyBorder="1" applyAlignment="1"/>
    <xf numFmtId="0" fontId="7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4" fontId="8" fillId="0" borderId="0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164" fontId="12" fillId="0" borderId="4" xfId="0" applyNumberFormat="1" applyFont="1" applyBorder="1"/>
    <xf numFmtId="164" fontId="12" fillId="0" borderId="3" xfId="0" applyNumberFormat="1" applyFont="1" applyBorder="1"/>
    <xf numFmtId="0" fontId="12" fillId="0" borderId="0" xfId="0" applyFont="1" applyBorder="1"/>
    <xf numFmtId="0" fontId="12" fillId="0" borderId="3" xfId="0" applyFont="1" applyBorder="1"/>
    <xf numFmtId="0" fontId="12" fillId="0" borderId="0" xfId="0" applyFont="1"/>
    <xf numFmtId="0" fontId="13" fillId="0" borderId="0" xfId="0" applyFont="1"/>
    <xf numFmtId="0" fontId="12" fillId="0" borderId="5" xfId="0" applyFont="1" applyBorder="1"/>
    <xf numFmtId="0" fontId="12" fillId="0" borderId="5" xfId="0" applyFont="1" applyBorder="1" applyAlignment="1">
      <alignment horizontal="left"/>
    </xf>
    <xf numFmtId="164" fontId="14" fillId="0" borderId="4" xfId="0" applyNumberFormat="1" applyFont="1" applyBorder="1"/>
    <xf numFmtId="4" fontId="14" fillId="0" borderId="0" xfId="0" applyNumberFormat="1" applyFont="1" applyBorder="1"/>
    <xf numFmtId="4" fontId="14" fillId="0" borderId="5" xfId="0" applyNumberFormat="1" applyFont="1" applyBorder="1"/>
    <xf numFmtId="4" fontId="12" fillId="0" borderId="5" xfId="0" applyNumberFormat="1" applyFont="1" applyBorder="1"/>
    <xf numFmtId="0" fontId="8" fillId="0" borderId="6" xfId="0" applyFont="1" applyFill="1" applyBorder="1"/>
    <xf numFmtId="0" fontId="8" fillId="0" borderId="2" xfId="0" applyFont="1" applyFill="1" applyBorder="1" applyAlignment="1">
      <alignment horizontal="right"/>
    </xf>
    <xf numFmtId="4" fontId="8" fillId="0" borderId="2" xfId="0" applyNumberFormat="1" applyFont="1" applyBorder="1"/>
    <xf numFmtId="4" fontId="8" fillId="0" borderId="2" xfId="0" applyNumberFormat="1" applyFont="1" applyFill="1" applyBorder="1"/>
    <xf numFmtId="0" fontId="8" fillId="0" borderId="0" xfId="0" applyFont="1" applyBorder="1" applyAlignment="1">
      <alignment horizontal="left"/>
    </xf>
    <xf numFmtId="164" fontId="12" fillId="0" borderId="0" xfId="0" applyNumberFormat="1" applyFont="1" applyBorder="1"/>
    <xf numFmtId="4" fontId="12" fillId="0" borderId="3" xfId="0" applyNumberFormat="1" applyFont="1" applyBorder="1"/>
    <xf numFmtId="4" fontId="12" fillId="0" borderId="0" xfId="0" applyNumberFormat="1" applyFont="1" applyBorder="1"/>
    <xf numFmtId="0" fontId="8" fillId="0" borderId="5" xfId="0" applyFont="1" applyBorder="1" applyAlignment="1">
      <alignment horizontal="center"/>
    </xf>
    <xf numFmtId="164" fontId="14" fillId="0" borderId="0" xfId="0" applyNumberFormat="1" applyFont="1" applyBorder="1"/>
    <xf numFmtId="0" fontId="12" fillId="0" borderId="6" xfId="0" applyFont="1" applyBorder="1"/>
    <xf numFmtId="0" fontId="8" fillId="0" borderId="2" xfId="0" applyFont="1" applyBorder="1" applyAlignment="1">
      <alignment horizontal="right"/>
    </xf>
    <xf numFmtId="1" fontId="14" fillId="0" borderId="4" xfId="0" applyNumberFormat="1" applyFont="1" applyBorder="1"/>
    <xf numFmtId="164" fontId="12" fillId="0" borderId="7" xfId="0" applyNumberFormat="1" applyFont="1" applyBorder="1"/>
    <xf numFmtId="4" fontId="12" fillId="0" borderId="7" xfId="0" applyNumberFormat="1" applyFont="1" applyBorder="1"/>
    <xf numFmtId="0" fontId="8" fillId="0" borderId="5" xfId="0" applyFont="1" applyBorder="1"/>
    <xf numFmtId="164" fontId="12" fillId="0" borderId="5" xfId="0" applyNumberFormat="1" applyFont="1" applyBorder="1"/>
    <xf numFmtId="4" fontId="12" fillId="0" borderId="4" xfId="0" applyNumberFormat="1" applyFont="1" applyBorder="1"/>
    <xf numFmtId="4" fontId="14" fillId="0" borderId="4" xfId="0" applyNumberFormat="1" applyFont="1" applyBorder="1"/>
    <xf numFmtId="0" fontId="14" fillId="0" borderId="4" xfId="0" applyNumberFormat="1" applyFont="1" applyBorder="1"/>
    <xf numFmtId="0" fontId="8" fillId="0" borderId="6" xfId="0" applyFont="1" applyBorder="1"/>
    <xf numFmtId="164" fontId="12" fillId="0" borderId="3" xfId="0" applyNumberFormat="1" applyFont="1" applyBorder="1" applyAlignment="1"/>
    <xf numFmtId="4" fontId="8" fillId="0" borderId="3" xfId="0" applyNumberFormat="1" applyFont="1" applyBorder="1"/>
    <xf numFmtId="4" fontId="12" fillId="0" borderId="0" xfId="0" applyNumberFormat="1" applyFont="1"/>
    <xf numFmtId="0" fontId="8" fillId="0" borderId="0" xfId="0" applyFont="1" applyBorder="1" applyAlignment="1">
      <alignment horizontal="right"/>
    </xf>
    <xf numFmtId="1" fontId="8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1" fontId="1" fillId="0" borderId="0" xfId="0" applyNumberFormat="1" applyFont="1" applyBorder="1" applyAlignment="1">
      <alignment horizontal="centerContinuous"/>
    </xf>
    <xf numFmtId="4" fontId="1" fillId="0" borderId="0" xfId="0" applyNumberFormat="1" applyFont="1" applyBorder="1" applyAlignment="1">
      <alignment horizontal="centerContinuous"/>
    </xf>
    <xf numFmtId="1" fontId="8" fillId="0" borderId="3" xfId="0" applyNumberFormat="1" applyFont="1" applyBorder="1"/>
    <xf numFmtId="1" fontId="8" fillId="0" borderId="7" xfId="0" applyNumberFormat="1" applyFont="1" applyBorder="1"/>
    <xf numFmtId="4" fontId="8" fillId="0" borderId="7" xfId="0" applyNumberFormat="1" applyFont="1" applyBorder="1"/>
    <xf numFmtId="0" fontId="12" fillId="0" borderId="6" xfId="0" applyFont="1" applyFill="1" applyBorder="1"/>
    <xf numFmtId="4" fontId="15" fillId="0" borderId="2" xfId="0" applyNumberFormat="1" applyFont="1" applyBorder="1"/>
    <xf numFmtId="0" fontId="8" fillId="0" borderId="7" xfId="0" applyFont="1" applyBorder="1"/>
    <xf numFmtId="164" fontId="8" fillId="0" borderId="3" xfId="0" applyNumberFormat="1" applyFont="1" applyBorder="1"/>
    <xf numFmtId="164" fontId="8" fillId="0" borderId="9" xfId="0" applyNumberFormat="1" applyFont="1" applyBorder="1"/>
    <xf numFmtId="164" fontId="8" fillId="0" borderId="4" xfId="0" applyNumberFormat="1" applyFont="1" applyBorder="1"/>
    <xf numFmtId="4" fontId="8" fillId="0" borderId="5" xfId="0" applyNumberFormat="1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164" fontId="8" fillId="0" borderId="2" xfId="0" applyNumberFormat="1" applyFont="1" applyBorder="1"/>
    <xf numFmtId="0" fontId="15" fillId="0" borderId="5" xfId="0" applyFont="1" applyBorder="1" applyAlignment="1">
      <alignment horizontal="left"/>
    </xf>
    <xf numFmtId="0" fontId="8" fillId="0" borderId="2" xfId="0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NumberFormat="1" applyFont="1" applyBorder="1"/>
    <xf numFmtId="0" fontId="1" fillId="0" borderId="0" xfId="0" applyFont="1" applyBorder="1" applyAlignment="1">
      <alignment horizontal="left"/>
    </xf>
    <xf numFmtId="165" fontId="8" fillId="0" borderId="0" xfId="0" applyNumberFormat="1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164" fontId="14" fillId="0" borderId="2" xfId="0" applyNumberFormat="1" applyFont="1" applyBorder="1"/>
    <xf numFmtId="4" fontId="14" fillId="0" borderId="2" xfId="0" applyNumberFormat="1" applyFont="1" applyBorder="1"/>
    <xf numFmtId="4" fontId="12" fillId="0" borderId="2" xfId="0" applyNumberFormat="1" applyFont="1" applyBorder="1"/>
    <xf numFmtId="0" fontId="12" fillId="0" borderId="0" xfId="0" applyFont="1" applyAlignment="1">
      <alignment horizontal="centerContinuous"/>
    </xf>
    <xf numFmtId="0" fontId="16" fillId="0" borderId="0" xfId="0" applyFont="1" applyBorder="1"/>
    <xf numFmtId="2" fontId="8" fillId="0" borderId="0" xfId="0" applyNumberFormat="1" applyFont="1" applyBorder="1"/>
    <xf numFmtId="4" fontId="8" fillId="0" borderId="0" xfId="0" applyNumberFormat="1" applyFont="1" applyBorder="1" applyAlignment="1">
      <alignment horizontal="centerContinuous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horizontal="centerContinuous"/>
    </xf>
    <xf numFmtId="0" fontId="8" fillId="0" borderId="0" xfId="0" applyFont="1" applyBorder="1" applyAlignment="1"/>
    <xf numFmtId="0" fontId="17" fillId="2" borderId="2" xfId="0" applyFont="1" applyFill="1" applyBorder="1" applyAlignment="1">
      <alignment horizontal="center" wrapText="1"/>
    </xf>
    <xf numFmtId="0" fontId="18" fillId="0" borderId="0" xfId="0" applyFont="1"/>
    <xf numFmtId="0" fontId="12" fillId="0" borderId="3" xfId="0" applyFont="1" applyBorder="1" applyAlignment="1">
      <alignment horizontal="center"/>
    </xf>
    <xf numFmtId="1" fontId="14" fillId="0" borderId="2" xfId="0" applyNumberFormat="1" applyFont="1" applyBorder="1"/>
    <xf numFmtId="0" fontId="12" fillId="0" borderId="2" xfId="0" applyFont="1" applyBorder="1" applyAlignment="1">
      <alignment horizontal="left"/>
    </xf>
    <xf numFmtId="0" fontId="12" fillId="0" borderId="10" xfId="0" applyFont="1" applyBorder="1"/>
    <xf numFmtId="1" fontId="14" fillId="0" borderId="6" xfId="0" applyNumberFormat="1" applyFont="1" applyBorder="1"/>
    <xf numFmtId="4" fontId="14" fillId="0" borderId="6" xfId="0" applyNumberFormat="1" applyFont="1" applyBorder="1"/>
    <xf numFmtId="0" fontId="8" fillId="0" borderId="11" xfId="0" applyFont="1" applyBorder="1" applyAlignment="1">
      <alignment horizontal="center"/>
    </xf>
    <xf numFmtId="1" fontId="8" fillId="0" borderId="2" xfId="0" applyNumberFormat="1" applyFont="1" applyBorder="1"/>
    <xf numFmtId="0" fontId="12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12" fillId="0" borderId="11" xfId="0" applyFont="1" applyBorder="1" applyAlignment="1">
      <alignment horizontal="center"/>
    </xf>
    <xf numFmtId="164" fontId="12" fillId="0" borderId="2" xfId="0" applyNumberFormat="1" applyFont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166" fontId="12" fillId="0" borderId="2" xfId="0" applyNumberFormat="1" applyFont="1" applyBorder="1" applyAlignment="1">
      <alignment horizontal="right"/>
    </xf>
    <xf numFmtId="167" fontId="12" fillId="0" borderId="2" xfId="0" applyNumberFormat="1" applyFont="1" applyBorder="1" applyAlignment="1">
      <alignment horizontal="right"/>
    </xf>
    <xf numFmtId="4" fontId="17" fillId="0" borderId="2" xfId="0" applyNumberFormat="1" applyFont="1" applyBorder="1" applyAlignment="1">
      <alignment horizontal="right"/>
    </xf>
    <xf numFmtId="4" fontId="20" fillId="3" borderId="2" xfId="0" applyNumberFormat="1" applyFont="1" applyFill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164" fontId="8" fillId="0" borderId="2" xfId="0" applyNumberFormat="1" applyFont="1" applyBorder="1" applyAlignment="1"/>
    <xf numFmtId="0" fontId="21" fillId="0" borderId="2" xfId="0" applyFont="1" applyBorder="1" applyAlignment="1">
      <alignment horizontal="left"/>
    </xf>
    <xf numFmtId="164" fontId="21" fillId="0" borderId="2" xfId="0" applyNumberFormat="1" applyFont="1" applyBorder="1" applyAlignment="1">
      <alignment horizontal="right"/>
    </xf>
    <xf numFmtId="4" fontId="22" fillId="0" borderId="2" xfId="0" applyNumberFormat="1" applyFont="1" applyBorder="1"/>
    <xf numFmtId="4" fontId="21" fillId="0" borderId="2" xfId="0" applyNumberFormat="1" applyFont="1" applyBorder="1"/>
    <xf numFmtId="4" fontId="21" fillId="3" borderId="2" xfId="0" applyNumberFormat="1" applyFont="1" applyFill="1" applyBorder="1"/>
    <xf numFmtId="164" fontId="12" fillId="0" borderId="2" xfId="0" applyNumberFormat="1" applyFont="1" applyBorder="1" applyAlignment="1">
      <alignment horizontal="center"/>
    </xf>
    <xf numFmtId="164" fontId="21" fillId="0" borderId="2" xfId="0" applyNumberFormat="1" applyFont="1" applyBorder="1" applyAlignment="1"/>
    <xf numFmtId="164" fontId="8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22" fillId="0" borderId="2" xfId="0" applyNumberFormat="1" applyFont="1" applyBorder="1" applyAlignment="1">
      <alignment horizontal="right"/>
    </xf>
    <xf numFmtId="4" fontId="21" fillId="0" borderId="2" xfId="0" applyNumberFormat="1" applyFont="1" applyBorder="1" applyAlignment="1">
      <alignment horizontal="right"/>
    </xf>
    <xf numFmtId="4" fontId="21" fillId="3" borderId="2" xfId="0" applyNumberFormat="1" applyFont="1" applyFill="1" applyBorder="1" applyAlignment="1">
      <alignment horizontal="right"/>
    </xf>
    <xf numFmtId="0" fontId="12" fillId="0" borderId="6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12" fillId="0" borderId="2" xfId="0" applyNumberFormat="1" applyFont="1" applyBorder="1"/>
    <xf numFmtId="3" fontId="12" fillId="0" borderId="2" xfId="0" applyNumberFormat="1" applyFont="1" applyBorder="1"/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1" fontId="8" fillId="0" borderId="2" xfId="0" applyNumberFormat="1" applyFont="1" applyFill="1" applyBorder="1"/>
    <xf numFmtId="1" fontId="15" fillId="0" borderId="8" xfId="0" applyNumberFormat="1" applyFont="1" applyFill="1" applyBorder="1"/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2" fillId="0" borderId="2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8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right"/>
    </xf>
    <xf numFmtId="0" fontId="12" fillId="0" borderId="11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164" fontId="15" fillId="0" borderId="2" xfId="0" applyNumberFormat="1" applyFont="1" applyBorder="1" applyAlignment="1">
      <alignment horizontal="right"/>
    </xf>
    <xf numFmtId="4" fontId="17" fillId="0" borderId="2" xfId="0" applyNumberFormat="1" applyFont="1" applyBorder="1"/>
    <xf numFmtId="164" fontId="17" fillId="0" borderId="2" xfId="0" applyNumberFormat="1" applyFont="1" applyBorder="1" applyAlignment="1">
      <alignment horizontal="right"/>
    </xf>
    <xf numFmtId="175" fontId="17" fillId="0" borderId="2" xfId="0" applyNumberFormat="1" applyFont="1" applyBorder="1" applyAlignment="1">
      <alignment horizontal="right"/>
    </xf>
    <xf numFmtId="171" fontId="17" fillId="0" borderId="2" xfId="0" applyNumberFormat="1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40" zoomScaleNormal="100" workbookViewId="0">
      <selection activeCell="G65" sqref="G65"/>
    </sheetView>
  </sheetViews>
  <sheetFormatPr defaultRowHeight="12.75" x14ac:dyDescent="0.2"/>
  <cols>
    <col min="1" max="1" width="4.5703125" style="6" customWidth="1"/>
    <col min="2" max="2" width="47" style="6" customWidth="1"/>
    <col min="3" max="3" width="11.140625" style="6" customWidth="1"/>
    <col min="4" max="4" width="12.7109375" style="6" customWidth="1"/>
    <col min="5" max="5" width="19.28515625" style="6" customWidth="1"/>
    <col min="6" max="6" width="21.7109375" style="6" customWidth="1"/>
    <col min="7" max="7" width="19.28515625" style="6" customWidth="1"/>
  </cols>
  <sheetData>
    <row r="1" spans="1:7" ht="14.25" x14ac:dyDescent="0.2">
      <c r="A1" s="135" t="s">
        <v>0</v>
      </c>
      <c r="B1" s="1"/>
      <c r="C1" s="2"/>
      <c r="D1" s="2"/>
      <c r="E1" s="2"/>
      <c r="F1" s="2"/>
      <c r="G1" s="2"/>
    </row>
    <row r="2" spans="1:7" ht="14.25" x14ac:dyDescent="0.2">
      <c r="A2" s="135" t="s">
        <v>1</v>
      </c>
      <c r="B2" s="135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5"/>
      <c r="D3" s="5"/>
      <c r="E3" s="5"/>
      <c r="F3" s="5"/>
      <c r="G3" s="5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x14ac:dyDescent="0.2">
      <c r="A5" s="5" t="s">
        <v>112</v>
      </c>
      <c r="B5" s="5"/>
      <c r="C5" s="5"/>
      <c r="D5" s="5"/>
      <c r="E5" s="5"/>
      <c r="F5" s="5"/>
      <c r="G5" s="5"/>
    </row>
    <row r="6" spans="1:7" ht="15" x14ac:dyDescent="0.25">
      <c r="A6" s="8"/>
      <c r="B6" s="9"/>
      <c r="C6" s="8"/>
      <c r="D6" s="8"/>
      <c r="F6" s="161"/>
      <c r="G6" s="161"/>
    </row>
    <row r="7" spans="1:7" ht="24" x14ac:dyDescent="0.2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</row>
    <row r="8" spans="1:7" x14ac:dyDescent="0.2">
      <c r="A8" s="15">
        <v>0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 t="s">
        <v>11</v>
      </c>
    </row>
    <row r="9" spans="1:7" x14ac:dyDescent="0.2">
      <c r="A9" s="18" t="s">
        <v>12</v>
      </c>
      <c r="B9" s="19" t="s">
        <v>13</v>
      </c>
      <c r="C9" s="20"/>
      <c r="D9" s="21"/>
      <c r="E9" s="22"/>
      <c r="F9" s="23"/>
      <c r="G9" s="23"/>
    </row>
    <row r="10" spans="1:7" x14ac:dyDescent="0.2">
      <c r="A10" s="26"/>
      <c r="B10" s="27" t="s">
        <v>14</v>
      </c>
      <c r="C10" s="28">
        <v>8502</v>
      </c>
      <c r="D10" s="28">
        <v>3890</v>
      </c>
      <c r="E10" s="29">
        <v>3567992.11</v>
      </c>
      <c r="F10" s="30">
        <v>34947.629999999997</v>
      </c>
      <c r="G10" s="31">
        <f>E10+F10</f>
        <v>3602939.7399999998</v>
      </c>
    </row>
    <row r="11" spans="1:7" x14ac:dyDescent="0.2">
      <c r="A11" s="26"/>
      <c r="B11" s="27" t="s">
        <v>15</v>
      </c>
      <c r="C11" s="28">
        <v>32659</v>
      </c>
      <c r="D11" s="28">
        <v>14570</v>
      </c>
      <c r="E11" s="29">
        <v>12054149.539999999</v>
      </c>
      <c r="F11" s="30">
        <v>87691.68</v>
      </c>
      <c r="G11" s="31">
        <f>E11+F11</f>
        <v>12141841.219999999</v>
      </c>
    </row>
    <row r="12" spans="1:7" x14ac:dyDescent="0.2">
      <c r="A12" s="26"/>
      <c r="B12" s="27" t="s">
        <v>16</v>
      </c>
      <c r="C12" s="28">
        <v>114460</v>
      </c>
      <c r="D12" s="28">
        <v>56879</v>
      </c>
      <c r="E12" s="29">
        <v>33737915.479999997</v>
      </c>
      <c r="F12" s="30">
        <v>210657.22</v>
      </c>
      <c r="G12" s="31">
        <f>E12+F12</f>
        <v>33948572.699999996</v>
      </c>
    </row>
    <row r="13" spans="1:7" x14ac:dyDescent="0.2">
      <c r="A13" s="26"/>
      <c r="B13" s="27" t="s">
        <v>17</v>
      </c>
      <c r="C13" s="28">
        <v>12338</v>
      </c>
      <c r="D13" s="28">
        <v>11680</v>
      </c>
      <c r="E13" s="29">
        <v>10271347.550000001</v>
      </c>
      <c r="F13" s="30">
        <v>281019.7</v>
      </c>
      <c r="G13" s="31">
        <f>E13+F13</f>
        <v>10552367.25</v>
      </c>
    </row>
    <row r="14" spans="1:7" x14ac:dyDescent="0.2">
      <c r="A14" s="26"/>
      <c r="B14" s="27" t="s">
        <v>18</v>
      </c>
      <c r="C14" s="28">
        <v>37</v>
      </c>
      <c r="D14" s="28">
        <v>30</v>
      </c>
      <c r="E14" s="29">
        <v>17507.66</v>
      </c>
      <c r="F14" s="30">
        <v>0</v>
      </c>
      <c r="G14" s="31">
        <f>E14+F14</f>
        <v>17507.66</v>
      </c>
    </row>
    <row r="15" spans="1:7" x14ac:dyDescent="0.2">
      <c r="A15" s="32"/>
      <c r="B15" s="33" t="s">
        <v>19</v>
      </c>
      <c r="C15" s="136">
        <f>SUM(C10:C14)</f>
        <v>167996</v>
      </c>
      <c r="D15" s="136">
        <f>SUM(D10:D14)</f>
        <v>87049</v>
      </c>
      <c r="E15" s="34">
        <f>SUM(E10:E14)</f>
        <v>59648912.339999989</v>
      </c>
      <c r="F15" s="34">
        <f>SUM(F10:F14)</f>
        <v>614316.23</v>
      </c>
      <c r="G15" s="35">
        <f>SUM(G10:G14)</f>
        <v>60263228.569999993</v>
      </c>
    </row>
    <row r="16" spans="1:7" x14ac:dyDescent="0.2">
      <c r="A16" s="18" t="s">
        <v>20</v>
      </c>
      <c r="B16" s="36" t="s">
        <v>21</v>
      </c>
      <c r="C16" s="21"/>
      <c r="D16" s="37"/>
      <c r="E16" s="38"/>
      <c r="F16" s="39"/>
      <c r="G16" s="38"/>
    </row>
    <row r="17" spans="1:7" x14ac:dyDescent="0.2">
      <c r="A17" s="40"/>
      <c r="B17" s="27" t="s">
        <v>14</v>
      </c>
      <c r="C17" s="28">
        <v>1368</v>
      </c>
      <c r="D17" s="28">
        <v>673</v>
      </c>
      <c r="E17" s="30">
        <v>533361.03</v>
      </c>
      <c r="F17" s="29">
        <v>2956.77</v>
      </c>
      <c r="G17" s="31">
        <f>E17+F17</f>
        <v>536317.80000000005</v>
      </c>
    </row>
    <row r="18" spans="1:7" x14ac:dyDescent="0.2">
      <c r="A18" s="40"/>
      <c r="B18" s="27" t="s">
        <v>15</v>
      </c>
      <c r="C18" s="28">
        <v>1702</v>
      </c>
      <c r="D18" s="28">
        <v>829</v>
      </c>
      <c r="E18" s="30">
        <v>600737.64</v>
      </c>
      <c r="F18" s="29">
        <v>1804.45</v>
      </c>
      <c r="G18" s="31">
        <f>E18+F18</f>
        <v>602542.09</v>
      </c>
    </row>
    <row r="19" spans="1:7" x14ac:dyDescent="0.2">
      <c r="A19" s="40"/>
      <c r="B19" s="27" t="s">
        <v>16</v>
      </c>
      <c r="C19" s="28">
        <v>2705</v>
      </c>
      <c r="D19" s="41">
        <v>1339</v>
      </c>
      <c r="E19" s="30">
        <v>785016.57</v>
      </c>
      <c r="F19" s="29">
        <v>6759.95</v>
      </c>
      <c r="G19" s="31">
        <f>E19+F19</f>
        <v>791776.5199999999</v>
      </c>
    </row>
    <row r="20" spans="1:7" x14ac:dyDescent="0.2">
      <c r="A20" s="40"/>
      <c r="B20" s="27" t="s">
        <v>17</v>
      </c>
      <c r="C20" s="28">
        <v>322</v>
      </c>
      <c r="D20" s="41">
        <v>314</v>
      </c>
      <c r="E20" s="30">
        <v>267743</v>
      </c>
      <c r="F20" s="29">
        <v>886.93</v>
      </c>
      <c r="G20" s="31">
        <f>E20+F20</f>
        <v>268629.93</v>
      </c>
    </row>
    <row r="21" spans="1:7" x14ac:dyDescent="0.2">
      <c r="A21" s="26"/>
      <c r="B21" s="27" t="s">
        <v>18</v>
      </c>
      <c r="C21" s="51">
        <v>0</v>
      </c>
      <c r="D21" s="51">
        <v>0</v>
      </c>
      <c r="E21" s="30">
        <v>0</v>
      </c>
      <c r="F21" s="29">
        <v>0</v>
      </c>
      <c r="G21" s="31">
        <f>E21+F21</f>
        <v>0</v>
      </c>
    </row>
    <row r="22" spans="1:7" x14ac:dyDescent="0.2">
      <c r="A22" s="42"/>
      <c r="B22" s="43" t="s">
        <v>22</v>
      </c>
      <c r="C22" s="136">
        <f>SUM(C17:C21)</f>
        <v>6097</v>
      </c>
      <c r="D22" s="136">
        <f>SUM(D17:D21)</f>
        <v>3155</v>
      </c>
      <c r="E22" s="34">
        <f>SUM(E17:E21)</f>
        <v>2186858.2399999998</v>
      </c>
      <c r="F22" s="34">
        <f>SUM(F17:F21)</f>
        <v>12408.1</v>
      </c>
      <c r="G22" s="34">
        <f>SUM(G17:G21)</f>
        <v>2199266.3400000003</v>
      </c>
    </row>
    <row r="23" spans="1:7" x14ac:dyDescent="0.2">
      <c r="A23" s="18" t="s">
        <v>23</v>
      </c>
      <c r="B23" s="19" t="s">
        <v>24</v>
      </c>
      <c r="C23" s="21"/>
      <c r="D23" s="21"/>
      <c r="E23" s="38"/>
      <c r="F23" s="38"/>
      <c r="G23" s="38"/>
    </row>
    <row r="24" spans="1:7" x14ac:dyDescent="0.2">
      <c r="A24" s="40"/>
      <c r="B24" s="27" t="s">
        <v>14</v>
      </c>
      <c r="C24" s="28">
        <v>731</v>
      </c>
      <c r="D24" s="28">
        <v>383</v>
      </c>
      <c r="E24" s="30">
        <v>288533.94</v>
      </c>
      <c r="F24" s="30">
        <v>0</v>
      </c>
      <c r="G24" s="31">
        <f>E24+F24</f>
        <v>288533.94</v>
      </c>
    </row>
    <row r="25" spans="1:7" x14ac:dyDescent="0.2">
      <c r="A25" s="40"/>
      <c r="B25" s="27" t="s">
        <v>15</v>
      </c>
      <c r="C25" s="28">
        <v>567</v>
      </c>
      <c r="D25" s="28">
        <v>269</v>
      </c>
      <c r="E25" s="30">
        <v>203468.23</v>
      </c>
      <c r="F25" s="30">
        <v>749.45</v>
      </c>
      <c r="G25" s="31">
        <f>E25+F25</f>
        <v>204217.68000000002</v>
      </c>
    </row>
    <row r="26" spans="1:7" x14ac:dyDescent="0.2">
      <c r="A26" s="40"/>
      <c r="B26" s="27" t="s">
        <v>16</v>
      </c>
      <c r="C26" s="28">
        <v>726</v>
      </c>
      <c r="D26" s="28">
        <v>361</v>
      </c>
      <c r="E26" s="30">
        <v>210040.32000000001</v>
      </c>
      <c r="F26" s="30">
        <v>16164.36</v>
      </c>
      <c r="G26" s="31">
        <f>E26+F26</f>
        <v>226204.68</v>
      </c>
    </row>
    <row r="27" spans="1:7" x14ac:dyDescent="0.2">
      <c r="A27" s="40"/>
      <c r="B27" s="27" t="s">
        <v>17</v>
      </c>
      <c r="C27" s="28">
        <v>64</v>
      </c>
      <c r="D27" s="28">
        <v>62</v>
      </c>
      <c r="E27" s="30">
        <v>53216</v>
      </c>
      <c r="F27" s="30">
        <v>0</v>
      </c>
      <c r="G27" s="31">
        <f>E27+F27</f>
        <v>53216</v>
      </c>
    </row>
    <row r="28" spans="1:7" x14ac:dyDescent="0.2">
      <c r="A28" s="26"/>
      <c r="B28" s="27" t="s">
        <v>18</v>
      </c>
      <c r="C28" s="44">
        <v>0</v>
      </c>
      <c r="D28" s="44">
        <v>0</v>
      </c>
      <c r="E28" s="30">
        <v>0</v>
      </c>
      <c r="F28" s="30">
        <v>0</v>
      </c>
      <c r="G28" s="31">
        <f>E28+F28</f>
        <v>0</v>
      </c>
    </row>
    <row r="29" spans="1:7" x14ac:dyDescent="0.2">
      <c r="A29" s="26"/>
      <c r="B29" s="43" t="s">
        <v>25</v>
      </c>
      <c r="C29" s="136">
        <f>SUM(C24:C28)</f>
        <v>2088</v>
      </c>
      <c r="D29" s="136">
        <f>SUM(D24:D28)</f>
        <v>1075</v>
      </c>
      <c r="E29" s="34">
        <f>SUM(E24:E28)</f>
        <v>755258.49</v>
      </c>
      <c r="F29" s="34">
        <f>SUM(F24:F28)</f>
        <v>16913.810000000001</v>
      </c>
      <c r="G29" s="34">
        <f>SUM(G24:G28)</f>
        <v>772172.3</v>
      </c>
    </row>
    <row r="30" spans="1:7" x14ac:dyDescent="0.2">
      <c r="A30" s="18" t="s">
        <v>26</v>
      </c>
      <c r="B30" s="19" t="s">
        <v>27</v>
      </c>
      <c r="C30" s="21"/>
      <c r="D30" s="45"/>
      <c r="E30" s="46"/>
      <c r="F30" s="46"/>
      <c r="G30" s="46"/>
    </row>
    <row r="31" spans="1:7" x14ac:dyDescent="0.2">
      <c r="A31" s="40"/>
      <c r="B31" s="47" t="s">
        <v>28</v>
      </c>
      <c r="C31" s="48"/>
      <c r="D31" s="20"/>
      <c r="E31" s="49"/>
      <c r="F31" s="49"/>
      <c r="G31" s="31"/>
    </row>
    <row r="32" spans="1:7" x14ac:dyDescent="0.2">
      <c r="A32" s="40"/>
      <c r="B32" s="27" t="s">
        <v>14</v>
      </c>
      <c r="C32" s="28">
        <v>13</v>
      </c>
      <c r="D32" s="28">
        <v>6</v>
      </c>
      <c r="E32" s="50">
        <v>5923.58</v>
      </c>
      <c r="F32" s="30">
        <v>0</v>
      </c>
      <c r="G32" s="31">
        <f>E32+F32</f>
        <v>5923.58</v>
      </c>
    </row>
    <row r="33" spans="1:7" x14ac:dyDescent="0.2">
      <c r="A33" s="26"/>
      <c r="B33" s="27" t="s">
        <v>15</v>
      </c>
      <c r="C33" s="28">
        <v>15</v>
      </c>
      <c r="D33" s="28">
        <v>7</v>
      </c>
      <c r="E33" s="50">
        <v>4741.75</v>
      </c>
      <c r="F33" s="30">
        <v>0</v>
      </c>
      <c r="G33" s="31">
        <f>E33+F33</f>
        <v>4741.75</v>
      </c>
    </row>
    <row r="34" spans="1:7" x14ac:dyDescent="0.2">
      <c r="A34" s="26"/>
      <c r="B34" s="27" t="s">
        <v>16</v>
      </c>
      <c r="C34" s="44">
        <v>7</v>
      </c>
      <c r="D34" s="44">
        <v>4</v>
      </c>
      <c r="E34" s="50">
        <v>1396.92</v>
      </c>
      <c r="F34" s="30">
        <v>0</v>
      </c>
      <c r="G34" s="31">
        <f>E34+F34</f>
        <v>1396.92</v>
      </c>
    </row>
    <row r="35" spans="1:7" x14ac:dyDescent="0.2">
      <c r="A35" s="26"/>
      <c r="B35" s="27" t="s">
        <v>17</v>
      </c>
      <c r="C35" s="28">
        <v>8</v>
      </c>
      <c r="D35" s="28">
        <v>8</v>
      </c>
      <c r="E35" s="50">
        <v>6652</v>
      </c>
      <c r="F35" s="30">
        <v>0</v>
      </c>
      <c r="G35" s="31">
        <f>E35+F35</f>
        <v>6652</v>
      </c>
    </row>
    <row r="36" spans="1:7" x14ac:dyDescent="0.2">
      <c r="A36" s="26"/>
      <c r="B36" s="27" t="s">
        <v>18</v>
      </c>
      <c r="C36" s="51">
        <v>0</v>
      </c>
      <c r="D36" s="51">
        <v>0</v>
      </c>
      <c r="E36" s="50">
        <v>0</v>
      </c>
      <c r="F36" s="30">
        <v>0</v>
      </c>
      <c r="G36" s="31">
        <f>E36+F36</f>
        <v>0</v>
      </c>
    </row>
    <row r="37" spans="1:7" x14ac:dyDescent="0.2">
      <c r="A37" s="52"/>
      <c r="B37" s="43" t="s">
        <v>29</v>
      </c>
      <c r="C37" s="136">
        <f>SUM(C32:C36)</f>
        <v>43</v>
      </c>
      <c r="D37" s="136">
        <f>SUM(D32:D36)</f>
        <v>25</v>
      </c>
      <c r="E37" s="34">
        <f>SUM(E32:E36)</f>
        <v>18714.25</v>
      </c>
      <c r="F37" s="34">
        <f>SUM(F32:F36)</f>
        <v>0</v>
      </c>
      <c r="G37" s="34">
        <f>SUM(G32:G36)</f>
        <v>18714.25</v>
      </c>
    </row>
    <row r="38" spans="1:7" x14ac:dyDescent="0.2">
      <c r="A38" s="18" t="s">
        <v>30</v>
      </c>
      <c r="B38" s="19" t="s">
        <v>31</v>
      </c>
      <c r="C38" s="53"/>
      <c r="D38" s="20"/>
      <c r="E38" s="38"/>
      <c r="F38" s="39"/>
      <c r="G38" s="54"/>
    </row>
    <row r="39" spans="1:7" x14ac:dyDescent="0.2">
      <c r="A39" s="40"/>
      <c r="B39" s="27" t="s">
        <v>14</v>
      </c>
      <c r="C39" s="28">
        <v>39279</v>
      </c>
      <c r="D39" s="28">
        <v>17998</v>
      </c>
      <c r="E39" s="50">
        <v>16570829.039999999</v>
      </c>
      <c r="F39" s="30">
        <v>240931.36</v>
      </c>
      <c r="G39" s="31">
        <f>E39+F39</f>
        <v>16811760.399999999</v>
      </c>
    </row>
    <row r="40" spans="1:7" x14ac:dyDescent="0.2">
      <c r="A40" s="40"/>
      <c r="B40" s="27" t="s">
        <v>15</v>
      </c>
      <c r="C40" s="28">
        <v>22231</v>
      </c>
      <c r="D40" s="28">
        <v>9792</v>
      </c>
      <c r="E40" s="50">
        <v>8354459.7999999998</v>
      </c>
      <c r="F40" s="30">
        <v>98935.71</v>
      </c>
      <c r="G40" s="31">
        <f>E40+F40</f>
        <v>8453395.5099999998</v>
      </c>
    </row>
    <row r="41" spans="1:7" x14ac:dyDescent="0.2">
      <c r="A41" s="40"/>
      <c r="B41" s="27" t="s">
        <v>16</v>
      </c>
      <c r="C41" s="44">
        <v>24034</v>
      </c>
      <c r="D41" s="44">
        <v>11915</v>
      </c>
      <c r="E41" s="50">
        <v>7275451.0999999996</v>
      </c>
      <c r="F41" s="30">
        <v>81652.539999999994</v>
      </c>
      <c r="G41" s="31">
        <f>E41+F41</f>
        <v>7357103.6399999997</v>
      </c>
    </row>
    <row r="42" spans="1:7" x14ac:dyDescent="0.2">
      <c r="A42" s="40"/>
      <c r="B42" s="27" t="s">
        <v>17</v>
      </c>
      <c r="C42" s="28">
        <v>3251</v>
      </c>
      <c r="D42" s="28">
        <v>2996</v>
      </c>
      <c r="E42" s="50">
        <v>2711607.73</v>
      </c>
      <c r="F42" s="30">
        <v>62075.32</v>
      </c>
      <c r="G42" s="31">
        <f>E42+F42</f>
        <v>2773683.05</v>
      </c>
    </row>
    <row r="43" spans="1:7" x14ac:dyDescent="0.2">
      <c r="A43" s="26"/>
      <c r="B43" s="27" t="s">
        <v>18</v>
      </c>
      <c r="C43" s="51">
        <v>19</v>
      </c>
      <c r="D43" s="51">
        <v>19</v>
      </c>
      <c r="E43" s="50">
        <v>12598.42</v>
      </c>
      <c r="F43" s="30">
        <v>0</v>
      </c>
      <c r="G43" s="31">
        <f>E43+F43</f>
        <v>12598.42</v>
      </c>
    </row>
    <row r="44" spans="1:7" x14ac:dyDescent="0.2">
      <c r="A44" s="42"/>
      <c r="B44" s="43" t="s">
        <v>32</v>
      </c>
      <c r="C44" s="136">
        <f>SUM(C39:C43)</f>
        <v>88814</v>
      </c>
      <c r="D44" s="136">
        <f>SUM(D39:D43)</f>
        <v>42720</v>
      </c>
      <c r="E44" s="34">
        <f>SUM(E39:E43)</f>
        <v>34924946.089999996</v>
      </c>
      <c r="F44" s="34">
        <f>SUM(F39:F43)</f>
        <v>483594.93</v>
      </c>
      <c r="G44" s="34">
        <f>SUM(G39:G43)</f>
        <v>35408541.019999996</v>
      </c>
    </row>
    <row r="45" spans="1:7" x14ac:dyDescent="0.2">
      <c r="A45" s="22"/>
      <c r="B45" s="56"/>
      <c r="C45" s="57"/>
      <c r="D45" s="57"/>
      <c r="E45" s="12"/>
      <c r="F45" s="12"/>
      <c r="G45" s="12"/>
    </row>
    <row r="46" spans="1:7" x14ac:dyDescent="0.2">
      <c r="A46" s="22"/>
      <c r="B46" s="56"/>
      <c r="C46" s="57"/>
      <c r="D46" s="57"/>
      <c r="E46" s="12"/>
      <c r="F46" s="12"/>
      <c r="G46" s="12"/>
    </row>
    <row r="47" spans="1:7" x14ac:dyDescent="0.2">
      <c r="A47" s="58">
        <v>2</v>
      </c>
      <c r="B47" s="5"/>
      <c r="C47" s="59"/>
      <c r="D47" s="59"/>
      <c r="E47" s="60"/>
      <c r="F47" s="60"/>
      <c r="G47" s="60"/>
    </row>
    <row r="48" spans="1:7" x14ac:dyDescent="0.2">
      <c r="A48" s="58"/>
      <c r="B48" s="5"/>
      <c r="C48" s="59"/>
      <c r="D48" s="59"/>
      <c r="E48" s="60"/>
      <c r="F48" s="60"/>
      <c r="G48" s="60"/>
    </row>
    <row r="49" spans="1:7" ht="24" x14ac:dyDescent="0.2">
      <c r="A49" s="10" t="s">
        <v>4</v>
      </c>
      <c r="B49" s="11" t="s">
        <v>5</v>
      </c>
      <c r="C49" s="11" t="s">
        <v>6</v>
      </c>
      <c r="D49" s="11" t="s">
        <v>7</v>
      </c>
      <c r="E49" s="11" t="s">
        <v>8</v>
      </c>
      <c r="F49" s="11" t="s">
        <v>9</v>
      </c>
      <c r="G49" s="11" t="s">
        <v>10</v>
      </c>
    </row>
    <row r="50" spans="1:7" x14ac:dyDescent="0.2">
      <c r="A50" s="15">
        <v>0</v>
      </c>
      <c r="B50" s="15">
        <v>1</v>
      </c>
      <c r="C50" s="15">
        <v>2</v>
      </c>
      <c r="D50" s="15">
        <v>3</v>
      </c>
      <c r="E50" s="15">
        <v>4</v>
      </c>
      <c r="F50" s="15">
        <v>5</v>
      </c>
      <c r="G50" s="15" t="s">
        <v>11</v>
      </c>
    </row>
    <row r="51" spans="1:7" x14ac:dyDescent="0.2">
      <c r="A51" s="18" t="s">
        <v>33</v>
      </c>
      <c r="B51" s="19" t="s">
        <v>34</v>
      </c>
      <c r="C51" s="61"/>
      <c r="D51" s="62"/>
      <c r="E51" s="63"/>
      <c r="F51" s="46"/>
      <c r="G51" s="63"/>
    </row>
    <row r="52" spans="1:7" x14ac:dyDescent="0.2">
      <c r="A52" s="40"/>
      <c r="B52" s="27" t="s">
        <v>14</v>
      </c>
      <c r="C52" s="28">
        <v>882</v>
      </c>
      <c r="D52" s="28">
        <v>456</v>
      </c>
      <c r="E52" s="50">
        <v>371434.52</v>
      </c>
      <c r="F52" s="50">
        <v>3774.96</v>
      </c>
      <c r="G52" s="31">
        <f>E52+F52</f>
        <v>375209.48000000004</v>
      </c>
    </row>
    <row r="53" spans="1:7" x14ac:dyDescent="0.2">
      <c r="A53" s="40"/>
      <c r="B53" s="27" t="s">
        <v>15</v>
      </c>
      <c r="C53" s="28">
        <v>2985</v>
      </c>
      <c r="D53" s="28">
        <v>1719</v>
      </c>
      <c r="E53" s="50">
        <v>1040593.61</v>
      </c>
      <c r="F53" s="50">
        <v>6152.19</v>
      </c>
      <c r="G53" s="31">
        <f>E53+F53</f>
        <v>1046745.7999999999</v>
      </c>
    </row>
    <row r="54" spans="1:7" x14ac:dyDescent="0.2">
      <c r="A54" s="40"/>
      <c r="B54" s="27" t="s">
        <v>16</v>
      </c>
      <c r="C54" s="28">
        <v>5394</v>
      </c>
      <c r="D54" s="28">
        <v>3456</v>
      </c>
      <c r="E54" s="50">
        <v>1438550.83</v>
      </c>
      <c r="F54" s="50">
        <v>6310.49</v>
      </c>
      <c r="G54" s="31">
        <f>E54+F54</f>
        <v>1444861.32</v>
      </c>
    </row>
    <row r="55" spans="1:7" x14ac:dyDescent="0.2">
      <c r="A55" s="40"/>
      <c r="B55" s="27" t="s">
        <v>17</v>
      </c>
      <c r="C55" s="28">
        <v>3732</v>
      </c>
      <c r="D55" s="28">
        <v>3592</v>
      </c>
      <c r="E55" s="50">
        <v>3101326.94</v>
      </c>
      <c r="F55" s="50">
        <v>65853.39</v>
      </c>
      <c r="G55" s="31">
        <f>E55+F55</f>
        <v>3167180.33</v>
      </c>
    </row>
    <row r="56" spans="1:7" x14ac:dyDescent="0.2">
      <c r="A56" s="26"/>
      <c r="B56" s="27" t="s">
        <v>18</v>
      </c>
      <c r="C56" s="28">
        <v>43</v>
      </c>
      <c r="D56" s="28">
        <v>37</v>
      </c>
      <c r="E56" s="50">
        <v>22036.06</v>
      </c>
      <c r="F56" s="50">
        <v>0</v>
      </c>
      <c r="G56" s="31">
        <f>E56+F56</f>
        <v>22036.06</v>
      </c>
    </row>
    <row r="57" spans="1:7" x14ac:dyDescent="0.2">
      <c r="A57" s="64"/>
      <c r="B57" s="33" t="s">
        <v>35</v>
      </c>
      <c r="C57" s="137">
        <f>SUM(C52:C56)</f>
        <v>13036</v>
      </c>
      <c r="D57" s="137">
        <f>SUM(D52:D56)</f>
        <v>9260</v>
      </c>
      <c r="E57" s="65">
        <f>SUM(E52:E56)</f>
        <v>5973941.96</v>
      </c>
      <c r="F57" s="65">
        <f>SUM(F52:F56)</f>
        <v>82091.03</v>
      </c>
      <c r="G57" s="35">
        <f>SUM(G52:G56)</f>
        <v>6056032.9899999993</v>
      </c>
    </row>
    <row r="58" spans="1:7" x14ac:dyDescent="0.2">
      <c r="A58" s="19"/>
      <c r="B58" s="66" t="s">
        <v>36</v>
      </c>
      <c r="C58" s="67"/>
      <c r="D58" s="68"/>
      <c r="E58" s="54"/>
      <c r="F58" s="63"/>
      <c r="G58" s="63"/>
    </row>
    <row r="59" spans="1:7" x14ac:dyDescent="0.2">
      <c r="A59" s="47"/>
      <c r="B59" s="27" t="s">
        <v>14</v>
      </c>
      <c r="C59" s="69">
        <f t="shared" ref="C59:F63" si="0">C10+C17+C24+C32+C39+C52</f>
        <v>50775</v>
      </c>
      <c r="D59" s="69">
        <f t="shared" si="0"/>
        <v>23406</v>
      </c>
      <c r="E59" s="70">
        <f t="shared" si="0"/>
        <v>21338074.219999999</v>
      </c>
      <c r="F59" s="70">
        <f t="shared" si="0"/>
        <v>282610.72000000003</v>
      </c>
      <c r="G59" s="70">
        <f>E59+F59</f>
        <v>21620684.939999998</v>
      </c>
    </row>
    <row r="60" spans="1:7" x14ac:dyDescent="0.2">
      <c r="A60" s="47"/>
      <c r="B60" s="27" t="s">
        <v>15</v>
      </c>
      <c r="C60" s="69">
        <f t="shared" si="0"/>
        <v>60159</v>
      </c>
      <c r="D60" s="69">
        <f t="shared" si="0"/>
        <v>27186</v>
      </c>
      <c r="E60" s="70">
        <f t="shared" si="0"/>
        <v>22258150.57</v>
      </c>
      <c r="F60" s="70">
        <f t="shared" si="0"/>
        <v>195333.47999999998</v>
      </c>
      <c r="G60" s="70">
        <f>E60+F60</f>
        <v>22453484.050000001</v>
      </c>
    </row>
    <row r="61" spans="1:7" x14ac:dyDescent="0.2">
      <c r="A61" s="47"/>
      <c r="B61" s="27" t="s">
        <v>16</v>
      </c>
      <c r="C61" s="69">
        <f t="shared" si="0"/>
        <v>147326</v>
      </c>
      <c r="D61" s="69">
        <f t="shared" si="0"/>
        <v>73954</v>
      </c>
      <c r="E61" s="70">
        <f t="shared" si="0"/>
        <v>43448371.219999999</v>
      </c>
      <c r="F61" s="70">
        <f t="shared" si="0"/>
        <v>321544.56</v>
      </c>
      <c r="G61" s="70">
        <f>E61+F61</f>
        <v>43769915.780000001</v>
      </c>
    </row>
    <row r="62" spans="1:7" x14ac:dyDescent="0.2">
      <c r="A62" s="47"/>
      <c r="B62" s="27" t="s">
        <v>17</v>
      </c>
      <c r="C62" s="69">
        <f t="shared" si="0"/>
        <v>19715</v>
      </c>
      <c r="D62" s="69">
        <f t="shared" si="0"/>
        <v>18652</v>
      </c>
      <c r="E62" s="70">
        <f t="shared" si="0"/>
        <v>16411893.220000001</v>
      </c>
      <c r="F62" s="70">
        <f t="shared" si="0"/>
        <v>409835.34</v>
      </c>
      <c r="G62" s="70">
        <f>E62+F62</f>
        <v>16821728.560000002</v>
      </c>
    </row>
    <row r="63" spans="1:7" x14ac:dyDescent="0.2">
      <c r="A63" s="47"/>
      <c r="B63" s="27" t="s">
        <v>18</v>
      </c>
      <c r="C63" s="69">
        <f t="shared" si="0"/>
        <v>99</v>
      </c>
      <c r="D63" s="69">
        <f t="shared" si="0"/>
        <v>86</v>
      </c>
      <c r="E63" s="70">
        <f t="shared" si="0"/>
        <v>52142.14</v>
      </c>
      <c r="F63" s="70">
        <f t="shared" si="0"/>
        <v>0</v>
      </c>
      <c r="G63" s="70">
        <f>E63+F63</f>
        <v>52142.14</v>
      </c>
    </row>
    <row r="64" spans="1:7" x14ac:dyDescent="0.2">
      <c r="A64" s="71"/>
      <c r="B64" s="72" t="s">
        <v>37</v>
      </c>
      <c r="C64" s="73">
        <f>C15+C22+C29+C37+C44+C57</f>
        <v>278074</v>
      </c>
      <c r="D64" s="73">
        <f>SUM(D59:D63)</f>
        <v>143284</v>
      </c>
      <c r="E64" s="34">
        <f>SUM(E59:E63)</f>
        <v>103508631.36999999</v>
      </c>
      <c r="F64" s="34">
        <f>SUM(F59:F63)</f>
        <v>1209324.1000000001</v>
      </c>
      <c r="G64" s="34">
        <f>SUM(G59:G63)</f>
        <v>104717955.47</v>
      </c>
    </row>
    <row r="65" spans="1:7" x14ac:dyDescent="0.2">
      <c r="A65" s="40" t="s">
        <v>38</v>
      </c>
      <c r="B65" s="74" t="s">
        <v>39</v>
      </c>
      <c r="C65" s="75">
        <v>2351</v>
      </c>
      <c r="D65" s="75">
        <v>1369</v>
      </c>
      <c r="E65" s="34">
        <v>1025497.89</v>
      </c>
      <c r="F65" s="34">
        <v>473459.14</v>
      </c>
      <c r="G65" s="34">
        <f>E65+F65</f>
        <v>1498957.03</v>
      </c>
    </row>
    <row r="66" spans="1:7" x14ac:dyDescent="0.2">
      <c r="A66" s="71"/>
      <c r="B66" s="72" t="s">
        <v>40</v>
      </c>
      <c r="C66" s="73">
        <f>C64+C65</f>
        <v>280425</v>
      </c>
      <c r="D66" s="73">
        <f>D64+D65</f>
        <v>144653</v>
      </c>
      <c r="E66" s="34">
        <f>E64+E65</f>
        <v>104534129.25999999</v>
      </c>
      <c r="F66" s="34">
        <f>F64+F65</f>
        <v>1682783.2400000002</v>
      </c>
      <c r="G66" s="34">
        <f>G64+G65</f>
        <v>106216912.5</v>
      </c>
    </row>
    <row r="67" spans="1:7" x14ac:dyDescent="0.2">
      <c r="A67" s="76"/>
      <c r="B67" s="77"/>
      <c r="C67" s="78"/>
      <c r="D67" s="78"/>
      <c r="E67" s="12"/>
      <c r="F67" s="12"/>
      <c r="G67" s="12"/>
    </row>
    <row r="68" spans="1:7" x14ac:dyDescent="0.2">
      <c r="A68" s="79" t="s">
        <v>41</v>
      </c>
      <c r="B68" s="77"/>
      <c r="C68" s="80"/>
      <c r="D68" s="80"/>
      <c r="E68" s="12"/>
      <c r="F68" s="12"/>
      <c r="G68" s="12"/>
    </row>
    <row r="69" spans="1:7" ht="24" x14ac:dyDescent="0.2">
      <c r="A69" s="10" t="s">
        <v>4</v>
      </c>
      <c r="B69" s="11" t="s">
        <v>42</v>
      </c>
      <c r="C69" s="11" t="s">
        <v>43</v>
      </c>
      <c r="D69" s="11" t="s">
        <v>7</v>
      </c>
      <c r="E69" s="11" t="s">
        <v>44</v>
      </c>
      <c r="F69" s="11" t="s">
        <v>45</v>
      </c>
      <c r="G69" s="11" t="s">
        <v>46</v>
      </c>
    </row>
    <row r="70" spans="1:7" x14ac:dyDescent="0.2">
      <c r="A70" s="81" t="s">
        <v>12</v>
      </c>
      <c r="B70" s="82" t="s">
        <v>47</v>
      </c>
      <c r="C70" s="81" t="s">
        <v>43</v>
      </c>
      <c r="D70" s="83">
        <v>25882</v>
      </c>
      <c r="E70" s="84">
        <v>12941000</v>
      </c>
      <c r="F70" s="84">
        <v>108500</v>
      </c>
      <c r="G70" s="85">
        <f>E70+F70</f>
        <v>13049500</v>
      </c>
    </row>
    <row r="71" spans="1:7" x14ac:dyDescent="0.2">
      <c r="A71" s="81" t="s">
        <v>20</v>
      </c>
      <c r="B71" s="82" t="s">
        <v>48</v>
      </c>
      <c r="C71" s="81" t="s">
        <v>43</v>
      </c>
      <c r="D71" s="83">
        <v>9405</v>
      </c>
      <c r="E71" s="84">
        <v>9405000</v>
      </c>
      <c r="F71" s="84">
        <v>31000</v>
      </c>
      <c r="G71" s="85">
        <f>E71+F71</f>
        <v>9436000</v>
      </c>
    </row>
    <row r="72" spans="1:7" x14ac:dyDescent="0.2">
      <c r="A72" s="162" t="s">
        <v>109</v>
      </c>
      <c r="B72" s="163"/>
      <c r="C72" s="134" t="s">
        <v>43</v>
      </c>
      <c r="D72" s="102">
        <f>D70+D71</f>
        <v>35287</v>
      </c>
      <c r="E72" s="34">
        <f>E70+E71</f>
        <v>22346000</v>
      </c>
      <c r="F72" s="34">
        <f>F70+F71</f>
        <v>139500</v>
      </c>
      <c r="G72" s="34">
        <f>E72+F72</f>
        <v>22485500</v>
      </c>
    </row>
    <row r="73" spans="1:7" x14ac:dyDescent="0.2">
      <c r="A73" s="81" t="s">
        <v>23</v>
      </c>
      <c r="B73" s="82" t="s">
        <v>110</v>
      </c>
      <c r="C73" s="132"/>
      <c r="D73" s="133">
        <v>254</v>
      </c>
      <c r="E73" s="85">
        <v>161000</v>
      </c>
      <c r="F73" s="85">
        <v>64500</v>
      </c>
      <c r="G73" s="85">
        <f>E73+F73</f>
        <v>225500</v>
      </c>
    </row>
    <row r="74" spans="1:7" x14ac:dyDescent="0.2">
      <c r="A74" s="162" t="s">
        <v>111</v>
      </c>
      <c r="B74" s="163"/>
      <c r="C74" s="75"/>
      <c r="D74" s="102">
        <f>D72+D73</f>
        <v>35541</v>
      </c>
      <c r="E74" s="34">
        <f>E72+E73</f>
        <v>22507000</v>
      </c>
      <c r="F74" s="34">
        <f t="shared" ref="F74:G74" si="1">F72+F73</f>
        <v>204000</v>
      </c>
      <c r="G74" s="34">
        <f t="shared" si="1"/>
        <v>22711000</v>
      </c>
    </row>
    <row r="75" spans="1:7" x14ac:dyDescent="0.2">
      <c r="A75" s="76"/>
      <c r="B75" s="77"/>
      <c r="C75" s="78"/>
      <c r="D75" s="78"/>
      <c r="E75" s="12"/>
      <c r="F75" s="12"/>
      <c r="G75" s="12"/>
    </row>
    <row r="76" spans="1:7" x14ac:dyDescent="0.2">
      <c r="A76" s="24" t="s">
        <v>114</v>
      </c>
      <c r="B76" s="77"/>
      <c r="C76" s="80"/>
      <c r="D76" s="80"/>
      <c r="E76" s="12"/>
      <c r="F76" s="86"/>
      <c r="G76" s="12"/>
    </row>
    <row r="77" spans="1:7" x14ac:dyDescent="0.2">
      <c r="A77" s="76"/>
      <c r="B77" s="77"/>
      <c r="C77" s="78"/>
      <c r="D77" s="78"/>
      <c r="E77" s="12"/>
      <c r="F77" s="12"/>
      <c r="G77" s="12"/>
    </row>
    <row r="78" spans="1:7" x14ac:dyDescent="0.2">
      <c r="A78" s="76"/>
      <c r="B78" s="77"/>
      <c r="C78" s="78"/>
      <c r="D78" s="78"/>
      <c r="E78" s="12"/>
      <c r="F78" s="12"/>
      <c r="G78" s="12"/>
    </row>
    <row r="79" spans="1:7" x14ac:dyDescent="0.2">
      <c r="A79" s="76"/>
      <c r="B79" s="87"/>
      <c r="C79" s="78"/>
      <c r="D79" s="78"/>
      <c r="E79" s="12"/>
      <c r="F79" s="12"/>
      <c r="G79" s="12"/>
    </row>
    <row r="80" spans="1:7" x14ac:dyDescent="0.2">
      <c r="A80" s="76"/>
      <c r="B80" s="77"/>
      <c r="C80" s="78"/>
      <c r="D80" s="78"/>
      <c r="E80" s="12"/>
      <c r="F80" s="12"/>
      <c r="G80" s="12"/>
    </row>
    <row r="81" spans="1:7" x14ac:dyDescent="0.2">
      <c r="A81" s="76"/>
      <c r="B81" s="77"/>
      <c r="C81" s="78"/>
      <c r="D81" s="88"/>
      <c r="E81" s="12"/>
      <c r="F81" s="12"/>
      <c r="G81" s="12"/>
    </row>
    <row r="82" spans="1:7" x14ac:dyDescent="0.2">
      <c r="A82" s="76"/>
      <c r="B82" s="77"/>
      <c r="C82" s="78"/>
      <c r="D82" s="88"/>
      <c r="E82" s="12"/>
      <c r="F82" s="12"/>
      <c r="G82" s="12"/>
    </row>
    <row r="83" spans="1:7" x14ac:dyDescent="0.2">
      <c r="A83" s="76"/>
      <c r="B83" s="77"/>
      <c r="C83" s="78"/>
      <c r="D83" s="78"/>
      <c r="E83" s="12"/>
      <c r="F83" s="12"/>
      <c r="G83" s="12"/>
    </row>
    <row r="84" spans="1:7" x14ac:dyDescent="0.2">
      <c r="A84" s="76"/>
      <c r="B84" s="77"/>
      <c r="C84" s="78"/>
      <c r="D84" s="78"/>
      <c r="E84" s="12"/>
      <c r="F84" s="12"/>
      <c r="G84" s="12"/>
    </row>
    <row r="94" spans="1:7" x14ac:dyDescent="0.2">
      <c r="B94" s="77"/>
      <c r="C94" s="80"/>
      <c r="D94" s="80"/>
      <c r="E94" s="12"/>
      <c r="G94" s="89"/>
    </row>
    <row r="95" spans="1:7" x14ac:dyDescent="0.2">
      <c r="B95" s="77"/>
      <c r="C95" s="80"/>
      <c r="D95" s="80"/>
      <c r="E95" s="12"/>
      <c r="F95" s="12"/>
      <c r="G95" s="12"/>
    </row>
    <row r="96" spans="1:7" x14ac:dyDescent="0.2">
      <c r="A96" s="76"/>
      <c r="B96" s="77"/>
      <c r="C96" s="80"/>
      <c r="D96" s="80"/>
      <c r="E96" s="12"/>
      <c r="F96" s="12"/>
      <c r="G96" s="12"/>
    </row>
    <row r="97" spans="1:7" x14ac:dyDescent="0.2">
      <c r="B97" s="24"/>
      <c r="C97" s="24"/>
      <c r="D97" s="24"/>
      <c r="E97" s="24"/>
      <c r="G97" s="86"/>
    </row>
    <row r="98" spans="1:7" x14ac:dyDescent="0.2">
      <c r="A98" s="24"/>
      <c r="B98" s="24"/>
      <c r="C98" s="24"/>
      <c r="D98" s="24"/>
      <c r="E98" s="24"/>
      <c r="F98" s="24"/>
      <c r="G98" s="24"/>
    </row>
    <row r="99" spans="1:7" x14ac:dyDescent="0.2">
      <c r="A99" s="24"/>
      <c r="B99" s="24"/>
      <c r="C99" s="24"/>
      <c r="D99" s="24"/>
      <c r="E99" s="24"/>
      <c r="F99" s="24"/>
      <c r="G99" s="24"/>
    </row>
    <row r="100" spans="1:7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x14ac:dyDescent="0.2">
      <c r="A112" s="24"/>
      <c r="B112" s="24"/>
      <c r="C112" s="24"/>
      <c r="D112" s="24"/>
      <c r="E112" s="24"/>
      <c r="F112" s="24"/>
      <c r="G112" s="24"/>
    </row>
    <row r="113" spans="1:7" x14ac:dyDescent="0.2">
      <c r="A113" s="24"/>
      <c r="B113" s="24"/>
      <c r="C113" s="24"/>
      <c r="D113" s="24"/>
      <c r="E113" s="24"/>
      <c r="F113" s="24"/>
      <c r="G113" s="24"/>
    </row>
  </sheetData>
  <mergeCells count="3">
    <mergeCell ref="F6:G6"/>
    <mergeCell ref="A72:B72"/>
    <mergeCell ref="A74:B7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1" manualBreakCount="1">
    <brk id="4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workbookViewId="0">
      <selection activeCell="E30" sqref="E30"/>
    </sheetView>
  </sheetViews>
  <sheetFormatPr defaultRowHeight="12.75" x14ac:dyDescent="0.2"/>
  <cols>
    <col min="1" max="1" width="5.28515625" style="24" customWidth="1"/>
    <col min="2" max="2" width="52.42578125" style="24" customWidth="1"/>
    <col min="3" max="3" width="10.140625" style="24" bestFit="1" customWidth="1"/>
    <col min="4" max="4" width="12.7109375" style="24" customWidth="1"/>
    <col min="5" max="5" width="16.85546875" style="24" customWidth="1"/>
    <col min="6" max="6" width="22.28515625" style="24" customWidth="1"/>
    <col min="7" max="7" width="17.28515625" style="24" customWidth="1"/>
    <col min="8" max="14" width="9.140625" style="6"/>
    <col min="15" max="15" width="12.28515625" style="6" bestFit="1" customWidth="1"/>
    <col min="16" max="38" width="9.140625" style="6"/>
    <col min="39" max="256" width="9.140625" style="7"/>
    <col min="257" max="257" width="5.28515625" style="7" customWidth="1"/>
    <col min="258" max="258" width="52.42578125" style="7" customWidth="1"/>
    <col min="259" max="259" width="10.140625" style="7" bestFit="1" customWidth="1"/>
    <col min="260" max="260" width="12.7109375" style="7" customWidth="1"/>
    <col min="261" max="261" width="16.85546875" style="7" customWidth="1"/>
    <col min="262" max="262" width="22.28515625" style="7" customWidth="1"/>
    <col min="263" max="263" width="17.28515625" style="7" customWidth="1"/>
    <col min="264" max="512" width="9.140625" style="7"/>
    <col min="513" max="513" width="5.28515625" style="7" customWidth="1"/>
    <col min="514" max="514" width="52.42578125" style="7" customWidth="1"/>
    <col min="515" max="515" width="10.140625" style="7" bestFit="1" customWidth="1"/>
    <col min="516" max="516" width="12.7109375" style="7" customWidth="1"/>
    <col min="517" max="517" width="16.85546875" style="7" customWidth="1"/>
    <col min="518" max="518" width="22.28515625" style="7" customWidth="1"/>
    <col min="519" max="519" width="17.28515625" style="7" customWidth="1"/>
    <col min="520" max="768" width="9.140625" style="7"/>
    <col min="769" max="769" width="5.28515625" style="7" customWidth="1"/>
    <col min="770" max="770" width="52.42578125" style="7" customWidth="1"/>
    <col min="771" max="771" width="10.140625" style="7" bestFit="1" customWidth="1"/>
    <col min="772" max="772" width="12.7109375" style="7" customWidth="1"/>
    <col min="773" max="773" width="16.85546875" style="7" customWidth="1"/>
    <col min="774" max="774" width="22.28515625" style="7" customWidth="1"/>
    <col min="775" max="775" width="17.28515625" style="7" customWidth="1"/>
    <col min="776" max="1024" width="9.140625" style="7"/>
    <col min="1025" max="1025" width="5.28515625" style="7" customWidth="1"/>
    <col min="1026" max="1026" width="52.42578125" style="7" customWidth="1"/>
    <col min="1027" max="1027" width="10.140625" style="7" bestFit="1" customWidth="1"/>
    <col min="1028" max="1028" width="12.7109375" style="7" customWidth="1"/>
    <col min="1029" max="1029" width="16.85546875" style="7" customWidth="1"/>
    <col min="1030" max="1030" width="22.28515625" style="7" customWidth="1"/>
    <col min="1031" max="1031" width="17.28515625" style="7" customWidth="1"/>
    <col min="1032" max="1280" width="9.140625" style="7"/>
    <col min="1281" max="1281" width="5.28515625" style="7" customWidth="1"/>
    <col min="1282" max="1282" width="52.42578125" style="7" customWidth="1"/>
    <col min="1283" max="1283" width="10.140625" style="7" bestFit="1" customWidth="1"/>
    <col min="1284" max="1284" width="12.7109375" style="7" customWidth="1"/>
    <col min="1285" max="1285" width="16.85546875" style="7" customWidth="1"/>
    <col min="1286" max="1286" width="22.28515625" style="7" customWidth="1"/>
    <col min="1287" max="1287" width="17.28515625" style="7" customWidth="1"/>
    <col min="1288" max="1536" width="9.140625" style="7"/>
    <col min="1537" max="1537" width="5.28515625" style="7" customWidth="1"/>
    <col min="1538" max="1538" width="52.42578125" style="7" customWidth="1"/>
    <col min="1539" max="1539" width="10.140625" style="7" bestFit="1" customWidth="1"/>
    <col min="1540" max="1540" width="12.7109375" style="7" customWidth="1"/>
    <col min="1541" max="1541" width="16.85546875" style="7" customWidth="1"/>
    <col min="1542" max="1542" width="22.28515625" style="7" customWidth="1"/>
    <col min="1543" max="1543" width="17.28515625" style="7" customWidth="1"/>
    <col min="1544" max="1792" width="9.140625" style="7"/>
    <col min="1793" max="1793" width="5.28515625" style="7" customWidth="1"/>
    <col min="1794" max="1794" width="52.42578125" style="7" customWidth="1"/>
    <col min="1795" max="1795" width="10.140625" style="7" bestFit="1" customWidth="1"/>
    <col min="1796" max="1796" width="12.7109375" style="7" customWidth="1"/>
    <col min="1797" max="1797" width="16.85546875" style="7" customWidth="1"/>
    <col min="1798" max="1798" width="22.28515625" style="7" customWidth="1"/>
    <col min="1799" max="1799" width="17.28515625" style="7" customWidth="1"/>
    <col min="1800" max="2048" width="9.140625" style="7"/>
    <col min="2049" max="2049" width="5.28515625" style="7" customWidth="1"/>
    <col min="2050" max="2050" width="52.42578125" style="7" customWidth="1"/>
    <col min="2051" max="2051" width="10.140625" style="7" bestFit="1" customWidth="1"/>
    <col min="2052" max="2052" width="12.7109375" style="7" customWidth="1"/>
    <col min="2053" max="2053" width="16.85546875" style="7" customWidth="1"/>
    <col min="2054" max="2054" width="22.28515625" style="7" customWidth="1"/>
    <col min="2055" max="2055" width="17.28515625" style="7" customWidth="1"/>
    <col min="2056" max="2304" width="9.140625" style="7"/>
    <col min="2305" max="2305" width="5.28515625" style="7" customWidth="1"/>
    <col min="2306" max="2306" width="52.42578125" style="7" customWidth="1"/>
    <col min="2307" max="2307" width="10.140625" style="7" bestFit="1" customWidth="1"/>
    <col min="2308" max="2308" width="12.7109375" style="7" customWidth="1"/>
    <col min="2309" max="2309" width="16.85546875" style="7" customWidth="1"/>
    <col min="2310" max="2310" width="22.28515625" style="7" customWidth="1"/>
    <col min="2311" max="2311" width="17.28515625" style="7" customWidth="1"/>
    <col min="2312" max="2560" width="9.140625" style="7"/>
    <col min="2561" max="2561" width="5.28515625" style="7" customWidth="1"/>
    <col min="2562" max="2562" width="52.42578125" style="7" customWidth="1"/>
    <col min="2563" max="2563" width="10.140625" style="7" bestFit="1" customWidth="1"/>
    <col min="2564" max="2564" width="12.7109375" style="7" customWidth="1"/>
    <col min="2565" max="2565" width="16.85546875" style="7" customWidth="1"/>
    <col min="2566" max="2566" width="22.28515625" style="7" customWidth="1"/>
    <col min="2567" max="2567" width="17.28515625" style="7" customWidth="1"/>
    <col min="2568" max="2816" width="9.140625" style="7"/>
    <col min="2817" max="2817" width="5.28515625" style="7" customWidth="1"/>
    <col min="2818" max="2818" width="52.42578125" style="7" customWidth="1"/>
    <col min="2819" max="2819" width="10.140625" style="7" bestFit="1" customWidth="1"/>
    <col min="2820" max="2820" width="12.7109375" style="7" customWidth="1"/>
    <col min="2821" max="2821" width="16.85546875" style="7" customWidth="1"/>
    <col min="2822" max="2822" width="22.28515625" style="7" customWidth="1"/>
    <col min="2823" max="2823" width="17.28515625" style="7" customWidth="1"/>
    <col min="2824" max="3072" width="9.140625" style="7"/>
    <col min="3073" max="3073" width="5.28515625" style="7" customWidth="1"/>
    <col min="3074" max="3074" width="52.42578125" style="7" customWidth="1"/>
    <col min="3075" max="3075" width="10.140625" style="7" bestFit="1" customWidth="1"/>
    <col min="3076" max="3076" width="12.7109375" style="7" customWidth="1"/>
    <col min="3077" max="3077" width="16.85546875" style="7" customWidth="1"/>
    <col min="3078" max="3078" width="22.28515625" style="7" customWidth="1"/>
    <col min="3079" max="3079" width="17.28515625" style="7" customWidth="1"/>
    <col min="3080" max="3328" width="9.140625" style="7"/>
    <col min="3329" max="3329" width="5.28515625" style="7" customWidth="1"/>
    <col min="3330" max="3330" width="52.42578125" style="7" customWidth="1"/>
    <col min="3331" max="3331" width="10.140625" style="7" bestFit="1" customWidth="1"/>
    <col min="3332" max="3332" width="12.7109375" style="7" customWidth="1"/>
    <col min="3333" max="3333" width="16.85546875" style="7" customWidth="1"/>
    <col min="3334" max="3334" width="22.28515625" style="7" customWidth="1"/>
    <col min="3335" max="3335" width="17.28515625" style="7" customWidth="1"/>
    <col min="3336" max="3584" width="9.140625" style="7"/>
    <col min="3585" max="3585" width="5.28515625" style="7" customWidth="1"/>
    <col min="3586" max="3586" width="52.42578125" style="7" customWidth="1"/>
    <col min="3587" max="3587" width="10.140625" style="7" bestFit="1" customWidth="1"/>
    <col min="3588" max="3588" width="12.7109375" style="7" customWidth="1"/>
    <col min="3589" max="3589" width="16.85546875" style="7" customWidth="1"/>
    <col min="3590" max="3590" width="22.28515625" style="7" customWidth="1"/>
    <col min="3591" max="3591" width="17.28515625" style="7" customWidth="1"/>
    <col min="3592" max="3840" width="9.140625" style="7"/>
    <col min="3841" max="3841" width="5.28515625" style="7" customWidth="1"/>
    <col min="3842" max="3842" width="52.42578125" style="7" customWidth="1"/>
    <col min="3843" max="3843" width="10.140625" style="7" bestFit="1" customWidth="1"/>
    <col min="3844" max="3844" width="12.7109375" style="7" customWidth="1"/>
    <col min="3845" max="3845" width="16.85546875" style="7" customWidth="1"/>
    <col min="3846" max="3846" width="22.28515625" style="7" customWidth="1"/>
    <col min="3847" max="3847" width="17.28515625" style="7" customWidth="1"/>
    <col min="3848" max="4096" width="9.140625" style="7"/>
    <col min="4097" max="4097" width="5.28515625" style="7" customWidth="1"/>
    <col min="4098" max="4098" width="52.42578125" style="7" customWidth="1"/>
    <col min="4099" max="4099" width="10.140625" style="7" bestFit="1" customWidth="1"/>
    <col min="4100" max="4100" width="12.7109375" style="7" customWidth="1"/>
    <col min="4101" max="4101" width="16.85546875" style="7" customWidth="1"/>
    <col min="4102" max="4102" width="22.28515625" style="7" customWidth="1"/>
    <col min="4103" max="4103" width="17.28515625" style="7" customWidth="1"/>
    <col min="4104" max="4352" width="9.140625" style="7"/>
    <col min="4353" max="4353" width="5.28515625" style="7" customWidth="1"/>
    <col min="4354" max="4354" width="52.42578125" style="7" customWidth="1"/>
    <col min="4355" max="4355" width="10.140625" style="7" bestFit="1" customWidth="1"/>
    <col min="4356" max="4356" width="12.7109375" style="7" customWidth="1"/>
    <col min="4357" max="4357" width="16.85546875" style="7" customWidth="1"/>
    <col min="4358" max="4358" width="22.28515625" style="7" customWidth="1"/>
    <col min="4359" max="4359" width="17.28515625" style="7" customWidth="1"/>
    <col min="4360" max="4608" width="9.140625" style="7"/>
    <col min="4609" max="4609" width="5.28515625" style="7" customWidth="1"/>
    <col min="4610" max="4610" width="52.42578125" style="7" customWidth="1"/>
    <col min="4611" max="4611" width="10.140625" style="7" bestFit="1" customWidth="1"/>
    <col min="4612" max="4612" width="12.7109375" style="7" customWidth="1"/>
    <col min="4613" max="4613" width="16.85546875" style="7" customWidth="1"/>
    <col min="4614" max="4614" width="22.28515625" style="7" customWidth="1"/>
    <col min="4615" max="4615" width="17.28515625" style="7" customWidth="1"/>
    <col min="4616" max="4864" width="9.140625" style="7"/>
    <col min="4865" max="4865" width="5.28515625" style="7" customWidth="1"/>
    <col min="4866" max="4866" width="52.42578125" style="7" customWidth="1"/>
    <col min="4867" max="4867" width="10.140625" style="7" bestFit="1" customWidth="1"/>
    <col min="4868" max="4868" width="12.7109375" style="7" customWidth="1"/>
    <col min="4869" max="4869" width="16.85546875" style="7" customWidth="1"/>
    <col min="4870" max="4870" width="22.28515625" style="7" customWidth="1"/>
    <col min="4871" max="4871" width="17.28515625" style="7" customWidth="1"/>
    <col min="4872" max="5120" width="9.140625" style="7"/>
    <col min="5121" max="5121" width="5.28515625" style="7" customWidth="1"/>
    <col min="5122" max="5122" width="52.42578125" style="7" customWidth="1"/>
    <col min="5123" max="5123" width="10.140625" style="7" bestFit="1" customWidth="1"/>
    <col min="5124" max="5124" width="12.7109375" style="7" customWidth="1"/>
    <col min="5125" max="5125" width="16.85546875" style="7" customWidth="1"/>
    <col min="5126" max="5126" width="22.28515625" style="7" customWidth="1"/>
    <col min="5127" max="5127" width="17.28515625" style="7" customWidth="1"/>
    <col min="5128" max="5376" width="9.140625" style="7"/>
    <col min="5377" max="5377" width="5.28515625" style="7" customWidth="1"/>
    <col min="5378" max="5378" width="52.42578125" style="7" customWidth="1"/>
    <col min="5379" max="5379" width="10.140625" style="7" bestFit="1" customWidth="1"/>
    <col min="5380" max="5380" width="12.7109375" style="7" customWidth="1"/>
    <col min="5381" max="5381" width="16.85546875" style="7" customWidth="1"/>
    <col min="5382" max="5382" width="22.28515625" style="7" customWidth="1"/>
    <col min="5383" max="5383" width="17.28515625" style="7" customWidth="1"/>
    <col min="5384" max="5632" width="9.140625" style="7"/>
    <col min="5633" max="5633" width="5.28515625" style="7" customWidth="1"/>
    <col min="5634" max="5634" width="52.42578125" style="7" customWidth="1"/>
    <col min="5635" max="5635" width="10.140625" style="7" bestFit="1" customWidth="1"/>
    <col min="5636" max="5636" width="12.7109375" style="7" customWidth="1"/>
    <col min="5637" max="5637" width="16.85546875" style="7" customWidth="1"/>
    <col min="5638" max="5638" width="22.28515625" style="7" customWidth="1"/>
    <col min="5639" max="5639" width="17.28515625" style="7" customWidth="1"/>
    <col min="5640" max="5888" width="9.140625" style="7"/>
    <col min="5889" max="5889" width="5.28515625" style="7" customWidth="1"/>
    <col min="5890" max="5890" width="52.42578125" style="7" customWidth="1"/>
    <col min="5891" max="5891" width="10.140625" style="7" bestFit="1" customWidth="1"/>
    <col min="5892" max="5892" width="12.7109375" style="7" customWidth="1"/>
    <col min="5893" max="5893" width="16.85546875" style="7" customWidth="1"/>
    <col min="5894" max="5894" width="22.28515625" style="7" customWidth="1"/>
    <col min="5895" max="5895" width="17.28515625" style="7" customWidth="1"/>
    <col min="5896" max="6144" width="9.140625" style="7"/>
    <col min="6145" max="6145" width="5.28515625" style="7" customWidth="1"/>
    <col min="6146" max="6146" width="52.42578125" style="7" customWidth="1"/>
    <col min="6147" max="6147" width="10.140625" style="7" bestFit="1" customWidth="1"/>
    <col min="6148" max="6148" width="12.7109375" style="7" customWidth="1"/>
    <col min="6149" max="6149" width="16.85546875" style="7" customWidth="1"/>
    <col min="6150" max="6150" width="22.28515625" style="7" customWidth="1"/>
    <col min="6151" max="6151" width="17.28515625" style="7" customWidth="1"/>
    <col min="6152" max="6400" width="9.140625" style="7"/>
    <col min="6401" max="6401" width="5.28515625" style="7" customWidth="1"/>
    <col min="6402" max="6402" width="52.42578125" style="7" customWidth="1"/>
    <col min="6403" max="6403" width="10.140625" style="7" bestFit="1" customWidth="1"/>
    <col min="6404" max="6404" width="12.7109375" style="7" customWidth="1"/>
    <col min="6405" max="6405" width="16.85546875" style="7" customWidth="1"/>
    <col min="6406" max="6406" width="22.28515625" style="7" customWidth="1"/>
    <col min="6407" max="6407" width="17.28515625" style="7" customWidth="1"/>
    <col min="6408" max="6656" width="9.140625" style="7"/>
    <col min="6657" max="6657" width="5.28515625" style="7" customWidth="1"/>
    <col min="6658" max="6658" width="52.42578125" style="7" customWidth="1"/>
    <col min="6659" max="6659" width="10.140625" style="7" bestFit="1" customWidth="1"/>
    <col min="6660" max="6660" width="12.7109375" style="7" customWidth="1"/>
    <col min="6661" max="6661" width="16.85546875" style="7" customWidth="1"/>
    <col min="6662" max="6662" width="22.28515625" style="7" customWidth="1"/>
    <col min="6663" max="6663" width="17.28515625" style="7" customWidth="1"/>
    <col min="6664" max="6912" width="9.140625" style="7"/>
    <col min="6913" max="6913" width="5.28515625" style="7" customWidth="1"/>
    <col min="6914" max="6914" width="52.42578125" style="7" customWidth="1"/>
    <col min="6915" max="6915" width="10.140625" style="7" bestFit="1" customWidth="1"/>
    <col min="6916" max="6916" width="12.7109375" style="7" customWidth="1"/>
    <col min="6917" max="6917" width="16.85546875" style="7" customWidth="1"/>
    <col min="6918" max="6918" width="22.28515625" style="7" customWidth="1"/>
    <col min="6919" max="6919" width="17.28515625" style="7" customWidth="1"/>
    <col min="6920" max="7168" width="9.140625" style="7"/>
    <col min="7169" max="7169" width="5.28515625" style="7" customWidth="1"/>
    <col min="7170" max="7170" width="52.42578125" style="7" customWidth="1"/>
    <col min="7171" max="7171" width="10.140625" style="7" bestFit="1" customWidth="1"/>
    <col min="7172" max="7172" width="12.7109375" style="7" customWidth="1"/>
    <col min="7173" max="7173" width="16.85546875" style="7" customWidth="1"/>
    <col min="7174" max="7174" width="22.28515625" style="7" customWidth="1"/>
    <col min="7175" max="7175" width="17.28515625" style="7" customWidth="1"/>
    <col min="7176" max="7424" width="9.140625" style="7"/>
    <col min="7425" max="7425" width="5.28515625" style="7" customWidth="1"/>
    <col min="7426" max="7426" width="52.42578125" style="7" customWidth="1"/>
    <col min="7427" max="7427" width="10.140625" style="7" bestFit="1" customWidth="1"/>
    <col min="7428" max="7428" width="12.7109375" style="7" customWidth="1"/>
    <col min="7429" max="7429" width="16.85546875" style="7" customWidth="1"/>
    <col min="7430" max="7430" width="22.28515625" style="7" customWidth="1"/>
    <col min="7431" max="7431" width="17.28515625" style="7" customWidth="1"/>
    <col min="7432" max="7680" width="9.140625" style="7"/>
    <col min="7681" max="7681" width="5.28515625" style="7" customWidth="1"/>
    <col min="7682" max="7682" width="52.42578125" style="7" customWidth="1"/>
    <col min="7683" max="7683" width="10.140625" style="7" bestFit="1" customWidth="1"/>
    <col min="7684" max="7684" width="12.7109375" style="7" customWidth="1"/>
    <col min="7685" max="7685" width="16.85546875" style="7" customWidth="1"/>
    <col min="7686" max="7686" width="22.28515625" style="7" customWidth="1"/>
    <col min="7687" max="7687" width="17.28515625" style="7" customWidth="1"/>
    <col min="7688" max="7936" width="9.140625" style="7"/>
    <col min="7937" max="7937" width="5.28515625" style="7" customWidth="1"/>
    <col min="7938" max="7938" width="52.42578125" style="7" customWidth="1"/>
    <col min="7939" max="7939" width="10.140625" style="7" bestFit="1" customWidth="1"/>
    <col min="7940" max="7940" width="12.7109375" style="7" customWidth="1"/>
    <col min="7941" max="7941" width="16.85546875" style="7" customWidth="1"/>
    <col min="7942" max="7942" width="22.28515625" style="7" customWidth="1"/>
    <col min="7943" max="7943" width="17.28515625" style="7" customWidth="1"/>
    <col min="7944" max="8192" width="9.140625" style="7"/>
    <col min="8193" max="8193" width="5.28515625" style="7" customWidth="1"/>
    <col min="8194" max="8194" width="52.42578125" style="7" customWidth="1"/>
    <col min="8195" max="8195" width="10.140625" style="7" bestFit="1" customWidth="1"/>
    <col min="8196" max="8196" width="12.7109375" style="7" customWidth="1"/>
    <col min="8197" max="8197" width="16.85546875" style="7" customWidth="1"/>
    <col min="8198" max="8198" width="22.28515625" style="7" customWidth="1"/>
    <col min="8199" max="8199" width="17.28515625" style="7" customWidth="1"/>
    <col min="8200" max="8448" width="9.140625" style="7"/>
    <col min="8449" max="8449" width="5.28515625" style="7" customWidth="1"/>
    <col min="8450" max="8450" width="52.42578125" style="7" customWidth="1"/>
    <col min="8451" max="8451" width="10.140625" style="7" bestFit="1" customWidth="1"/>
    <col min="8452" max="8452" width="12.7109375" style="7" customWidth="1"/>
    <col min="8453" max="8453" width="16.85546875" style="7" customWidth="1"/>
    <col min="8454" max="8454" width="22.28515625" style="7" customWidth="1"/>
    <col min="8455" max="8455" width="17.28515625" style="7" customWidth="1"/>
    <col min="8456" max="8704" width="9.140625" style="7"/>
    <col min="8705" max="8705" width="5.28515625" style="7" customWidth="1"/>
    <col min="8706" max="8706" width="52.42578125" style="7" customWidth="1"/>
    <col min="8707" max="8707" width="10.140625" style="7" bestFit="1" customWidth="1"/>
    <col min="8708" max="8708" width="12.7109375" style="7" customWidth="1"/>
    <col min="8709" max="8709" width="16.85546875" style="7" customWidth="1"/>
    <col min="8710" max="8710" width="22.28515625" style="7" customWidth="1"/>
    <col min="8711" max="8711" width="17.28515625" style="7" customWidth="1"/>
    <col min="8712" max="8960" width="9.140625" style="7"/>
    <col min="8961" max="8961" width="5.28515625" style="7" customWidth="1"/>
    <col min="8962" max="8962" width="52.42578125" style="7" customWidth="1"/>
    <col min="8963" max="8963" width="10.140625" style="7" bestFit="1" customWidth="1"/>
    <col min="8964" max="8964" width="12.7109375" style="7" customWidth="1"/>
    <col min="8965" max="8965" width="16.85546875" style="7" customWidth="1"/>
    <col min="8966" max="8966" width="22.28515625" style="7" customWidth="1"/>
    <col min="8967" max="8967" width="17.28515625" style="7" customWidth="1"/>
    <col min="8968" max="9216" width="9.140625" style="7"/>
    <col min="9217" max="9217" width="5.28515625" style="7" customWidth="1"/>
    <col min="9218" max="9218" width="52.42578125" style="7" customWidth="1"/>
    <col min="9219" max="9219" width="10.140625" style="7" bestFit="1" customWidth="1"/>
    <col min="9220" max="9220" width="12.7109375" style="7" customWidth="1"/>
    <col min="9221" max="9221" width="16.85546875" style="7" customWidth="1"/>
    <col min="9222" max="9222" width="22.28515625" style="7" customWidth="1"/>
    <col min="9223" max="9223" width="17.28515625" style="7" customWidth="1"/>
    <col min="9224" max="9472" width="9.140625" style="7"/>
    <col min="9473" max="9473" width="5.28515625" style="7" customWidth="1"/>
    <col min="9474" max="9474" width="52.42578125" style="7" customWidth="1"/>
    <col min="9475" max="9475" width="10.140625" style="7" bestFit="1" customWidth="1"/>
    <col min="9476" max="9476" width="12.7109375" style="7" customWidth="1"/>
    <col min="9477" max="9477" width="16.85546875" style="7" customWidth="1"/>
    <col min="9478" max="9478" width="22.28515625" style="7" customWidth="1"/>
    <col min="9479" max="9479" width="17.28515625" style="7" customWidth="1"/>
    <col min="9480" max="9728" width="9.140625" style="7"/>
    <col min="9729" max="9729" width="5.28515625" style="7" customWidth="1"/>
    <col min="9730" max="9730" width="52.42578125" style="7" customWidth="1"/>
    <col min="9731" max="9731" width="10.140625" style="7" bestFit="1" customWidth="1"/>
    <col min="9732" max="9732" width="12.7109375" style="7" customWidth="1"/>
    <col min="9733" max="9733" width="16.85546875" style="7" customWidth="1"/>
    <col min="9734" max="9734" width="22.28515625" style="7" customWidth="1"/>
    <col min="9735" max="9735" width="17.28515625" style="7" customWidth="1"/>
    <col min="9736" max="9984" width="9.140625" style="7"/>
    <col min="9985" max="9985" width="5.28515625" style="7" customWidth="1"/>
    <col min="9986" max="9986" width="52.42578125" style="7" customWidth="1"/>
    <col min="9987" max="9987" width="10.140625" style="7" bestFit="1" customWidth="1"/>
    <col min="9988" max="9988" width="12.7109375" style="7" customWidth="1"/>
    <col min="9989" max="9989" width="16.85546875" style="7" customWidth="1"/>
    <col min="9990" max="9990" width="22.28515625" style="7" customWidth="1"/>
    <col min="9991" max="9991" width="17.28515625" style="7" customWidth="1"/>
    <col min="9992" max="10240" width="9.140625" style="7"/>
    <col min="10241" max="10241" width="5.28515625" style="7" customWidth="1"/>
    <col min="10242" max="10242" width="52.42578125" style="7" customWidth="1"/>
    <col min="10243" max="10243" width="10.140625" style="7" bestFit="1" customWidth="1"/>
    <col min="10244" max="10244" width="12.7109375" style="7" customWidth="1"/>
    <col min="10245" max="10245" width="16.85546875" style="7" customWidth="1"/>
    <col min="10246" max="10246" width="22.28515625" style="7" customWidth="1"/>
    <col min="10247" max="10247" width="17.28515625" style="7" customWidth="1"/>
    <col min="10248" max="10496" width="9.140625" style="7"/>
    <col min="10497" max="10497" width="5.28515625" style="7" customWidth="1"/>
    <col min="10498" max="10498" width="52.42578125" style="7" customWidth="1"/>
    <col min="10499" max="10499" width="10.140625" style="7" bestFit="1" customWidth="1"/>
    <col min="10500" max="10500" width="12.7109375" style="7" customWidth="1"/>
    <col min="10501" max="10501" width="16.85546875" style="7" customWidth="1"/>
    <col min="10502" max="10502" width="22.28515625" style="7" customWidth="1"/>
    <col min="10503" max="10503" width="17.28515625" style="7" customWidth="1"/>
    <col min="10504" max="10752" width="9.140625" style="7"/>
    <col min="10753" max="10753" width="5.28515625" style="7" customWidth="1"/>
    <col min="10754" max="10754" width="52.42578125" style="7" customWidth="1"/>
    <col min="10755" max="10755" width="10.140625" style="7" bestFit="1" customWidth="1"/>
    <col min="10756" max="10756" width="12.7109375" style="7" customWidth="1"/>
    <col min="10757" max="10757" width="16.85546875" style="7" customWidth="1"/>
    <col min="10758" max="10758" width="22.28515625" style="7" customWidth="1"/>
    <col min="10759" max="10759" width="17.28515625" style="7" customWidth="1"/>
    <col min="10760" max="11008" width="9.140625" style="7"/>
    <col min="11009" max="11009" width="5.28515625" style="7" customWidth="1"/>
    <col min="11010" max="11010" width="52.42578125" style="7" customWidth="1"/>
    <col min="11011" max="11011" width="10.140625" style="7" bestFit="1" customWidth="1"/>
    <col min="11012" max="11012" width="12.7109375" style="7" customWidth="1"/>
    <col min="11013" max="11013" width="16.85546875" style="7" customWidth="1"/>
    <col min="11014" max="11014" width="22.28515625" style="7" customWidth="1"/>
    <col min="11015" max="11015" width="17.28515625" style="7" customWidth="1"/>
    <col min="11016" max="11264" width="9.140625" style="7"/>
    <col min="11265" max="11265" width="5.28515625" style="7" customWidth="1"/>
    <col min="11266" max="11266" width="52.42578125" style="7" customWidth="1"/>
    <col min="11267" max="11267" width="10.140625" style="7" bestFit="1" customWidth="1"/>
    <col min="11268" max="11268" width="12.7109375" style="7" customWidth="1"/>
    <col min="11269" max="11269" width="16.85546875" style="7" customWidth="1"/>
    <col min="11270" max="11270" width="22.28515625" style="7" customWidth="1"/>
    <col min="11271" max="11271" width="17.28515625" style="7" customWidth="1"/>
    <col min="11272" max="11520" width="9.140625" style="7"/>
    <col min="11521" max="11521" width="5.28515625" style="7" customWidth="1"/>
    <col min="11522" max="11522" width="52.42578125" style="7" customWidth="1"/>
    <col min="11523" max="11523" width="10.140625" style="7" bestFit="1" customWidth="1"/>
    <col min="11524" max="11524" width="12.7109375" style="7" customWidth="1"/>
    <col min="11525" max="11525" width="16.85546875" style="7" customWidth="1"/>
    <col min="11526" max="11526" width="22.28515625" style="7" customWidth="1"/>
    <col min="11527" max="11527" width="17.28515625" style="7" customWidth="1"/>
    <col min="11528" max="11776" width="9.140625" style="7"/>
    <col min="11777" max="11777" width="5.28515625" style="7" customWidth="1"/>
    <col min="11778" max="11778" width="52.42578125" style="7" customWidth="1"/>
    <col min="11779" max="11779" width="10.140625" style="7" bestFit="1" customWidth="1"/>
    <col min="11780" max="11780" width="12.7109375" style="7" customWidth="1"/>
    <col min="11781" max="11781" width="16.85546875" style="7" customWidth="1"/>
    <col min="11782" max="11782" width="22.28515625" style="7" customWidth="1"/>
    <col min="11783" max="11783" width="17.28515625" style="7" customWidth="1"/>
    <col min="11784" max="12032" width="9.140625" style="7"/>
    <col min="12033" max="12033" width="5.28515625" style="7" customWidth="1"/>
    <col min="12034" max="12034" width="52.42578125" style="7" customWidth="1"/>
    <col min="12035" max="12035" width="10.140625" style="7" bestFit="1" customWidth="1"/>
    <col min="12036" max="12036" width="12.7109375" style="7" customWidth="1"/>
    <col min="12037" max="12037" width="16.85546875" style="7" customWidth="1"/>
    <col min="12038" max="12038" width="22.28515625" style="7" customWidth="1"/>
    <col min="12039" max="12039" width="17.28515625" style="7" customWidth="1"/>
    <col min="12040" max="12288" width="9.140625" style="7"/>
    <col min="12289" max="12289" width="5.28515625" style="7" customWidth="1"/>
    <col min="12290" max="12290" width="52.42578125" style="7" customWidth="1"/>
    <col min="12291" max="12291" width="10.140625" style="7" bestFit="1" customWidth="1"/>
    <col min="12292" max="12292" width="12.7109375" style="7" customWidth="1"/>
    <col min="12293" max="12293" width="16.85546875" style="7" customWidth="1"/>
    <col min="12294" max="12294" width="22.28515625" style="7" customWidth="1"/>
    <col min="12295" max="12295" width="17.28515625" style="7" customWidth="1"/>
    <col min="12296" max="12544" width="9.140625" style="7"/>
    <col min="12545" max="12545" width="5.28515625" style="7" customWidth="1"/>
    <col min="12546" max="12546" width="52.42578125" style="7" customWidth="1"/>
    <col min="12547" max="12547" width="10.140625" style="7" bestFit="1" customWidth="1"/>
    <col min="12548" max="12548" width="12.7109375" style="7" customWidth="1"/>
    <col min="12549" max="12549" width="16.85546875" style="7" customWidth="1"/>
    <col min="12550" max="12550" width="22.28515625" style="7" customWidth="1"/>
    <col min="12551" max="12551" width="17.28515625" style="7" customWidth="1"/>
    <col min="12552" max="12800" width="9.140625" style="7"/>
    <col min="12801" max="12801" width="5.28515625" style="7" customWidth="1"/>
    <col min="12802" max="12802" width="52.42578125" style="7" customWidth="1"/>
    <col min="12803" max="12803" width="10.140625" style="7" bestFit="1" customWidth="1"/>
    <col min="12804" max="12804" width="12.7109375" style="7" customWidth="1"/>
    <col min="12805" max="12805" width="16.85546875" style="7" customWidth="1"/>
    <col min="12806" max="12806" width="22.28515625" style="7" customWidth="1"/>
    <col min="12807" max="12807" width="17.28515625" style="7" customWidth="1"/>
    <col min="12808" max="13056" width="9.140625" style="7"/>
    <col min="13057" max="13057" width="5.28515625" style="7" customWidth="1"/>
    <col min="13058" max="13058" width="52.42578125" style="7" customWidth="1"/>
    <col min="13059" max="13059" width="10.140625" style="7" bestFit="1" customWidth="1"/>
    <col min="13060" max="13060" width="12.7109375" style="7" customWidth="1"/>
    <col min="13061" max="13061" width="16.85546875" style="7" customWidth="1"/>
    <col min="13062" max="13062" width="22.28515625" style="7" customWidth="1"/>
    <col min="13063" max="13063" width="17.28515625" style="7" customWidth="1"/>
    <col min="13064" max="13312" width="9.140625" style="7"/>
    <col min="13313" max="13313" width="5.28515625" style="7" customWidth="1"/>
    <col min="13314" max="13314" width="52.42578125" style="7" customWidth="1"/>
    <col min="13315" max="13315" width="10.140625" style="7" bestFit="1" customWidth="1"/>
    <col min="13316" max="13316" width="12.7109375" style="7" customWidth="1"/>
    <col min="13317" max="13317" width="16.85546875" style="7" customWidth="1"/>
    <col min="13318" max="13318" width="22.28515625" style="7" customWidth="1"/>
    <col min="13319" max="13319" width="17.28515625" style="7" customWidth="1"/>
    <col min="13320" max="13568" width="9.140625" style="7"/>
    <col min="13569" max="13569" width="5.28515625" style="7" customWidth="1"/>
    <col min="13570" max="13570" width="52.42578125" style="7" customWidth="1"/>
    <col min="13571" max="13571" width="10.140625" style="7" bestFit="1" customWidth="1"/>
    <col min="13572" max="13572" width="12.7109375" style="7" customWidth="1"/>
    <col min="13573" max="13573" width="16.85546875" style="7" customWidth="1"/>
    <col min="13574" max="13574" width="22.28515625" style="7" customWidth="1"/>
    <col min="13575" max="13575" width="17.28515625" style="7" customWidth="1"/>
    <col min="13576" max="13824" width="9.140625" style="7"/>
    <col min="13825" max="13825" width="5.28515625" style="7" customWidth="1"/>
    <col min="13826" max="13826" width="52.42578125" style="7" customWidth="1"/>
    <col min="13827" max="13827" width="10.140625" style="7" bestFit="1" customWidth="1"/>
    <col min="13828" max="13828" width="12.7109375" style="7" customWidth="1"/>
    <col min="13829" max="13829" width="16.85546875" style="7" customWidth="1"/>
    <col min="13830" max="13830" width="22.28515625" style="7" customWidth="1"/>
    <col min="13831" max="13831" width="17.28515625" style="7" customWidth="1"/>
    <col min="13832" max="14080" width="9.140625" style="7"/>
    <col min="14081" max="14081" width="5.28515625" style="7" customWidth="1"/>
    <col min="14082" max="14082" width="52.42578125" style="7" customWidth="1"/>
    <col min="14083" max="14083" width="10.140625" style="7" bestFit="1" customWidth="1"/>
    <col min="14084" max="14084" width="12.7109375" style="7" customWidth="1"/>
    <col min="14085" max="14085" width="16.85546875" style="7" customWidth="1"/>
    <col min="14086" max="14086" width="22.28515625" style="7" customWidth="1"/>
    <col min="14087" max="14087" width="17.28515625" style="7" customWidth="1"/>
    <col min="14088" max="14336" width="9.140625" style="7"/>
    <col min="14337" max="14337" width="5.28515625" style="7" customWidth="1"/>
    <col min="14338" max="14338" width="52.42578125" style="7" customWidth="1"/>
    <col min="14339" max="14339" width="10.140625" style="7" bestFit="1" customWidth="1"/>
    <col min="14340" max="14340" width="12.7109375" style="7" customWidth="1"/>
    <col min="14341" max="14341" width="16.85546875" style="7" customWidth="1"/>
    <col min="14342" max="14342" width="22.28515625" style="7" customWidth="1"/>
    <col min="14343" max="14343" width="17.28515625" style="7" customWidth="1"/>
    <col min="14344" max="14592" width="9.140625" style="7"/>
    <col min="14593" max="14593" width="5.28515625" style="7" customWidth="1"/>
    <col min="14594" max="14594" width="52.42578125" style="7" customWidth="1"/>
    <col min="14595" max="14595" width="10.140625" style="7" bestFit="1" customWidth="1"/>
    <col min="14596" max="14596" width="12.7109375" style="7" customWidth="1"/>
    <col min="14597" max="14597" width="16.85546875" style="7" customWidth="1"/>
    <col min="14598" max="14598" width="22.28515625" style="7" customWidth="1"/>
    <col min="14599" max="14599" width="17.28515625" style="7" customWidth="1"/>
    <col min="14600" max="14848" width="9.140625" style="7"/>
    <col min="14849" max="14849" width="5.28515625" style="7" customWidth="1"/>
    <col min="14850" max="14850" width="52.42578125" style="7" customWidth="1"/>
    <col min="14851" max="14851" width="10.140625" style="7" bestFit="1" customWidth="1"/>
    <col min="14852" max="14852" width="12.7109375" style="7" customWidth="1"/>
    <col min="14853" max="14853" width="16.85546875" style="7" customWidth="1"/>
    <col min="14854" max="14854" width="22.28515625" style="7" customWidth="1"/>
    <col min="14855" max="14855" width="17.28515625" style="7" customWidth="1"/>
    <col min="14856" max="15104" width="9.140625" style="7"/>
    <col min="15105" max="15105" width="5.28515625" style="7" customWidth="1"/>
    <col min="15106" max="15106" width="52.42578125" style="7" customWidth="1"/>
    <col min="15107" max="15107" width="10.140625" style="7" bestFit="1" customWidth="1"/>
    <col min="15108" max="15108" width="12.7109375" style="7" customWidth="1"/>
    <col min="15109" max="15109" width="16.85546875" style="7" customWidth="1"/>
    <col min="15110" max="15110" width="22.28515625" style="7" customWidth="1"/>
    <col min="15111" max="15111" width="17.28515625" style="7" customWidth="1"/>
    <col min="15112" max="15360" width="9.140625" style="7"/>
    <col min="15361" max="15361" width="5.28515625" style="7" customWidth="1"/>
    <col min="15362" max="15362" width="52.42578125" style="7" customWidth="1"/>
    <col min="15363" max="15363" width="10.140625" style="7" bestFit="1" customWidth="1"/>
    <col min="15364" max="15364" width="12.7109375" style="7" customWidth="1"/>
    <col min="15365" max="15365" width="16.85546875" style="7" customWidth="1"/>
    <col min="15366" max="15366" width="22.28515625" style="7" customWidth="1"/>
    <col min="15367" max="15367" width="17.28515625" style="7" customWidth="1"/>
    <col min="15368" max="15616" width="9.140625" style="7"/>
    <col min="15617" max="15617" width="5.28515625" style="7" customWidth="1"/>
    <col min="15618" max="15618" width="52.42578125" style="7" customWidth="1"/>
    <col min="15619" max="15619" width="10.140625" style="7" bestFit="1" customWidth="1"/>
    <col min="15620" max="15620" width="12.7109375" style="7" customWidth="1"/>
    <col min="15621" max="15621" width="16.85546875" style="7" customWidth="1"/>
    <col min="15622" max="15622" width="22.28515625" style="7" customWidth="1"/>
    <col min="15623" max="15623" width="17.28515625" style="7" customWidth="1"/>
    <col min="15624" max="15872" width="9.140625" style="7"/>
    <col min="15873" max="15873" width="5.28515625" style="7" customWidth="1"/>
    <col min="15874" max="15874" width="52.42578125" style="7" customWidth="1"/>
    <col min="15875" max="15875" width="10.140625" style="7" bestFit="1" customWidth="1"/>
    <col min="15876" max="15876" width="12.7109375" style="7" customWidth="1"/>
    <col min="15877" max="15877" width="16.85546875" style="7" customWidth="1"/>
    <col min="15878" max="15878" width="22.28515625" style="7" customWidth="1"/>
    <col min="15879" max="15879" width="17.28515625" style="7" customWidth="1"/>
    <col min="15880" max="16128" width="9.140625" style="7"/>
    <col min="16129" max="16129" width="5.28515625" style="7" customWidth="1"/>
    <col min="16130" max="16130" width="52.42578125" style="7" customWidth="1"/>
    <col min="16131" max="16131" width="10.140625" style="7" bestFit="1" customWidth="1"/>
    <col min="16132" max="16132" width="12.7109375" style="7" customWidth="1"/>
    <col min="16133" max="16133" width="16.85546875" style="7" customWidth="1"/>
    <col min="16134" max="16134" width="22.28515625" style="7" customWidth="1"/>
    <col min="16135" max="16135" width="17.28515625" style="7" customWidth="1"/>
    <col min="16136" max="16384" width="9.140625" style="7"/>
  </cols>
  <sheetData>
    <row r="1" spans="1:44" s="3" customFormat="1" ht="15" x14ac:dyDescent="0.25">
      <c r="A1" s="140" t="s">
        <v>0</v>
      </c>
      <c r="B1" s="1"/>
      <c r="C1" s="24"/>
      <c r="D1" s="24"/>
      <c r="E1" s="24"/>
      <c r="F1" s="24"/>
      <c r="G1" s="2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4" s="3" customFormat="1" ht="15" x14ac:dyDescent="0.25">
      <c r="A2" s="140" t="s">
        <v>1</v>
      </c>
      <c r="B2" s="140"/>
      <c r="C2" s="90"/>
      <c r="D2" s="90"/>
      <c r="E2" s="90"/>
      <c r="F2" s="90"/>
      <c r="G2" s="9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4" s="3" customFormat="1" ht="15" x14ac:dyDescent="0.25">
      <c r="A3" s="164" t="s">
        <v>50</v>
      </c>
      <c r="B3" s="164"/>
      <c r="C3" s="90"/>
      <c r="D3" s="90"/>
      <c r="E3" s="90"/>
      <c r="F3" s="90"/>
      <c r="G3" s="9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4" s="3" customFormat="1" ht="15" x14ac:dyDescent="0.25">
      <c r="A4" s="140" t="s">
        <v>51</v>
      </c>
      <c r="B4" s="140"/>
      <c r="C4" s="90"/>
      <c r="D4" s="90"/>
      <c r="E4" s="90"/>
      <c r="F4" s="90"/>
      <c r="G4" s="9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44" s="3" customFormat="1" ht="15" x14ac:dyDescent="0.25">
      <c r="A5" s="140"/>
      <c r="B5" s="140"/>
      <c r="C5" s="90"/>
      <c r="D5" s="90"/>
      <c r="E5" s="90"/>
      <c r="F5" s="90"/>
      <c r="G5" s="9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44" s="3" customFormat="1" ht="15" x14ac:dyDescent="0.25">
      <c r="A6" s="1" t="s">
        <v>116</v>
      </c>
      <c r="B6" s="5"/>
      <c r="C6" s="91"/>
      <c r="D6" s="91"/>
      <c r="E6" s="91"/>
      <c r="F6" s="91"/>
      <c r="G6" s="9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44" s="3" customFormat="1" ht="15" x14ac:dyDescent="0.25">
      <c r="A7" s="13"/>
      <c r="B7" s="91"/>
      <c r="C7" s="91"/>
      <c r="D7" s="91"/>
      <c r="E7" s="91"/>
      <c r="F7" s="91"/>
      <c r="G7" s="9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44" s="3" customFormat="1" ht="15" x14ac:dyDescent="0.25">
      <c r="A8" s="5" t="s">
        <v>2</v>
      </c>
      <c r="B8" s="91"/>
      <c r="C8" s="91"/>
      <c r="D8" s="91"/>
      <c r="E8" s="91"/>
      <c r="F8" s="91"/>
      <c r="G8" s="9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44" s="3" customFormat="1" ht="15" x14ac:dyDescent="0.25">
      <c r="A9" s="5" t="s">
        <v>52</v>
      </c>
      <c r="B9" s="91"/>
      <c r="C9" s="91"/>
      <c r="D9" s="91"/>
      <c r="E9" s="91"/>
      <c r="F9" s="91"/>
      <c r="G9" s="9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44" s="3" customFormat="1" ht="15" x14ac:dyDescent="0.25">
      <c r="A10" s="5" t="s">
        <v>115</v>
      </c>
      <c r="B10" s="91"/>
      <c r="C10" s="91"/>
      <c r="D10" s="91"/>
      <c r="E10" s="91"/>
      <c r="F10" s="91"/>
      <c r="G10" s="9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44" s="3" customFormat="1" ht="15" x14ac:dyDescent="0.25">
      <c r="A11" s="91"/>
      <c r="B11" s="91"/>
      <c r="C11" s="91"/>
      <c r="D11" s="91"/>
      <c r="E11" s="91"/>
      <c r="F11" s="91"/>
      <c r="G11" s="9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44" s="3" customFormat="1" ht="15" x14ac:dyDescent="0.25">
      <c r="A12" s="92"/>
      <c r="B12" s="92"/>
      <c r="C12" s="92"/>
      <c r="D12" s="92"/>
      <c r="E12" s="165"/>
      <c r="F12" s="165"/>
      <c r="G12" s="56" t="s">
        <v>53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44" s="94" customFormat="1" ht="37.5" customHeight="1" x14ac:dyDescent="0.2">
      <c r="A13" s="93" t="s">
        <v>4</v>
      </c>
      <c r="B13" s="11" t="s">
        <v>5</v>
      </c>
      <c r="C13" s="11" t="s">
        <v>6</v>
      </c>
      <c r="D13" s="11" t="s">
        <v>7</v>
      </c>
      <c r="E13" s="11" t="s">
        <v>8</v>
      </c>
      <c r="F13" s="11" t="s">
        <v>9</v>
      </c>
      <c r="G13" s="11" t="s">
        <v>10</v>
      </c>
      <c r="H13" s="3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</row>
    <row r="14" spans="1:44" s="17" customFormat="1" ht="10.5" x14ac:dyDescent="0.2">
      <c r="A14" s="15">
        <v>0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 t="s">
        <v>11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44" s="25" customFormat="1" ht="17.25" customHeight="1" x14ac:dyDescent="0.2">
      <c r="A15" s="95" t="s">
        <v>12</v>
      </c>
      <c r="B15" s="82" t="s">
        <v>13</v>
      </c>
      <c r="C15" s="96">
        <f>'2'!C15</f>
        <v>167948</v>
      </c>
      <c r="D15" s="96">
        <f>'2'!D15</f>
        <v>86990</v>
      </c>
      <c r="E15" s="84">
        <f>'2'!E15</f>
        <v>59652831.060000002</v>
      </c>
      <c r="F15" s="84">
        <f>'2'!F15</f>
        <v>230766.78</v>
      </c>
      <c r="G15" s="85">
        <f t="shared" ref="G15:G21" si="0">E15+F15</f>
        <v>59883597.840000004</v>
      </c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44" s="25" customFormat="1" ht="17.25" customHeight="1" x14ac:dyDescent="0.2">
      <c r="A16" s="95" t="s">
        <v>20</v>
      </c>
      <c r="B16" s="97" t="s">
        <v>21</v>
      </c>
      <c r="C16" s="96">
        <f>'2'!C22</f>
        <v>6135</v>
      </c>
      <c r="D16" s="96">
        <f>'2'!D22</f>
        <v>3173</v>
      </c>
      <c r="E16" s="84">
        <f>'2'!E22</f>
        <v>2200172.4300000002</v>
      </c>
      <c r="F16" s="84">
        <f>'2'!F22</f>
        <v>9906.9700000000012</v>
      </c>
      <c r="G16" s="85">
        <f t="shared" si="0"/>
        <v>2210079.4000000004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s="25" customFormat="1" ht="17.25" customHeight="1" x14ac:dyDescent="0.2">
      <c r="A17" s="95" t="s">
        <v>23</v>
      </c>
      <c r="B17" s="23" t="s">
        <v>24</v>
      </c>
      <c r="C17" s="96">
        <f>'2'!C29</f>
        <v>2115</v>
      </c>
      <c r="D17" s="96">
        <f>'2'!D29</f>
        <v>1087</v>
      </c>
      <c r="E17" s="84">
        <f>'2'!E29</f>
        <v>766340.10000000009</v>
      </c>
      <c r="F17" s="84">
        <f>'2'!F29</f>
        <v>1047.69</v>
      </c>
      <c r="G17" s="85">
        <f t="shared" si="0"/>
        <v>767387.79</v>
      </c>
      <c r="H17" s="24"/>
      <c r="I17" s="24"/>
      <c r="J17" s="24"/>
      <c r="K17" s="24"/>
      <c r="L17" s="24"/>
      <c r="M17" s="24"/>
      <c r="N17" s="24"/>
      <c r="O17" s="55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s="25" customFormat="1" ht="16.5" customHeight="1" x14ac:dyDescent="0.2">
      <c r="A18" s="95" t="s">
        <v>26</v>
      </c>
      <c r="B18" s="98" t="s">
        <v>54</v>
      </c>
      <c r="C18" s="99">
        <f>'2'!C37</f>
        <v>44</v>
      </c>
      <c r="D18" s="99">
        <f>'2'!D37</f>
        <v>26</v>
      </c>
      <c r="E18" s="100">
        <f>'2'!E37</f>
        <v>19645.53</v>
      </c>
      <c r="F18" s="100">
        <f>'2'!F37</f>
        <v>0</v>
      </c>
      <c r="G18" s="85">
        <f t="shared" si="0"/>
        <v>19645.53</v>
      </c>
      <c r="H18" s="24"/>
      <c r="I18" s="24"/>
      <c r="J18" s="24"/>
      <c r="K18" s="24"/>
      <c r="L18" s="24"/>
      <c r="M18" s="24"/>
      <c r="N18" s="24"/>
      <c r="O18" s="5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7.25" customHeight="1" x14ac:dyDescent="0.2">
      <c r="A19" s="81" t="s">
        <v>30</v>
      </c>
      <c r="B19" s="23" t="s">
        <v>31</v>
      </c>
      <c r="C19" s="99">
        <f>'2'!C44</f>
        <v>89298</v>
      </c>
      <c r="D19" s="99">
        <f>'2'!D44</f>
        <v>42939</v>
      </c>
      <c r="E19" s="100">
        <f>'2'!E44</f>
        <v>35069093.380000003</v>
      </c>
      <c r="F19" s="100">
        <f>'2'!F44</f>
        <v>152502.33000000002</v>
      </c>
      <c r="G19" s="85">
        <f t="shared" si="0"/>
        <v>35221595.710000001</v>
      </c>
      <c r="H19" s="24"/>
      <c r="I19" s="24"/>
      <c r="J19" s="24"/>
      <c r="K19" s="24"/>
      <c r="L19" s="24"/>
      <c r="M19" s="24"/>
      <c r="N19" s="24"/>
      <c r="O19" s="5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7.25" customHeight="1" x14ac:dyDescent="0.2">
      <c r="A20" s="81" t="s">
        <v>33</v>
      </c>
      <c r="B20" s="82" t="s">
        <v>34</v>
      </c>
      <c r="C20" s="96">
        <f>'2'!C57</f>
        <v>13091</v>
      </c>
      <c r="D20" s="96">
        <f>'2'!D57</f>
        <v>9301</v>
      </c>
      <c r="E20" s="84">
        <f>'2'!E57</f>
        <v>5996053.3599999994</v>
      </c>
      <c r="F20" s="84">
        <f>'2'!F57</f>
        <v>11444.17</v>
      </c>
      <c r="G20" s="85">
        <f t="shared" si="0"/>
        <v>6007497.5299999993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7.25" customHeight="1" x14ac:dyDescent="0.2">
      <c r="A21" s="81" t="s">
        <v>38</v>
      </c>
      <c r="B21" s="82" t="s">
        <v>39</v>
      </c>
      <c r="C21" s="96">
        <f>'2'!C65</f>
        <v>2410</v>
      </c>
      <c r="D21" s="96">
        <f>'2'!D65</f>
        <v>1402</v>
      </c>
      <c r="E21" s="84">
        <f>'2'!E65</f>
        <v>1044866.29</v>
      </c>
      <c r="F21" s="84">
        <f>'2'!F65</f>
        <v>305865.05</v>
      </c>
      <c r="G21" s="85">
        <f t="shared" si="0"/>
        <v>1350731.34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14" customFormat="1" ht="17.25" customHeight="1" x14ac:dyDescent="0.2">
      <c r="A22" s="138"/>
      <c r="B22" s="72" t="s">
        <v>49</v>
      </c>
      <c r="C22" s="102">
        <f>SUM(C15:C21)</f>
        <v>281041</v>
      </c>
      <c r="D22" s="102">
        <f>SUM(D15:D21)</f>
        <v>144918</v>
      </c>
      <c r="E22" s="34">
        <f>SUM(E15:E21)</f>
        <v>104749002.15000001</v>
      </c>
      <c r="F22" s="34">
        <f>SUM(F15:F21)</f>
        <v>711532.99</v>
      </c>
      <c r="G22" s="34">
        <f>SUM(G15:G21)</f>
        <v>105460535.14000002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25" customFormat="1" ht="12" customHeight="1" x14ac:dyDescent="0.2">
      <c r="A23" s="76"/>
      <c r="B23" s="77"/>
      <c r="C23" s="78"/>
      <c r="D23" s="78"/>
      <c r="E23" s="12"/>
      <c r="F23" s="12"/>
      <c r="G23" s="1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76"/>
      <c r="B24" s="77"/>
      <c r="C24" s="78"/>
      <c r="D24" s="78"/>
      <c r="E24" s="12"/>
      <c r="F24" s="12"/>
      <c r="G24" s="1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6"/>
      <c r="B25" s="77"/>
      <c r="C25" s="78"/>
      <c r="D25" s="78"/>
      <c r="E25" s="12"/>
      <c r="F25" s="12"/>
      <c r="G25" s="1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x14ac:dyDescent="0.2">
      <c r="A26" s="103"/>
      <c r="B26" s="77"/>
      <c r="C26" s="80"/>
      <c r="D26" s="80"/>
      <c r="E26" s="12"/>
      <c r="F26" s="12"/>
      <c r="G26" s="1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x14ac:dyDescent="0.2">
      <c r="A27" s="79"/>
      <c r="B27" s="104"/>
      <c r="C27" s="80"/>
      <c r="D27" s="80"/>
      <c r="E27" s="12"/>
      <c r="F27" s="12"/>
      <c r="G27" s="1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x14ac:dyDescent="0.2">
      <c r="A28" s="105"/>
      <c r="B28" s="104"/>
      <c r="C28" s="80"/>
      <c r="D28" s="80"/>
      <c r="E28" s="12"/>
      <c r="F28" s="12"/>
      <c r="G28" s="1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x14ac:dyDescent="0.2">
      <c r="A29" s="79"/>
      <c r="B29" s="104"/>
      <c r="C29" s="80"/>
      <c r="D29" s="80"/>
      <c r="E29" s="12"/>
      <c r="F29" s="12"/>
      <c r="G29" s="1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2" x14ac:dyDescent="0.2">
      <c r="A30" s="24"/>
      <c r="B30" s="77"/>
      <c r="C30" s="80"/>
      <c r="D30" s="80"/>
      <c r="E30" s="12"/>
      <c r="F30" s="86"/>
      <c r="G30" s="89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2" x14ac:dyDescent="0.2">
      <c r="A31" s="24"/>
      <c r="B31" s="77"/>
      <c r="C31" s="80"/>
      <c r="D31" s="80"/>
      <c r="E31" s="12"/>
      <c r="F31" s="12"/>
      <c r="G31" s="1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2" x14ac:dyDescent="0.2">
      <c r="A32" s="76"/>
      <c r="B32" s="77"/>
      <c r="C32" s="80"/>
      <c r="D32" s="80"/>
      <c r="E32" s="12"/>
      <c r="F32" s="12"/>
      <c r="G32" s="12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21" customHeight="1" x14ac:dyDescent="0.2">
      <c r="A33" s="24"/>
      <c r="B33" s="24"/>
      <c r="C33" s="24"/>
      <c r="D33" s="24"/>
      <c r="E33" s="24"/>
      <c r="F33" s="24"/>
      <c r="G33" s="86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2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2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2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2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2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2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2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2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2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2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2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2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2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2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2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workbookViewId="0">
      <selection activeCell="M20" sqref="M20"/>
    </sheetView>
  </sheetViews>
  <sheetFormatPr defaultRowHeight="12.75" x14ac:dyDescent="0.2"/>
  <cols>
    <col min="1" max="1" width="5.28515625" style="24" customWidth="1"/>
    <col min="2" max="2" width="52.42578125" style="24" customWidth="1"/>
    <col min="3" max="3" width="10.140625" style="24" bestFit="1" customWidth="1"/>
    <col min="4" max="4" width="12.7109375" style="24" customWidth="1"/>
    <col min="5" max="5" width="16.85546875" style="24" customWidth="1"/>
    <col min="6" max="6" width="22.28515625" style="24" customWidth="1"/>
    <col min="7" max="7" width="17.28515625" style="24" customWidth="1"/>
    <col min="8" max="14" width="9.140625" style="6"/>
    <col min="15" max="15" width="12.28515625" style="6" bestFit="1" customWidth="1"/>
    <col min="16" max="38" width="9.140625" style="6"/>
    <col min="39" max="256" width="9.140625" style="7"/>
    <col min="257" max="257" width="5.28515625" style="7" customWidth="1"/>
    <col min="258" max="258" width="52.42578125" style="7" customWidth="1"/>
    <col min="259" max="259" width="10.140625" style="7" bestFit="1" customWidth="1"/>
    <col min="260" max="260" width="12.7109375" style="7" customWidth="1"/>
    <col min="261" max="261" width="16.85546875" style="7" customWidth="1"/>
    <col min="262" max="262" width="22.28515625" style="7" customWidth="1"/>
    <col min="263" max="263" width="17.28515625" style="7" customWidth="1"/>
    <col min="264" max="512" width="9.140625" style="7"/>
    <col min="513" max="513" width="5.28515625" style="7" customWidth="1"/>
    <col min="514" max="514" width="52.42578125" style="7" customWidth="1"/>
    <col min="515" max="515" width="10.140625" style="7" bestFit="1" customWidth="1"/>
    <col min="516" max="516" width="12.7109375" style="7" customWidth="1"/>
    <col min="517" max="517" width="16.85546875" style="7" customWidth="1"/>
    <col min="518" max="518" width="22.28515625" style="7" customWidth="1"/>
    <col min="519" max="519" width="17.28515625" style="7" customWidth="1"/>
    <col min="520" max="768" width="9.140625" style="7"/>
    <col min="769" max="769" width="5.28515625" style="7" customWidth="1"/>
    <col min="770" max="770" width="52.42578125" style="7" customWidth="1"/>
    <col min="771" max="771" width="10.140625" style="7" bestFit="1" customWidth="1"/>
    <col min="772" max="772" width="12.7109375" style="7" customWidth="1"/>
    <col min="773" max="773" width="16.85546875" style="7" customWidth="1"/>
    <col min="774" max="774" width="22.28515625" style="7" customWidth="1"/>
    <col min="775" max="775" width="17.28515625" style="7" customWidth="1"/>
    <col min="776" max="1024" width="9.140625" style="7"/>
    <col min="1025" max="1025" width="5.28515625" style="7" customWidth="1"/>
    <col min="1026" max="1026" width="52.42578125" style="7" customWidth="1"/>
    <col min="1027" max="1027" width="10.140625" style="7" bestFit="1" customWidth="1"/>
    <col min="1028" max="1028" width="12.7109375" style="7" customWidth="1"/>
    <col min="1029" max="1029" width="16.85546875" style="7" customWidth="1"/>
    <col min="1030" max="1030" width="22.28515625" style="7" customWidth="1"/>
    <col min="1031" max="1031" width="17.28515625" style="7" customWidth="1"/>
    <col min="1032" max="1280" width="9.140625" style="7"/>
    <col min="1281" max="1281" width="5.28515625" style="7" customWidth="1"/>
    <col min="1282" max="1282" width="52.42578125" style="7" customWidth="1"/>
    <col min="1283" max="1283" width="10.140625" style="7" bestFit="1" customWidth="1"/>
    <col min="1284" max="1284" width="12.7109375" style="7" customWidth="1"/>
    <col min="1285" max="1285" width="16.85546875" style="7" customWidth="1"/>
    <col min="1286" max="1286" width="22.28515625" style="7" customWidth="1"/>
    <col min="1287" max="1287" width="17.28515625" style="7" customWidth="1"/>
    <col min="1288" max="1536" width="9.140625" style="7"/>
    <col min="1537" max="1537" width="5.28515625" style="7" customWidth="1"/>
    <col min="1538" max="1538" width="52.42578125" style="7" customWidth="1"/>
    <col min="1539" max="1539" width="10.140625" style="7" bestFit="1" customWidth="1"/>
    <col min="1540" max="1540" width="12.7109375" style="7" customWidth="1"/>
    <col min="1541" max="1541" width="16.85546875" style="7" customWidth="1"/>
    <col min="1542" max="1542" width="22.28515625" style="7" customWidth="1"/>
    <col min="1543" max="1543" width="17.28515625" style="7" customWidth="1"/>
    <col min="1544" max="1792" width="9.140625" style="7"/>
    <col min="1793" max="1793" width="5.28515625" style="7" customWidth="1"/>
    <col min="1794" max="1794" width="52.42578125" style="7" customWidth="1"/>
    <col min="1795" max="1795" width="10.140625" style="7" bestFit="1" customWidth="1"/>
    <col min="1796" max="1796" width="12.7109375" style="7" customWidth="1"/>
    <col min="1797" max="1797" width="16.85546875" style="7" customWidth="1"/>
    <col min="1798" max="1798" width="22.28515625" style="7" customWidth="1"/>
    <col min="1799" max="1799" width="17.28515625" style="7" customWidth="1"/>
    <col min="1800" max="2048" width="9.140625" style="7"/>
    <col min="2049" max="2049" width="5.28515625" style="7" customWidth="1"/>
    <col min="2050" max="2050" width="52.42578125" style="7" customWidth="1"/>
    <col min="2051" max="2051" width="10.140625" style="7" bestFit="1" customWidth="1"/>
    <col min="2052" max="2052" width="12.7109375" style="7" customWidth="1"/>
    <col min="2053" max="2053" width="16.85546875" style="7" customWidth="1"/>
    <col min="2054" max="2054" width="22.28515625" style="7" customWidth="1"/>
    <col min="2055" max="2055" width="17.28515625" style="7" customWidth="1"/>
    <col min="2056" max="2304" width="9.140625" style="7"/>
    <col min="2305" max="2305" width="5.28515625" style="7" customWidth="1"/>
    <col min="2306" max="2306" width="52.42578125" style="7" customWidth="1"/>
    <col min="2307" max="2307" width="10.140625" style="7" bestFit="1" customWidth="1"/>
    <col min="2308" max="2308" width="12.7109375" style="7" customWidth="1"/>
    <col min="2309" max="2309" width="16.85546875" style="7" customWidth="1"/>
    <col min="2310" max="2310" width="22.28515625" style="7" customWidth="1"/>
    <col min="2311" max="2311" width="17.28515625" style="7" customWidth="1"/>
    <col min="2312" max="2560" width="9.140625" style="7"/>
    <col min="2561" max="2561" width="5.28515625" style="7" customWidth="1"/>
    <col min="2562" max="2562" width="52.42578125" style="7" customWidth="1"/>
    <col min="2563" max="2563" width="10.140625" style="7" bestFit="1" customWidth="1"/>
    <col min="2564" max="2564" width="12.7109375" style="7" customWidth="1"/>
    <col min="2565" max="2565" width="16.85546875" style="7" customWidth="1"/>
    <col min="2566" max="2566" width="22.28515625" style="7" customWidth="1"/>
    <col min="2567" max="2567" width="17.28515625" style="7" customWidth="1"/>
    <col min="2568" max="2816" width="9.140625" style="7"/>
    <col min="2817" max="2817" width="5.28515625" style="7" customWidth="1"/>
    <col min="2818" max="2818" width="52.42578125" style="7" customWidth="1"/>
    <col min="2819" max="2819" width="10.140625" style="7" bestFit="1" customWidth="1"/>
    <col min="2820" max="2820" width="12.7109375" style="7" customWidth="1"/>
    <col min="2821" max="2821" width="16.85546875" style="7" customWidth="1"/>
    <col min="2822" max="2822" width="22.28515625" style="7" customWidth="1"/>
    <col min="2823" max="2823" width="17.28515625" style="7" customWidth="1"/>
    <col min="2824" max="3072" width="9.140625" style="7"/>
    <col min="3073" max="3073" width="5.28515625" style="7" customWidth="1"/>
    <col min="3074" max="3074" width="52.42578125" style="7" customWidth="1"/>
    <col min="3075" max="3075" width="10.140625" style="7" bestFit="1" customWidth="1"/>
    <col min="3076" max="3076" width="12.7109375" style="7" customWidth="1"/>
    <col min="3077" max="3077" width="16.85546875" style="7" customWidth="1"/>
    <col min="3078" max="3078" width="22.28515625" style="7" customWidth="1"/>
    <col min="3079" max="3079" width="17.28515625" style="7" customWidth="1"/>
    <col min="3080" max="3328" width="9.140625" style="7"/>
    <col min="3329" max="3329" width="5.28515625" style="7" customWidth="1"/>
    <col min="3330" max="3330" width="52.42578125" style="7" customWidth="1"/>
    <col min="3331" max="3331" width="10.140625" style="7" bestFit="1" customWidth="1"/>
    <col min="3332" max="3332" width="12.7109375" style="7" customWidth="1"/>
    <col min="3333" max="3333" width="16.85546875" style="7" customWidth="1"/>
    <col min="3334" max="3334" width="22.28515625" style="7" customWidth="1"/>
    <col min="3335" max="3335" width="17.28515625" style="7" customWidth="1"/>
    <col min="3336" max="3584" width="9.140625" style="7"/>
    <col min="3585" max="3585" width="5.28515625" style="7" customWidth="1"/>
    <col min="3586" max="3586" width="52.42578125" style="7" customWidth="1"/>
    <col min="3587" max="3587" width="10.140625" style="7" bestFit="1" customWidth="1"/>
    <col min="3588" max="3588" width="12.7109375" style="7" customWidth="1"/>
    <col min="3589" max="3589" width="16.85546875" style="7" customWidth="1"/>
    <col min="3590" max="3590" width="22.28515625" style="7" customWidth="1"/>
    <col min="3591" max="3591" width="17.28515625" style="7" customWidth="1"/>
    <col min="3592" max="3840" width="9.140625" style="7"/>
    <col min="3841" max="3841" width="5.28515625" style="7" customWidth="1"/>
    <col min="3842" max="3842" width="52.42578125" style="7" customWidth="1"/>
    <col min="3843" max="3843" width="10.140625" style="7" bestFit="1" customWidth="1"/>
    <col min="3844" max="3844" width="12.7109375" style="7" customWidth="1"/>
    <col min="3845" max="3845" width="16.85546875" style="7" customWidth="1"/>
    <col min="3846" max="3846" width="22.28515625" style="7" customWidth="1"/>
    <col min="3847" max="3847" width="17.28515625" style="7" customWidth="1"/>
    <col min="3848" max="4096" width="9.140625" style="7"/>
    <col min="4097" max="4097" width="5.28515625" style="7" customWidth="1"/>
    <col min="4098" max="4098" width="52.42578125" style="7" customWidth="1"/>
    <col min="4099" max="4099" width="10.140625" style="7" bestFit="1" customWidth="1"/>
    <col min="4100" max="4100" width="12.7109375" style="7" customWidth="1"/>
    <col min="4101" max="4101" width="16.85546875" style="7" customWidth="1"/>
    <col min="4102" max="4102" width="22.28515625" style="7" customWidth="1"/>
    <col min="4103" max="4103" width="17.28515625" style="7" customWidth="1"/>
    <col min="4104" max="4352" width="9.140625" style="7"/>
    <col min="4353" max="4353" width="5.28515625" style="7" customWidth="1"/>
    <col min="4354" max="4354" width="52.42578125" style="7" customWidth="1"/>
    <col min="4355" max="4355" width="10.140625" style="7" bestFit="1" customWidth="1"/>
    <col min="4356" max="4356" width="12.7109375" style="7" customWidth="1"/>
    <col min="4357" max="4357" width="16.85546875" style="7" customWidth="1"/>
    <col min="4358" max="4358" width="22.28515625" style="7" customWidth="1"/>
    <col min="4359" max="4359" width="17.28515625" style="7" customWidth="1"/>
    <col min="4360" max="4608" width="9.140625" style="7"/>
    <col min="4609" max="4609" width="5.28515625" style="7" customWidth="1"/>
    <col min="4610" max="4610" width="52.42578125" style="7" customWidth="1"/>
    <col min="4611" max="4611" width="10.140625" style="7" bestFit="1" customWidth="1"/>
    <col min="4612" max="4612" width="12.7109375" style="7" customWidth="1"/>
    <col min="4613" max="4613" width="16.85546875" style="7" customWidth="1"/>
    <col min="4614" max="4614" width="22.28515625" style="7" customWidth="1"/>
    <col min="4615" max="4615" width="17.28515625" style="7" customWidth="1"/>
    <col min="4616" max="4864" width="9.140625" style="7"/>
    <col min="4865" max="4865" width="5.28515625" style="7" customWidth="1"/>
    <col min="4866" max="4866" width="52.42578125" style="7" customWidth="1"/>
    <col min="4867" max="4867" width="10.140625" style="7" bestFit="1" customWidth="1"/>
    <col min="4868" max="4868" width="12.7109375" style="7" customWidth="1"/>
    <col min="4869" max="4869" width="16.85546875" style="7" customWidth="1"/>
    <col min="4870" max="4870" width="22.28515625" style="7" customWidth="1"/>
    <col min="4871" max="4871" width="17.28515625" style="7" customWidth="1"/>
    <col min="4872" max="5120" width="9.140625" style="7"/>
    <col min="5121" max="5121" width="5.28515625" style="7" customWidth="1"/>
    <col min="5122" max="5122" width="52.42578125" style="7" customWidth="1"/>
    <col min="5123" max="5123" width="10.140625" style="7" bestFit="1" customWidth="1"/>
    <col min="5124" max="5124" width="12.7109375" style="7" customWidth="1"/>
    <col min="5125" max="5125" width="16.85546875" style="7" customWidth="1"/>
    <col min="5126" max="5126" width="22.28515625" style="7" customWidth="1"/>
    <col min="5127" max="5127" width="17.28515625" style="7" customWidth="1"/>
    <col min="5128" max="5376" width="9.140625" style="7"/>
    <col min="5377" max="5377" width="5.28515625" style="7" customWidth="1"/>
    <col min="5378" max="5378" width="52.42578125" style="7" customWidth="1"/>
    <col min="5379" max="5379" width="10.140625" style="7" bestFit="1" customWidth="1"/>
    <col min="5380" max="5380" width="12.7109375" style="7" customWidth="1"/>
    <col min="5381" max="5381" width="16.85546875" style="7" customWidth="1"/>
    <col min="5382" max="5382" width="22.28515625" style="7" customWidth="1"/>
    <col min="5383" max="5383" width="17.28515625" style="7" customWidth="1"/>
    <col min="5384" max="5632" width="9.140625" style="7"/>
    <col min="5633" max="5633" width="5.28515625" style="7" customWidth="1"/>
    <col min="5634" max="5634" width="52.42578125" style="7" customWidth="1"/>
    <col min="5635" max="5635" width="10.140625" style="7" bestFit="1" customWidth="1"/>
    <col min="5636" max="5636" width="12.7109375" style="7" customWidth="1"/>
    <col min="5637" max="5637" width="16.85546875" style="7" customWidth="1"/>
    <col min="5638" max="5638" width="22.28515625" style="7" customWidth="1"/>
    <col min="5639" max="5639" width="17.28515625" style="7" customWidth="1"/>
    <col min="5640" max="5888" width="9.140625" style="7"/>
    <col min="5889" max="5889" width="5.28515625" style="7" customWidth="1"/>
    <col min="5890" max="5890" width="52.42578125" style="7" customWidth="1"/>
    <col min="5891" max="5891" width="10.140625" style="7" bestFit="1" customWidth="1"/>
    <col min="5892" max="5892" width="12.7109375" style="7" customWidth="1"/>
    <col min="5893" max="5893" width="16.85546875" style="7" customWidth="1"/>
    <col min="5894" max="5894" width="22.28515625" style="7" customWidth="1"/>
    <col min="5895" max="5895" width="17.28515625" style="7" customWidth="1"/>
    <col min="5896" max="6144" width="9.140625" style="7"/>
    <col min="6145" max="6145" width="5.28515625" style="7" customWidth="1"/>
    <col min="6146" max="6146" width="52.42578125" style="7" customWidth="1"/>
    <col min="6147" max="6147" width="10.140625" style="7" bestFit="1" customWidth="1"/>
    <col min="6148" max="6148" width="12.7109375" style="7" customWidth="1"/>
    <col min="6149" max="6149" width="16.85546875" style="7" customWidth="1"/>
    <col min="6150" max="6150" width="22.28515625" style="7" customWidth="1"/>
    <col min="6151" max="6151" width="17.28515625" style="7" customWidth="1"/>
    <col min="6152" max="6400" width="9.140625" style="7"/>
    <col min="6401" max="6401" width="5.28515625" style="7" customWidth="1"/>
    <col min="6402" max="6402" width="52.42578125" style="7" customWidth="1"/>
    <col min="6403" max="6403" width="10.140625" style="7" bestFit="1" customWidth="1"/>
    <col min="6404" max="6404" width="12.7109375" style="7" customWidth="1"/>
    <col min="6405" max="6405" width="16.85546875" style="7" customWidth="1"/>
    <col min="6406" max="6406" width="22.28515625" style="7" customWidth="1"/>
    <col min="6407" max="6407" width="17.28515625" style="7" customWidth="1"/>
    <col min="6408" max="6656" width="9.140625" style="7"/>
    <col min="6657" max="6657" width="5.28515625" style="7" customWidth="1"/>
    <col min="6658" max="6658" width="52.42578125" style="7" customWidth="1"/>
    <col min="6659" max="6659" width="10.140625" style="7" bestFit="1" customWidth="1"/>
    <col min="6660" max="6660" width="12.7109375" style="7" customWidth="1"/>
    <col min="6661" max="6661" width="16.85546875" style="7" customWidth="1"/>
    <col min="6662" max="6662" width="22.28515625" style="7" customWidth="1"/>
    <col min="6663" max="6663" width="17.28515625" style="7" customWidth="1"/>
    <col min="6664" max="6912" width="9.140625" style="7"/>
    <col min="6913" max="6913" width="5.28515625" style="7" customWidth="1"/>
    <col min="6914" max="6914" width="52.42578125" style="7" customWidth="1"/>
    <col min="6915" max="6915" width="10.140625" style="7" bestFit="1" customWidth="1"/>
    <col min="6916" max="6916" width="12.7109375" style="7" customWidth="1"/>
    <col min="6917" max="6917" width="16.85546875" style="7" customWidth="1"/>
    <col min="6918" max="6918" width="22.28515625" style="7" customWidth="1"/>
    <col min="6919" max="6919" width="17.28515625" style="7" customWidth="1"/>
    <col min="6920" max="7168" width="9.140625" style="7"/>
    <col min="7169" max="7169" width="5.28515625" style="7" customWidth="1"/>
    <col min="7170" max="7170" width="52.42578125" style="7" customWidth="1"/>
    <col min="7171" max="7171" width="10.140625" style="7" bestFit="1" customWidth="1"/>
    <col min="7172" max="7172" width="12.7109375" style="7" customWidth="1"/>
    <col min="7173" max="7173" width="16.85546875" style="7" customWidth="1"/>
    <col min="7174" max="7174" width="22.28515625" style="7" customWidth="1"/>
    <col min="7175" max="7175" width="17.28515625" style="7" customWidth="1"/>
    <col min="7176" max="7424" width="9.140625" style="7"/>
    <col min="7425" max="7425" width="5.28515625" style="7" customWidth="1"/>
    <col min="7426" max="7426" width="52.42578125" style="7" customWidth="1"/>
    <col min="7427" max="7427" width="10.140625" style="7" bestFit="1" customWidth="1"/>
    <col min="7428" max="7428" width="12.7109375" style="7" customWidth="1"/>
    <col min="7429" max="7429" width="16.85546875" style="7" customWidth="1"/>
    <col min="7430" max="7430" width="22.28515625" style="7" customWidth="1"/>
    <col min="7431" max="7431" width="17.28515625" style="7" customWidth="1"/>
    <col min="7432" max="7680" width="9.140625" style="7"/>
    <col min="7681" max="7681" width="5.28515625" style="7" customWidth="1"/>
    <col min="7682" max="7682" width="52.42578125" style="7" customWidth="1"/>
    <col min="7683" max="7683" width="10.140625" style="7" bestFit="1" customWidth="1"/>
    <col min="7684" max="7684" width="12.7109375" style="7" customWidth="1"/>
    <col min="7685" max="7685" width="16.85546875" style="7" customWidth="1"/>
    <col min="7686" max="7686" width="22.28515625" style="7" customWidth="1"/>
    <col min="7687" max="7687" width="17.28515625" style="7" customWidth="1"/>
    <col min="7688" max="7936" width="9.140625" style="7"/>
    <col min="7937" max="7937" width="5.28515625" style="7" customWidth="1"/>
    <col min="7938" max="7938" width="52.42578125" style="7" customWidth="1"/>
    <col min="7939" max="7939" width="10.140625" style="7" bestFit="1" customWidth="1"/>
    <col min="7940" max="7940" width="12.7109375" style="7" customWidth="1"/>
    <col min="7941" max="7941" width="16.85546875" style="7" customWidth="1"/>
    <col min="7942" max="7942" width="22.28515625" style="7" customWidth="1"/>
    <col min="7943" max="7943" width="17.28515625" style="7" customWidth="1"/>
    <col min="7944" max="8192" width="9.140625" style="7"/>
    <col min="8193" max="8193" width="5.28515625" style="7" customWidth="1"/>
    <col min="8194" max="8194" width="52.42578125" style="7" customWidth="1"/>
    <col min="8195" max="8195" width="10.140625" style="7" bestFit="1" customWidth="1"/>
    <col min="8196" max="8196" width="12.7109375" style="7" customWidth="1"/>
    <col min="8197" max="8197" width="16.85546875" style="7" customWidth="1"/>
    <col min="8198" max="8198" width="22.28515625" style="7" customWidth="1"/>
    <col min="8199" max="8199" width="17.28515625" style="7" customWidth="1"/>
    <col min="8200" max="8448" width="9.140625" style="7"/>
    <col min="8449" max="8449" width="5.28515625" style="7" customWidth="1"/>
    <col min="8450" max="8450" width="52.42578125" style="7" customWidth="1"/>
    <col min="8451" max="8451" width="10.140625" style="7" bestFit="1" customWidth="1"/>
    <col min="8452" max="8452" width="12.7109375" style="7" customWidth="1"/>
    <col min="8453" max="8453" width="16.85546875" style="7" customWidth="1"/>
    <col min="8454" max="8454" width="22.28515625" style="7" customWidth="1"/>
    <col min="8455" max="8455" width="17.28515625" style="7" customWidth="1"/>
    <col min="8456" max="8704" width="9.140625" style="7"/>
    <col min="8705" max="8705" width="5.28515625" style="7" customWidth="1"/>
    <col min="8706" max="8706" width="52.42578125" style="7" customWidth="1"/>
    <col min="8707" max="8707" width="10.140625" style="7" bestFit="1" customWidth="1"/>
    <col min="8708" max="8708" width="12.7109375" style="7" customWidth="1"/>
    <col min="8709" max="8709" width="16.85546875" style="7" customWidth="1"/>
    <col min="8710" max="8710" width="22.28515625" style="7" customWidth="1"/>
    <col min="8711" max="8711" width="17.28515625" style="7" customWidth="1"/>
    <col min="8712" max="8960" width="9.140625" style="7"/>
    <col min="8961" max="8961" width="5.28515625" style="7" customWidth="1"/>
    <col min="8962" max="8962" width="52.42578125" style="7" customWidth="1"/>
    <col min="8963" max="8963" width="10.140625" style="7" bestFit="1" customWidth="1"/>
    <col min="8964" max="8964" width="12.7109375" style="7" customWidth="1"/>
    <col min="8965" max="8965" width="16.85546875" style="7" customWidth="1"/>
    <col min="8966" max="8966" width="22.28515625" style="7" customWidth="1"/>
    <col min="8967" max="8967" width="17.28515625" style="7" customWidth="1"/>
    <col min="8968" max="9216" width="9.140625" style="7"/>
    <col min="9217" max="9217" width="5.28515625" style="7" customWidth="1"/>
    <col min="9218" max="9218" width="52.42578125" style="7" customWidth="1"/>
    <col min="9219" max="9219" width="10.140625" style="7" bestFit="1" customWidth="1"/>
    <col min="9220" max="9220" width="12.7109375" style="7" customWidth="1"/>
    <col min="9221" max="9221" width="16.85546875" style="7" customWidth="1"/>
    <col min="9222" max="9222" width="22.28515625" style="7" customWidth="1"/>
    <col min="9223" max="9223" width="17.28515625" style="7" customWidth="1"/>
    <col min="9224" max="9472" width="9.140625" style="7"/>
    <col min="9473" max="9473" width="5.28515625" style="7" customWidth="1"/>
    <col min="9474" max="9474" width="52.42578125" style="7" customWidth="1"/>
    <col min="9475" max="9475" width="10.140625" style="7" bestFit="1" customWidth="1"/>
    <col min="9476" max="9476" width="12.7109375" style="7" customWidth="1"/>
    <col min="9477" max="9477" width="16.85546875" style="7" customWidth="1"/>
    <col min="9478" max="9478" width="22.28515625" style="7" customWidth="1"/>
    <col min="9479" max="9479" width="17.28515625" style="7" customWidth="1"/>
    <col min="9480" max="9728" width="9.140625" style="7"/>
    <col min="9729" max="9729" width="5.28515625" style="7" customWidth="1"/>
    <col min="9730" max="9730" width="52.42578125" style="7" customWidth="1"/>
    <col min="9731" max="9731" width="10.140625" style="7" bestFit="1" customWidth="1"/>
    <col min="9732" max="9732" width="12.7109375" style="7" customWidth="1"/>
    <col min="9733" max="9733" width="16.85546875" style="7" customWidth="1"/>
    <col min="9734" max="9734" width="22.28515625" style="7" customWidth="1"/>
    <col min="9735" max="9735" width="17.28515625" style="7" customWidth="1"/>
    <col min="9736" max="9984" width="9.140625" style="7"/>
    <col min="9985" max="9985" width="5.28515625" style="7" customWidth="1"/>
    <col min="9986" max="9986" width="52.42578125" style="7" customWidth="1"/>
    <col min="9987" max="9987" width="10.140625" style="7" bestFit="1" customWidth="1"/>
    <col min="9988" max="9988" width="12.7109375" style="7" customWidth="1"/>
    <col min="9989" max="9989" width="16.85546875" style="7" customWidth="1"/>
    <col min="9990" max="9990" width="22.28515625" style="7" customWidth="1"/>
    <col min="9991" max="9991" width="17.28515625" style="7" customWidth="1"/>
    <col min="9992" max="10240" width="9.140625" style="7"/>
    <col min="10241" max="10241" width="5.28515625" style="7" customWidth="1"/>
    <col min="10242" max="10242" width="52.42578125" style="7" customWidth="1"/>
    <col min="10243" max="10243" width="10.140625" style="7" bestFit="1" customWidth="1"/>
    <col min="10244" max="10244" width="12.7109375" style="7" customWidth="1"/>
    <col min="10245" max="10245" width="16.85546875" style="7" customWidth="1"/>
    <col min="10246" max="10246" width="22.28515625" style="7" customWidth="1"/>
    <col min="10247" max="10247" width="17.28515625" style="7" customWidth="1"/>
    <col min="10248" max="10496" width="9.140625" style="7"/>
    <col min="10497" max="10497" width="5.28515625" style="7" customWidth="1"/>
    <col min="10498" max="10498" width="52.42578125" style="7" customWidth="1"/>
    <col min="10499" max="10499" width="10.140625" style="7" bestFit="1" customWidth="1"/>
    <col min="10500" max="10500" width="12.7109375" style="7" customWidth="1"/>
    <col min="10501" max="10501" width="16.85546875" style="7" customWidth="1"/>
    <col min="10502" max="10502" width="22.28515625" style="7" customWidth="1"/>
    <col min="10503" max="10503" width="17.28515625" style="7" customWidth="1"/>
    <col min="10504" max="10752" width="9.140625" style="7"/>
    <col min="10753" max="10753" width="5.28515625" style="7" customWidth="1"/>
    <col min="10754" max="10754" width="52.42578125" style="7" customWidth="1"/>
    <col min="10755" max="10755" width="10.140625" style="7" bestFit="1" customWidth="1"/>
    <col min="10756" max="10756" width="12.7109375" style="7" customWidth="1"/>
    <col min="10757" max="10757" width="16.85546875" style="7" customWidth="1"/>
    <col min="10758" max="10758" width="22.28515625" style="7" customWidth="1"/>
    <col min="10759" max="10759" width="17.28515625" style="7" customWidth="1"/>
    <col min="10760" max="11008" width="9.140625" style="7"/>
    <col min="11009" max="11009" width="5.28515625" style="7" customWidth="1"/>
    <col min="11010" max="11010" width="52.42578125" style="7" customWidth="1"/>
    <col min="11011" max="11011" width="10.140625" style="7" bestFit="1" customWidth="1"/>
    <col min="11012" max="11012" width="12.7109375" style="7" customWidth="1"/>
    <col min="11013" max="11013" width="16.85546875" style="7" customWidth="1"/>
    <col min="11014" max="11014" width="22.28515625" style="7" customWidth="1"/>
    <col min="11015" max="11015" width="17.28515625" style="7" customWidth="1"/>
    <col min="11016" max="11264" width="9.140625" style="7"/>
    <col min="11265" max="11265" width="5.28515625" style="7" customWidth="1"/>
    <col min="11266" max="11266" width="52.42578125" style="7" customWidth="1"/>
    <col min="11267" max="11267" width="10.140625" style="7" bestFit="1" customWidth="1"/>
    <col min="11268" max="11268" width="12.7109375" style="7" customWidth="1"/>
    <col min="11269" max="11269" width="16.85546875" style="7" customWidth="1"/>
    <col min="11270" max="11270" width="22.28515625" style="7" customWidth="1"/>
    <col min="11271" max="11271" width="17.28515625" style="7" customWidth="1"/>
    <col min="11272" max="11520" width="9.140625" style="7"/>
    <col min="11521" max="11521" width="5.28515625" style="7" customWidth="1"/>
    <col min="11522" max="11522" width="52.42578125" style="7" customWidth="1"/>
    <col min="11523" max="11523" width="10.140625" style="7" bestFit="1" customWidth="1"/>
    <col min="11524" max="11524" width="12.7109375" style="7" customWidth="1"/>
    <col min="11525" max="11525" width="16.85546875" style="7" customWidth="1"/>
    <col min="11526" max="11526" width="22.28515625" style="7" customWidth="1"/>
    <col min="11527" max="11527" width="17.28515625" style="7" customWidth="1"/>
    <col min="11528" max="11776" width="9.140625" style="7"/>
    <col min="11777" max="11777" width="5.28515625" style="7" customWidth="1"/>
    <col min="11778" max="11778" width="52.42578125" style="7" customWidth="1"/>
    <col min="11779" max="11779" width="10.140625" style="7" bestFit="1" customWidth="1"/>
    <col min="11780" max="11780" width="12.7109375" style="7" customWidth="1"/>
    <col min="11781" max="11781" width="16.85546875" style="7" customWidth="1"/>
    <col min="11782" max="11782" width="22.28515625" style="7" customWidth="1"/>
    <col min="11783" max="11783" width="17.28515625" style="7" customWidth="1"/>
    <col min="11784" max="12032" width="9.140625" style="7"/>
    <col min="12033" max="12033" width="5.28515625" style="7" customWidth="1"/>
    <col min="12034" max="12034" width="52.42578125" style="7" customWidth="1"/>
    <col min="12035" max="12035" width="10.140625" style="7" bestFit="1" customWidth="1"/>
    <col min="12036" max="12036" width="12.7109375" style="7" customWidth="1"/>
    <col min="12037" max="12037" width="16.85546875" style="7" customWidth="1"/>
    <col min="12038" max="12038" width="22.28515625" style="7" customWidth="1"/>
    <col min="12039" max="12039" width="17.28515625" style="7" customWidth="1"/>
    <col min="12040" max="12288" width="9.140625" style="7"/>
    <col min="12289" max="12289" width="5.28515625" style="7" customWidth="1"/>
    <col min="12290" max="12290" width="52.42578125" style="7" customWidth="1"/>
    <col min="12291" max="12291" width="10.140625" style="7" bestFit="1" customWidth="1"/>
    <col min="12292" max="12292" width="12.7109375" style="7" customWidth="1"/>
    <col min="12293" max="12293" width="16.85546875" style="7" customWidth="1"/>
    <col min="12294" max="12294" width="22.28515625" style="7" customWidth="1"/>
    <col min="12295" max="12295" width="17.28515625" style="7" customWidth="1"/>
    <col min="12296" max="12544" width="9.140625" style="7"/>
    <col min="12545" max="12545" width="5.28515625" style="7" customWidth="1"/>
    <col min="12546" max="12546" width="52.42578125" style="7" customWidth="1"/>
    <col min="12547" max="12547" width="10.140625" style="7" bestFit="1" customWidth="1"/>
    <col min="12548" max="12548" width="12.7109375" style="7" customWidth="1"/>
    <col min="12549" max="12549" width="16.85546875" style="7" customWidth="1"/>
    <col min="12550" max="12550" width="22.28515625" style="7" customWidth="1"/>
    <col min="12551" max="12551" width="17.28515625" style="7" customWidth="1"/>
    <col min="12552" max="12800" width="9.140625" style="7"/>
    <col min="12801" max="12801" width="5.28515625" style="7" customWidth="1"/>
    <col min="12802" max="12802" width="52.42578125" style="7" customWidth="1"/>
    <col min="12803" max="12803" width="10.140625" style="7" bestFit="1" customWidth="1"/>
    <col min="12804" max="12804" width="12.7109375" style="7" customWidth="1"/>
    <col min="12805" max="12805" width="16.85546875" style="7" customWidth="1"/>
    <col min="12806" max="12806" width="22.28515625" style="7" customWidth="1"/>
    <col min="12807" max="12807" width="17.28515625" style="7" customWidth="1"/>
    <col min="12808" max="13056" width="9.140625" style="7"/>
    <col min="13057" max="13057" width="5.28515625" style="7" customWidth="1"/>
    <col min="13058" max="13058" width="52.42578125" style="7" customWidth="1"/>
    <col min="13059" max="13059" width="10.140625" style="7" bestFit="1" customWidth="1"/>
    <col min="13060" max="13060" width="12.7109375" style="7" customWidth="1"/>
    <col min="13061" max="13061" width="16.85546875" style="7" customWidth="1"/>
    <col min="13062" max="13062" width="22.28515625" style="7" customWidth="1"/>
    <col min="13063" max="13063" width="17.28515625" style="7" customWidth="1"/>
    <col min="13064" max="13312" width="9.140625" style="7"/>
    <col min="13313" max="13313" width="5.28515625" style="7" customWidth="1"/>
    <col min="13314" max="13314" width="52.42578125" style="7" customWidth="1"/>
    <col min="13315" max="13315" width="10.140625" style="7" bestFit="1" customWidth="1"/>
    <col min="13316" max="13316" width="12.7109375" style="7" customWidth="1"/>
    <col min="13317" max="13317" width="16.85546875" style="7" customWidth="1"/>
    <col min="13318" max="13318" width="22.28515625" style="7" customWidth="1"/>
    <col min="13319" max="13319" width="17.28515625" style="7" customWidth="1"/>
    <col min="13320" max="13568" width="9.140625" style="7"/>
    <col min="13569" max="13569" width="5.28515625" style="7" customWidth="1"/>
    <col min="13570" max="13570" width="52.42578125" style="7" customWidth="1"/>
    <col min="13571" max="13571" width="10.140625" style="7" bestFit="1" customWidth="1"/>
    <col min="13572" max="13572" width="12.7109375" style="7" customWidth="1"/>
    <col min="13573" max="13573" width="16.85546875" style="7" customWidth="1"/>
    <col min="13574" max="13574" width="22.28515625" style="7" customWidth="1"/>
    <col min="13575" max="13575" width="17.28515625" style="7" customWidth="1"/>
    <col min="13576" max="13824" width="9.140625" style="7"/>
    <col min="13825" max="13825" width="5.28515625" style="7" customWidth="1"/>
    <col min="13826" max="13826" width="52.42578125" style="7" customWidth="1"/>
    <col min="13827" max="13827" width="10.140625" style="7" bestFit="1" customWidth="1"/>
    <col min="13828" max="13828" width="12.7109375" style="7" customWidth="1"/>
    <col min="13829" max="13829" width="16.85546875" style="7" customWidth="1"/>
    <col min="13830" max="13830" width="22.28515625" style="7" customWidth="1"/>
    <col min="13831" max="13831" width="17.28515625" style="7" customWidth="1"/>
    <col min="13832" max="14080" width="9.140625" style="7"/>
    <col min="14081" max="14081" width="5.28515625" style="7" customWidth="1"/>
    <col min="14082" max="14082" width="52.42578125" style="7" customWidth="1"/>
    <col min="14083" max="14083" width="10.140625" style="7" bestFit="1" customWidth="1"/>
    <col min="14084" max="14084" width="12.7109375" style="7" customWidth="1"/>
    <col min="14085" max="14085" width="16.85546875" style="7" customWidth="1"/>
    <col min="14086" max="14086" width="22.28515625" style="7" customWidth="1"/>
    <col min="14087" max="14087" width="17.28515625" style="7" customWidth="1"/>
    <col min="14088" max="14336" width="9.140625" style="7"/>
    <col min="14337" max="14337" width="5.28515625" style="7" customWidth="1"/>
    <col min="14338" max="14338" width="52.42578125" style="7" customWidth="1"/>
    <col min="14339" max="14339" width="10.140625" style="7" bestFit="1" customWidth="1"/>
    <col min="14340" max="14340" width="12.7109375" style="7" customWidth="1"/>
    <col min="14341" max="14341" width="16.85546875" style="7" customWidth="1"/>
    <col min="14342" max="14342" width="22.28515625" style="7" customWidth="1"/>
    <col min="14343" max="14343" width="17.28515625" style="7" customWidth="1"/>
    <col min="14344" max="14592" width="9.140625" style="7"/>
    <col min="14593" max="14593" width="5.28515625" style="7" customWidth="1"/>
    <col min="14594" max="14594" width="52.42578125" style="7" customWidth="1"/>
    <col min="14595" max="14595" width="10.140625" style="7" bestFit="1" customWidth="1"/>
    <col min="14596" max="14596" width="12.7109375" style="7" customWidth="1"/>
    <col min="14597" max="14597" width="16.85546875" style="7" customWidth="1"/>
    <col min="14598" max="14598" width="22.28515625" style="7" customWidth="1"/>
    <col min="14599" max="14599" width="17.28515625" style="7" customWidth="1"/>
    <col min="14600" max="14848" width="9.140625" style="7"/>
    <col min="14849" max="14849" width="5.28515625" style="7" customWidth="1"/>
    <col min="14850" max="14850" width="52.42578125" style="7" customWidth="1"/>
    <col min="14851" max="14851" width="10.140625" style="7" bestFit="1" customWidth="1"/>
    <col min="14852" max="14852" width="12.7109375" style="7" customWidth="1"/>
    <col min="14853" max="14853" width="16.85546875" style="7" customWidth="1"/>
    <col min="14854" max="14854" width="22.28515625" style="7" customWidth="1"/>
    <col min="14855" max="14855" width="17.28515625" style="7" customWidth="1"/>
    <col min="14856" max="15104" width="9.140625" style="7"/>
    <col min="15105" max="15105" width="5.28515625" style="7" customWidth="1"/>
    <col min="15106" max="15106" width="52.42578125" style="7" customWidth="1"/>
    <col min="15107" max="15107" width="10.140625" style="7" bestFit="1" customWidth="1"/>
    <col min="15108" max="15108" width="12.7109375" style="7" customWidth="1"/>
    <col min="15109" max="15109" width="16.85546875" style="7" customWidth="1"/>
    <col min="15110" max="15110" width="22.28515625" style="7" customWidth="1"/>
    <col min="15111" max="15111" width="17.28515625" style="7" customWidth="1"/>
    <col min="15112" max="15360" width="9.140625" style="7"/>
    <col min="15361" max="15361" width="5.28515625" style="7" customWidth="1"/>
    <col min="15362" max="15362" width="52.42578125" style="7" customWidth="1"/>
    <col min="15363" max="15363" width="10.140625" style="7" bestFit="1" customWidth="1"/>
    <col min="15364" max="15364" width="12.7109375" style="7" customWidth="1"/>
    <col min="15365" max="15365" width="16.85546875" style="7" customWidth="1"/>
    <col min="15366" max="15366" width="22.28515625" style="7" customWidth="1"/>
    <col min="15367" max="15367" width="17.28515625" style="7" customWidth="1"/>
    <col min="15368" max="15616" width="9.140625" style="7"/>
    <col min="15617" max="15617" width="5.28515625" style="7" customWidth="1"/>
    <col min="15618" max="15618" width="52.42578125" style="7" customWidth="1"/>
    <col min="15619" max="15619" width="10.140625" style="7" bestFit="1" customWidth="1"/>
    <col min="15620" max="15620" width="12.7109375" style="7" customWidth="1"/>
    <col min="15621" max="15621" width="16.85546875" style="7" customWidth="1"/>
    <col min="15622" max="15622" width="22.28515625" style="7" customWidth="1"/>
    <col min="15623" max="15623" width="17.28515625" style="7" customWidth="1"/>
    <col min="15624" max="15872" width="9.140625" style="7"/>
    <col min="15873" max="15873" width="5.28515625" style="7" customWidth="1"/>
    <col min="15874" max="15874" width="52.42578125" style="7" customWidth="1"/>
    <col min="15875" max="15875" width="10.140625" style="7" bestFit="1" customWidth="1"/>
    <col min="15876" max="15876" width="12.7109375" style="7" customWidth="1"/>
    <col min="15877" max="15877" width="16.85546875" style="7" customWidth="1"/>
    <col min="15878" max="15878" width="22.28515625" style="7" customWidth="1"/>
    <col min="15879" max="15879" width="17.28515625" style="7" customWidth="1"/>
    <col min="15880" max="16128" width="9.140625" style="7"/>
    <col min="16129" max="16129" width="5.28515625" style="7" customWidth="1"/>
    <col min="16130" max="16130" width="52.42578125" style="7" customWidth="1"/>
    <col min="16131" max="16131" width="10.140625" style="7" bestFit="1" customWidth="1"/>
    <col min="16132" max="16132" width="12.7109375" style="7" customWidth="1"/>
    <col min="16133" max="16133" width="16.85546875" style="7" customWidth="1"/>
    <col min="16134" max="16134" width="22.28515625" style="7" customWidth="1"/>
    <col min="16135" max="16135" width="17.28515625" style="7" customWidth="1"/>
    <col min="16136" max="16384" width="9.140625" style="7"/>
  </cols>
  <sheetData>
    <row r="1" spans="1:44" s="3" customFormat="1" ht="15" x14ac:dyDescent="0.25">
      <c r="A1" s="143" t="s">
        <v>0</v>
      </c>
      <c r="B1" s="1"/>
      <c r="C1" s="24"/>
      <c r="D1" s="24"/>
      <c r="E1" s="24"/>
      <c r="F1" s="24"/>
      <c r="G1" s="2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4" s="3" customFormat="1" ht="15" x14ac:dyDescent="0.25">
      <c r="A2" s="143" t="s">
        <v>1</v>
      </c>
      <c r="B2" s="143"/>
      <c r="C2" s="90"/>
      <c r="D2" s="90"/>
      <c r="E2" s="90"/>
      <c r="F2" s="90"/>
      <c r="G2" s="9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4" s="3" customFormat="1" ht="15" x14ac:dyDescent="0.25">
      <c r="A3" s="164" t="s">
        <v>50</v>
      </c>
      <c r="B3" s="164"/>
      <c r="C3" s="90"/>
      <c r="D3" s="90"/>
      <c r="E3" s="90"/>
      <c r="F3" s="90"/>
      <c r="G3" s="9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4" s="3" customFormat="1" ht="15" x14ac:dyDescent="0.25">
      <c r="A4" s="143" t="s">
        <v>51</v>
      </c>
      <c r="B4" s="143"/>
      <c r="C4" s="90"/>
      <c r="D4" s="90"/>
      <c r="E4" s="90"/>
      <c r="F4" s="90"/>
      <c r="G4" s="9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44" s="3" customFormat="1" ht="15" x14ac:dyDescent="0.25">
      <c r="A5" s="143"/>
      <c r="B5" s="143"/>
      <c r="C5" s="90"/>
      <c r="D5" s="90"/>
      <c r="E5" s="90"/>
      <c r="F5" s="90"/>
      <c r="G5" s="9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44" s="3" customFormat="1" ht="15" x14ac:dyDescent="0.25">
      <c r="A6" s="1" t="s">
        <v>118</v>
      </c>
      <c r="B6" s="5"/>
      <c r="C6" s="91"/>
      <c r="D6" s="91"/>
      <c r="E6" s="91"/>
      <c r="F6" s="91"/>
      <c r="G6" s="9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44" s="3" customFormat="1" ht="15" x14ac:dyDescent="0.25">
      <c r="A7" s="13"/>
      <c r="B7" s="91"/>
      <c r="C7" s="91"/>
      <c r="D7" s="91"/>
      <c r="E7" s="91"/>
      <c r="F7" s="91"/>
      <c r="G7" s="9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44" s="3" customFormat="1" ht="15" x14ac:dyDescent="0.25">
      <c r="A8" s="5" t="s">
        <v>2</v>
      </c>
      <c r="B8" s="91"/>
      <c r="C8" s="91"/>
      <c r="D8" s="91"/>
      <c r="E8" s="91"/>
      <c r="F8" s="91"/>
      <c r="G8" s="9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44" s="3" customFormat="1" ht="15" x14ac:dyDescent="0.25">
      <c r="A9" s="5" t="s">
        <v>52</v>
      </c>
      <c r="B9" s="91"/>
      <c r="C9" s="91"/>
      <c r="D9" s="91"/>
      <c r="E9" s="91"/>
      <c r="F9" s="91"/>
      <c r="G9" s="9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44" s="3" customFormat="1" ht="15" x14ac:dyDescent="0.25">
      <c r="A10" s="5" t="s">
        <v>117</v>
      </c>
      <c r="B10" s="91"/>
      <c r="C10" s="91"/>
      <c r="D10" s="91"/>
      <c r="E10" s="91"/>
      <c r="F10" s="91"/>
      <c r="G10" s="9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44" s="3" customFormat="1" ht="15" x14ac:dyDescent="0.25">
      <c r="A11" s="91"/>
      <c r="B11" s="91"/>
      <c r="C11" s="91"/>
      <c r="D11" s="91"/>
      <c r="E11" s="91"/>
      <c r="F11" s="91"/>
      <c r="G11" s="9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44" s="3" customFormat="1" ht="15" x14ac:dyDescent="0.25">
      <c r="A12" s="92"/>
      <c r="B12" s="92"/>
      <c r="C12" s="92"/>
      <c r="D12" s="92"/>
      <c r="E12" s="165"/>
      <c r="F12" s="165"/>
      <c r="G12" s="56" t="s">
        <v>53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44" s="94" customFormat="1" ht="37.5" customHeight="1" x14ac:dyDescent="0.2">
      <c r="A13" s="93" t="s">
        <v>4</v>
      </c>
      <c r="B13" s="11" t="s">
        <v>5</v>
      </c>
      <c r="C13" s="11" t="s">
        <v>6</v>
      </c>
      <c r="D13" s="11" t="s">
        <v>7</v>
      </c>
      <c r="E13" s="11" t="s">
        <v>8</v>
      </c>
      <c r="F13" s="11" t="s">
        <v>9</v>
      </c>
      <c r="G13" s="11" t="s">
        <v>10</v>
      </c>
      <c r="H13" s="3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</row>
    <row r="14" spans="1:44" s="17" customFormat="1" ht="10.5" x14ac:dyDescent="0.2">
      <c r="A14" s="15">
        <v>0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 t="s">
        <v>11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44" s="25" customFormat="1" ht="17.25" customHeight="1" x14ac:dyDescent="0.2">
      <c r="A15" s="95" t="s">
        <v>12</v>
      </c>
      <c r="B15" s="82" t="s">
        <v>13</v>
      </c>
      <c r="C15" s="96">
        <f>'3'!C15</f>
        <v>168603</v>
      </c>
      <c r="D15" s="96">
        <f>'3'!D15</f>
        <v>87247</v>
      </c>
      <c r="E15" s="84">
        <f>'3'!E15</f>
        <v>59891037.579999991</v>
      </c>
      <c r="F15" s="84">
        <f>'3'!F15</f>
        <v>512069.95999999996</v>
      </c>
      <c r="G15" s="85">
        <f t="shared" ref="G15:G21" si="0">E15+F15</f>
        <v>60403107.539999992</v>
      </c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44" s="25" customFormat="1" ht="17.25" customHeight="1" x14ac:dyDescent="0.2">
      <c r="A16" s="95" t="s">
        <v>20</v>
      </c>
      <c r="B16" s="97" t="s">
        <v>21</v>
      </c>
      <c r="C16" s="96">
        <f>'3'!C22</f>
        <v>6223</v>
      </c>
      <c r="D16" s="96">
        <f>'3'!D22</f>
        <v>3214</v>
      </c>
      <c r="E16" s="84">
        <f>'3'!E22</f>
        <v>2228163.42</v>
      </c>
      <c r="F16" s="84">
        <f>'3'!F22</f>
        <v>14813.34</v>
      </c>
      <c r="G16" s="85">
        <f t="shared" si="0"/>
        <v>2242976.7599999998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s="25" customFormat="1" ht="17.25" customHeight="1" x14ac:dyDescent="0.2">
      <c r="A17" s="95" t="s">
        <v>23</v>
      </c>
      <c r="B17" s="23" t="s">
        <v>24</v>
      </c>
      <c r="C17" s="96">
        <f>'3'!C29</f>
        <v>2161</v>
      </c>
      <c r="D17" s="96">
        <f>'3'!D29</f>
        <v>1107</v>
      </c>
      <c r="E17" s="84">
        <f>'3'!E29</f>
        <v>782135.3899999999</v>
      </c>
      <c r="F17" s="84">
        <f>'3'!F29</f>
        <v>4687.43</v>
      </c>
      <c r="G17" s="85">
        <f t="shared" si="0"/>
        <v>786822.82</v>
      </c>
      <c r="H17" s="24"/>
      <c r="I17" s="24"/>
      <c r="J17" s="24"/>
      <c r="K17" s="24"/>
      <c r="L17" s="24"/>
      <c r="M17" s="24"/>
      <c r="N17" s="24"/>
      <c r="O17" s="55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s="25" customFormat="1" ht="16.5" customHeight="1" x14ac:dyDescent="0.2">
      <c r="A18" s="95" t="s">
        <v>26</v>
      </c>
      <c r="B18" s="98" t="s">
        <v>54</v>
      </c>
      <c r="C18" s="99">
        <f>'3'!C37</f>
        <v>41</v>
      </c>
      <c r="D18" s="99">
        <f>'3'!D37</f>
        <v>25</v>
      </c>
      <c r="E18" s="100">
        <f>'3'!E37</f>
        <v>18347.29</v>
      </c>
      <c r="F18" s="100">
        <f>'3'!F37</f>
        <v>0</v>
      </c>
      <c r="G18" s="85">
        <f t="shared" si="0"/>
        <v>18347.29</v>
      </c>
      <c r="H18" s="24"/>
      <c r="I18" s="24"/>
      <c r="J18" s="24"/>
      <c r="K18" s="24"/>
      <c r="L18" s="24"/>
      <c r="M18" s="24"/>
      <c r="N18" s="24"/>
      <c r="O18" s="5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7.25" customHeight="1" x14ac:dyDescent="0.2">
      <c r="A19" s="81" t="s">
        <v>30</v>
      </c>
      <c r="B19" s="23" t="s">
        <v>31</v>
      </c>
      <c r="C19" s="99">
        <f>'3'!C44</f>
        <v>89698</v>
      </c>
      <c r="D19" s="99">
        <f>'3'!D44</f>
        <v>43130</v>
      </c>
      <c r="E19" s="100">
        <f>'3'!E44</f>
        <v>35136763.270000003</v>
      </c>
      <c r="F19" s="100">
        <f>'3'!F44</f>
        <v>362347.9</v>
      </c>
      <c r="G19" s="85">
        <f t="shared" si="0"/>
        <v>35499111.170000002</v>
      </c>
      <c r="H19" s="24"/>
      <c r="I19" s="24"/>
      <c r="J19" s="24"/>
      <c r="K19" s="24"/>
      <c r="L19" s="24"/>
      <c r="M19" s="24"/>
      <c r="N19" s="24"/>
      <c r="O19" s="5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7.25" customHeight="1" x14ac:dyDescent="0.2">
      <c r="A20" s="81" t="s">
        <v>33</v>
      </c>
      <c r="B20" s="82" t="s">
        <v>34</v>
      </c>
      <c r="C20" s="96">
        <f>'3'!C57</f>
        <v>13256</v>
      </c>
      <c r="D20" s="96">
        <f>'3'!D57</f>
        <v>9428</v>
      </c>
      <c r="E20" s="84">
        <f>'3'!E57</f>
        <v>6065827.04</v>
      </c>
      <c r="F20" s="84">
        <f>'3'!F57</f>
        <v>40156.839999999997</v>
      </c>
      <c r="G20" s="85">
        <f t="shared" si="0"/>
        <v>6105983.8799999999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7.25" customHeight="1" x14ac:dyDescent="0.2">
      <c r="A21" s="81" t="s">
        <v>38</v>
      </c>
      <c r="B21" s="82" t="s">
        <v>39</v>
      </c>
      <c r="C21" s="96">
        <f>'3'!C65</f>
        <v>2460</v>
      </c>
      <c r="D21" s="96">
        <f>'3'!D65</f>
        <v>1433</v>
      </c>
      <c r="E21" s="84">
        <f>'3'!E65</f>
        <v>1062496.82</v>
      </c>
      <c r="F21" s="84">
        <f>'3'!F65</f>
        <v>461667.84000000003</v>
      </c>
      <c r="G21" s="85">
        <f t="shared" si="0"/>
        <v>1524164.6600000001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14" customFormat="1" ht="17.25" customHeight="1" x14ac:dyDescent="0.2">
      <c r="A22" s="141"/>
      <c r="B22" s="72" t="s">
        <v>49</v>
      </c>
      <c r="C22" s="102">
        <f>SUM(C15:C21)</f>
        <v>282442</v>
      </c>
      <c r="D22" s="102">
        <f>SUM(D15:D21)</f>
        <v>145584</v>
      </c>
      <c r="E22" s="34">
        <f>SUM(E15:E21)</f>
        <v>105184770.80999999</v>
      </c>
      <c r="F22" s="34">
        <f>SUM(F15:F21)</f>
        <v>1395743.31</v>
      </c>
      <c r="G22" s="34">
        <f>SUM(G15:G21)</f>
        <v>106580514.11999997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25" customFormat="1" ht="12" customHeight="1" x14ac:dyDescent="0.2">
      <c r="A23" s="76"/>
      <c r="B23" s="77"/>
      <c r="C23" s="78"/>
      <c r="D23" s="78"/>
      <c r="E23" s="12"/>
      <c r="F23" s="12"/>
      <c r="G23" s="1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76"/>
      <c r="B24" s="77"/>
      <c r="C24" s="78"/>
      <c r="D24" s="78"/>
      <c r="E24" s="12"/>
      <c r="F24" s="12"/>
      <c r="G24" s="1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6"/>
      <c r="B25" s="77"/>
      <c r="C25" s="78"/>
      <c r="D25" s="78"/>
      <c r="E25" s="12"/>
      <c r="F25" s="12"/>
      <c r="G25" s="1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x14ac:dyDescent="0.2">
      <c r="A26" s="103"/>
      <c r="B26" s="77"/>
      <c r="C26" s="80"/>
      <c r="D26" s="80"/>
      <c r="E26" s="12"/>
      <c r="F26" s="12"/>
      <c r="G26" s="1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x14ac:dyDescent="0.2">
      <c r="A27" s="79"/>
      <c r="B27" s="104"/>
      <c r="C27" s="80"/>
      <c r="D27" s="80"/>
      <c r="E27" s="12"/>
      <c r="F27" s="12"/>
      <c r="G27" s="1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x14ac:dyDescent="0.2">
      <c r="A28" s="105"/>
      <c r="B28" s="104"/>
      <c r="C28" s="80"/>
      <c r="D28" s="80"/>
      <c r="E28" s="12"/>
      <c r="F28" s="12"/>
      <c r="G28" s="1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x14ac:dyDescent="0.2">
      <c r="A29" s="79"/>
      <c r="B29" s="104"/>
      <c r="C29" s="80"/>
      <c r="D29" s="80"/>
      <c r="E29" s="12"/>
      <c r="F29" s="12"/>
      <c r="G29" s="1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2" x14ac:dyDescent="0.2">
      <c r="A30" s="24"/>
      <c r="B30" s="77"/>
      <c r="C30" s="80"/>
      <c r="D30" s="80"/>
      <c r="E30" s="12"/>
      <c r="F30" s="86"/>
      <c r="G30" s="89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2" x14ac:dyDescent="0.2">
      <c r="A31" s="24"/>
      <c r="B31" s="77"/>
      <c r="C31" s="80"/>
      <c r="D31" s="80"/>
      <c r="E31" s="12"/>
      <c r="F31" s="12"/>
      <c r="G31" s="1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2" x14ac:dyDescent="0.2">
      <c r="A32" s="76"/>
      <c r="B32" s="77"/>
      <c r="C32" s="80"/>
      <c r="D32" s="80"/>
      <c r="E32" s="12"/>
      <c r="F32" s="12"/>
      <c r="G32" s="12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21" customHeight="1" x14ac:dyDescent="0.2">
      <c r="A33" s="24"/>
      <c r="B33" s="24"/>
      <c r="C33" s="24"/>
      <c r="D33" s="24"/>
      <c r="E33" s="24"/>
      <c r="F33" s="24"/>
      <c r="G33" s="86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2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2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2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2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2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2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2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2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2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2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2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2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2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2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2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workbookViewId="0">
      <selection activeCell="M21" sqref="M21"/>
    </sheetView>
  </sheetViews>
  <sheetFormatPr defaultRowHeight="12.75" x14ac:dyDescent="0.2"/>
  <cols>
    <col min="1" max="1" width="5.28515625" style="24" customWidth="1"/>
    <col min="2" max="2" width="52.42578125" style="24" customWidth="1"/>
    <col min="3" max="3" width="10.140625" style="24" bestFit="1" customWidth="1"/>
    <col min="4" max="4" width="12.7109375" style="24" customWidth="1"/>
    <col min="5" max="5" width="16.85546875" style="24" customWidth="1"/>
    <col min="6" max="6" width="22.28515625" style="24" customWidth="1"/>
    <col min="7" max="7" width="17.28515625" style="24" customWidth="1"/>
    <col min="8" max="14" width="9.140625" style="6"/>
    <col min="15" max="15" width="12.28515625" style="6" bestFit="1" customWidth="1"/>
    <col min="16" max="38" width="9.140625" style="6"/>
    <col min="39" max="256" width="9.140625" style="7"/>
    <col min="257" max="257" width="5.28515625" style="7" customWidth="1"/>
    <col min="258" max="258" width="52.42578125" style="7" customWidth="1"/>
    <col min="259" max="259" width="10.140625" style="7" bestFit="1" customWidth="1"/>
    <col min="260" max="260" width="12.7109375" style="7" customWidth="1"/>
    <col min="261" max="261" width="16.85546875" style="7" customWidth="1"/>
    <col min="262" max="262" width="22.28515625" style="7" customWidth="1"/>
    <col min="263" max="263" width="17.28515625" style="7" customWidth="1"/>
    <col min="264" max="512" width="9.140625" style="7"/>
    <col min="513" max="513" width="5.28515625" style="7" customWidth="1"/>
    <col min="514" max="514" width="52.42578125" style="7" customWidth="1"/>
    <col min="515" max="515" width="10.140625" style="7" bestFit="1" customWidth="1"/>
    <col min="516" max="516" width="12.7109375" style="7" customWidth="1"/>
    <col min="517" max="517" width="16.85546875" style="7" customWidth="1"/>
    <col min="518" max="518" width="22.28515625" style="7" customWidth="1"/>
    <col min="519" max="519" width="17.28515625" style="7" customWidth="1"/>
    <col min="520" max="768" width="9.140625" style="7"/>
    <col min="769" max="769" width="5.28515625" style="7" customWidth="1"/>
    <col min="770" max="770" width="52.42578125" style="7" customWidth="1"/>
    <col min="771" max="771" width="10.140625" style="7" bestFit="1" customWidth="1"/>
    <col min="772" max="772" width="12.7109375" style="7" customWidth="1"/>
    <col min="773" max="773" width="16.85546875" style="7" customWidth="1"/>
    <col min="774" max="774" width="22.28515625" style="7" customWidth="1"/>
    <col min="775" max="775" width="17.28515625" style="7" customWidth="1"/>
    <col min="776" max="1024" width="9.140625" style="7"/>
    <col min="1025" max="1025" width="5.28515625" style="7" customWidth="1"/>
    <col min="1026" max="1026" width="52.42578125" style="7" customWidth="1"/>
    <col min="1027" max="1027" width="10.140625" style="7" bestFit="1" customWidth="1"/>
    <col min="1028" max="1028" width="12.7109375" style="7" customWidth="1"/>
    <col min="1029" max="1029" width="16.85546875" style="7" customWidth="1"/>
    <col min="1030" max="1030" width="22.28515625" style="7" customWidth="1"/>
    <col min="1031" max="1031" width="17.28515625" style="7" customWidth="1"/>
    <col min="1032" max="1280" width="9.140625" style="7"/>
    <col min="1281" max="1281" width="5.28515625" style="7" customWidth="1"/>
    <col min="1282" max="1282" width="52.42578125" style="7" customWidth="1"/>
    <col min="1283" max="1283" width="10.140625" style="7" bestFit="1" customWidth="1"/>
    <col min="1284" max="1284" width="12.7109375" style="7" customWidth="1"/>
    <col min="1285" max="1285" width="16.85546875" style="7" customWidth="1"/>
    <col min="1286" max="1286" width="22.28515625" style="7" customWidth="1"/>
    <col min="1287" max="1287" width="17.28515625" style="7" customWidth="1"/>
    <col min="1288" max="1536" width="9.140625" style="7"/>
    <col min="1537" max="1537" width="5.28515625" style="7" customWidth="1"/>
    <col min="1538" max="1538" width="52.42578125" style="7" customWidth="1"/>
    <col min="1539" max="1539" width="10.140625" style="7" bestFit="1" customWidth="1"/>
    <col min="1540" max="1540" width="12.7109375" style="7" customWidth="1"/>
    <col min="1541" max="1541" width="16.85546875" style="7" customWidth="1"/>
    <col min="1542" max="1542" width="22.28515625" style="7" customWidth="1"/>
    <col min="1543" max="1543" width="17.28515625" style="7" customWidth="1"/>
    <col min="1544" max="1792" width="9.140625" style="7"/>
    <col min="1793" max="1793" width="5.28515625" style="7" customWidth="1"/>
    <col min="1794" max="1794" width="52.42578125" style="7" customWidth="1"/>
    <col min="1795" max="1795" width="10.140625" style="7" bestFit="1" customWidth="1"/>
    <col min="1796" max="1796" width="12.7109375" style="7" customWidth="1"/>
    <col min="1797" max="1797" width="16.85546875" style="7" customWidth="1"/>
    <col min="1798" max="1798" width="22.28515625" style="7" customWidth="1"/>
    <col min="1799" max="1799" width="17.28515625" style="7" customWidth="1"/>
    <col min="1800" max="2048" width="9.140625" style="7"/>
    <col min="2049" max="2049" width="5.28515625" style="7" customWidth="1"/>
    <col min="2050" max="2050" width="52.42578125" style="7" customWidth="1"/>
    <col min="2051" max="2051" width="10.140625" style="7" bestFit="1" customWidth="1"/>
    <col min="2052" max="2052" width="12.7109375" style="7" customWidth="1"/>
    <col min="2053" max="2053" width="16.85546875" style="7" customWidth="1"/>
    <col min="2054" max="2054" width="22.28515625" style="7" customWidth="1"/>
    <col min="2055" max="2055" width="17.28515625" style="7" customWidth="1"/>
    <col min="2056" max="2304" width="9.140625" style="7"/>
    <col min="2305" max="2305" width="5.28515625" style="7" customWidth="1"/>
    <col min="2306" max="2306" width="52.42578125" style="7" customWidth="1"/>
    <col min="2307" max="2307" width="10.140625" style="7" bestFit="1" customWidth="1"/>
    <col min="2308" max="2308" width="12.7109375" style="7" customWidth="1"/>
    <col min="2309" max="2309" width="16.85546875" style="7" customWidth="1"/>
    <col min="2310" max="2310" width="22.28515625" style="7" customWidth="1"/>
    <col min="2311" max="2311" width="17.28515625" style="7" customWidth="1"/>
    <col min="2312" max="2560" width="9.140625" style="7"/>
    <col min="2561" max="2561" width="5.28515625" style="7" customWidth="1"/>
    <col min="2562" max="2562" width="52.42578125" style="7" customWidth="1"/>
    <col min="2563" max="2563" width="10.140625" style="7" bestFit="1" customWidth="1"/>
    <col min="2564" max="2564" width="12.7109375" style="7" customWidth="1"/>
    <col min="2565" max="2565" width="16.85546875" style="7" customWidth="1"/>
    <col min="2566" max="2566" width="22.28515625" style="7" customWidth="1"/>
    <col min="2567" max="2567" width="17.28515625" style="7" customWidth="1"/>
    <col min="2568" max="2816" width="9.140625" style="7"/>
    <col min="2817" max="2817" width="5.28515625" style="7" customWidth="1"/>
    <col min="2818" max="2818" width="52.42578125" style="7" customWidth="1"/>
    <col min="2819" max="2819" width="10.140625" style="7" bestFit="1" customWidth="1"/>
    <col min="2820" max="2820" width="12.7109375" style="7" customWidth="1"/>
    <col min="2821" max="2821" width="16.85546875" style="7" customWidth="1"/>
    <col min="2822" max="2822" width="22.28515625" style="7" customWidth="1"/>
    <col min="2823" max="2823" width="17.28515625" style="7" customWidth="1"/>
    <col min="2824" max="3072" width="9.140625" style="7"/>
    <col min="3073" max="3073" width="5.28515625" style="7" customWidth="1"/>
    <col min="3074" max="3074" width="52.42578125" style="7" customWidth="1"/>
    <col min="3075" max="3075" width="10.140625" style="7" bestFit="1" customWidth="1"/>
    <col min="3076" max="3076" width="12.7109375" style="7" customWidth="1"/>
    <col min="3077" max="3077" width="16.85546875" style="7" customWidth="1"/>
    <col min="3078" max="3078" width="22.28515625" style="7" customWidth="1"/>
    <col min="3079" max="3079" width="17.28515625" style="7" customWidth="1"/>
    <col min="3080" max="3328" width="9.140625" style="7"/>
    <col min="3329" max="3329" width="5.28515625" style="7" customWidth="1"/>
    <col min="3330" max="3330" width="52.42578125" style="7" customWidth="1"/>
    <col min="3331" max="3331" width="10.140625" style="7" bestFit="1" customWidth="1"/>
    <col min="3332" max="3332" width="12.7109375" style="7" customWidth="1"/>
    <col min="3333" max="3333" width="16.85546875" style="7" customWidth="1"/>
    <col min="3334" max="3334" width="22.28515625" style="7" customWidth="1"/>
    <col min="3335" max="3335" width="17.28515625" style="7" customWidth="1"/>
    <col min="3336" max="3584" width="9.140625" style="7"/>
    <col min="3585" max="3585" width="5.28515625" style="7" customWidth="1"/>
    <col min="3586" max="3586" width="52.42578125" style="7" customWidth="1"/>
    <col min="3587" max="3587" width="10.140625" style="7" bestFit="1" customWidth="1"/>
    <col min="3588" max="3588" width="12.7109375" style="7" customWidth="1"/>
    <col min="3589" max="3589" width="16.85546875" style="7" customWidth="1"/>
    <col min="3590" max="3590" width="22.28515625" style="7" customWidth="1"/>
    <col min="3591" max="3591" width="17.28515625" style="7" customWidth="1"/>
    <col min="3592" max="3840" width="9.140625" style="7"/>
    <col min="3841" max="3841" width="5.28515625" style="7" customWidth="1"/>
    <col min="3842" max="3842" width="52.42578125" style="7" customWidth="1"/>
    <col min="3843" max="3843" width="10.140625" style="7" bestFit="1" customWidth="1"/>
    <col min="3844" max="3844" width="12.7109375" style="7" customWidth="1"/>
    <col min="3845" max="3845" width="16.85546875" style="7" customWidth="1"/>
    <col min="3846" max="3846" width="22.28515625" style="7" customWidth="1"/>
    <col min="3847" max="3847" width="17.28515625" style="7" customWidth="1"/>
    <col min="3848" max="4096" width="9.140625" style="7"/>
    <col min="4097" max="4097" width="5.28515625" style="7" customWidth="1"/>
    <col min="4098" max="4098" width="52.42578125" style="7" customWidth="1"/>
    <col min="4099" max="4099" width="10.140625" style="7" bestFit="1" customWidth="1"/>
    <col min="4100" max="4100" width="12.7109375" style="7" customWidth="1"/>
    <col min="4101" max="4101" width="16.85546875" style="7" customWidth="1"/>
    <col min="4102" max="4102" width="22.28515625" style="7" customWidth="1"/>
    <col min="4103" max="4103" width="17.28515625" style="7" customWidth="1"/>
    <col min="4104" max="4352" width="9.140625" style="7"/>
    <col min="4353" max="4353" width="5.28515625" style="7" customWidth="1"/>
    <col min="4354" max="4354" width="52.42578125" style="7" customWidth="1"/>
    <col min="4355" max="4355" width="10.140625" style="7" bestFit="1" customWidth="1"/>
    <col min="4356" max="4356" width="12.7109375" style="7" customWidth="1"/>
    <col min="4357" max="4357" width="16.85546875" style="7" customWidth="1"/>
    <col min="4358" max="4358" width="22.28515625" style="7" customWidth="1"/>
    <col min="4359" max="4359" width="17.28515625" style="7" customWidth="1"/>
    <col min="4360" max="4608" width="9.140625" style="7"/>
    <col min="4609" max="4609" width="5.28515625" style="7" customWidth="1"/>
    <col min="4610" max="4610" width="52.42578125" style="7" customWidth="1"/>
    <col min="4611" max="4611" width="10.140625" style="7" bestFit="1" customWidth="1"/>
    <col min="4612" max="4612" width="12.7109375" style="7" customWidth="1"/>
    <col min="4613" max="4613" width="16.85546875" style="7" customWidth="1"/>
    <col min="4614" max="4614" width="22.28515625" style="7" customWidth="1"/>
    <col min="4615" max="4615" width="17.28515625" style="7" customWidth="1"/>
    <col min="4616" max="4864" width="9.140625" style="7"/>
    <col min="4865" max="4865" width="5.28515625" style="7" customWidth="1"/>
    <col min="4866" max="4866" width="52.42578125" style="7" customWidth="1"/>
    <col min="4867" max="4867" width="10.140625" style="7" bestFit="1" customWidth="1"/>
    <col min="4868" max="4868" width="12.7109375" style="7" customWidth="1"/>
    <col min="4869" max="4869" width="16.85546875" style="7" customWidth="1"/>
    <col min="4870" max="4870" width="22.28515625" style="7" customWidth="1"/>
    <col min="4871" max="4871" width="17.28515625" style="7" customWidth="1"/>
    <col min="4872" max="5120" width="9.140625" style="7"/>
    <col min="5121" max="5121" width="5.28515625" style="7" customWidth="1"/>
    <col min="5122" max="5122" width="52.42578125" style="7" customWidth="1"/>
    <col min="5123" max="5123" width="10.140625" style="7" bestFit="1" customWidth="1"/>
    <col min="5124" max="5124" width="12.7109375" style="7" customWidth="1"/>
    <col min="5125" max="5125" width="16.85546875" style="7" customWidth="1"/>
    <col min="5126" max="5126" width="22.28515625" style="7" customWidth="1"/>
    <col min="5127" max="5127" width="17.28515625" style="7" customWidth="1"/>
    <col min="5128" max="5376" width="9.140625" style="7"/>
    <col min="5377" max="5377" width="5.28515625" style="7" customWidth="1"/>
    <col min="5378" max="5378" width="52.42578125" style="7" customWidth="1"/>
    <col min="5379" max="5379" width="10.140625" style="7" bestFit="1" customWidth="1"/>
    <col min="5380" max="5380" width="12.7109375" style="7" customWidth="1"/>
    <col min="5381" max="5381" width="16.85546875" style="7" customWidth="1"/>
    <col min="5382" max="5382" width="22.28515625" style="7" customWidth="1"/>
    <col min="5383" max="5383" width="17.28515625" style="7" customWidth="1"/>
    <col min="5384" max="5632" width="9.140625" style="7"/>
    <col min="5633" max="5633" width="5.28515625" style="7" customWidth="1"/>
    <col min="5634" max="5634" width="52.42578125" style="7" customWidth="1"/>
    <col min="5635" max="5635" width="10.140625" style="7" bestFit="1" customWidth="1"/>
    <col min="5636" max="5636" width="12.7109375" style="7" customWidth="1"/>
    <col min="5637" max="5637" width="16.85546875" style="7" customWidth="1"/>
    <col min="5638" max="5638" width="22.28515625" style="7" customWidth="1"/>
    <col min="5639" max="5639" width="17.28515625" style="7" customWidth="1"/>
    <col min="5640" max="5888" width="9.140625" style="7"/>
    <col min="5889" max="5889" width="5.28515625" style="7" customWidth="1"/>
    <col min="5890" max="5890" width="52.42578125" style="7" customWidth="1"/>
    <col min="5891" max="5891" width="10.140625" style="7" bestFit="1" customWidth="1"/>
    <col min="5892" max="5892" width="12.7109375" style="7" customWidth="1"/>
    <col min="5893" max="5893" width="16.85546875" style="7" customWidth="1"/>
    <col min="5894" max="5894" width="22.28515625" style="7" customWidth="1"/>
    <col min="5895" max="5895" width="17.28515625" style="7" customWidth="1"/>
    <col min="5896" max="6144" width="9.140625" style="7"/>
    <col min="6145" max="6145" width="5.28515625" style="7" customWidth="1"/>
    <col min="6146" max="6146" width="52.42578125" style="7" customWidth="1"/>
    <col min="6147" max="6147" width="10.140625" style="7" bestFit="1" customWidth="1"/>
    <col min="6148" max="6148" width="12.7109375" style="7" customWidth="1"/>
    <col min="6149" max="6149" width="16.85546875" style="7" customWidth="1"/>
    <col min="6150" max="6150" width="22.28515625" style="7" customWidth="1"/>
    <col min="6151" max="6151" width="17.28515625" style="7" customWidth="1"/>
    <col min="6152" max="6400" width="9.140625" style="7"/>
    <col min="6401" max="6401" width="5.28515625" style="7" customWidth="1"/>
    <col min="6402" max="6402" width="52.42578125" style="7" customWidth="1"/>
    <col min="6403" max="6403" width="10.140625" style="7" bestFit="1" customWidth="1"/>
    <col min="6404" max="6404" width="12.7109375" style="7" customWidth="1"/>
    <col min="6405" max="6405" width="16.85546875" style="7" customWidth="1"/>
    <col min="6406" max="6406" width="22.28515625" style="7" customWidth="1"/>
    <col min="6407" max="6407" width="17.28515625" style="7" customWidth="1"/>
    <col min="6408" max="6656" width="9.140625" style="7"/>
    <col min="6657" max="6657" width="5.28515625" style="7" customWidth="1"/>
    <col min="6658" max="6658" width="52.42578125" style="7" customWidth="1"/>
    <col min="6659" max="6659" width="10.140625" style="7" bestFit="1" customWidth="1"/>
    <col min="6660" max="6660" width="12.7109375" style="7" customWidth="1"/>
    <col min="6661" max="6661" width="16.85546875" style="7" customWidth="1"/>
    <col min="6662" max="6662" width="22.28515625" style="7" customWidth="1"/>
    <col min="6663" max="6663" width="17.28515625" style="7" customWidth="1"/>
    <col min="6664" max="6912" width="9.140625" style="7"/>
    <col min="6913" max="6913" width="5.28515625" style="7" customWidth="1"/>
    <col min="6914" max="6914" width="52.42578125" style="7" customWidth="1"/>
    <col min="6915" max="6915" width="10.140625" style="7" bestFit="1" customWidth="1"/>
    <col min="6916" max="6916" width="12.7109375" style="7" customWidth="1"/>
    <col min="6917" max="6917" width="16.85546875" style="7" customWidth="1"/>
    <col min="6918" max="6918" width="22.28515625" style="7" customWidth="1"/>
    <col min="6919" max="6919" width="17.28515625" style="7" customWidth="1"/>
    <col min="6920" max="7168" width="9.140625" style="7"/>
    <col min="7169" max="7169" width="5.28515625" style="7" customWidth="1"/>
    <col min="7170" max="7170" width="52.42578125" style="7" customWidth="1"/>
    <col min="7171" max="7171" width="10.140625" style="7" bestFit="1" customWidth="1"/>
    <col min="7172" max="7172" width="12.7109375" style="7" customWidth="1"/>
    <col min="7173" max="7173" width="16.85546875" style="7" customWidth="1"/>
    <col min="7174" max="7174" width="22.28515625" style="7" customWidth="1"/>
    <col min="7175" max="7175" width="17.28515625" style="7" customWidth="1"/>
    <col min="7176" max="7424" width="9.140625" style="7"/>
    <col min="7425" max="7425" width="5.28515625" style="7" customWidth="1"/>
    <col min="7426" max="7426" width="52.42578125" style="7" customWidth="1"/>
    <col min="7427" max="7427" width="10.140625" style="7" bestFit="1" customWidth="1"/>
    <col min="7428" max="7428" width="12.7109375" style="7" customWidth="1"/>
    <col min="7429" max="7429" width="16.85546875" style="7" customWidth="1"/>
    <col min="7430" max="7430" width="22.28515625" style="7" customWidth="1"/>
    <col min="7431" max="7431" width="17.28515625" style="7" customWidth="1"/>
    <col min="7432" max="7680" width="9.140625" style="7"/>
    <col min="7681" max="7681" width="5.28515625" style="7" customWidth="1"/>
    <col min="7682" max="7682" width="52.42578125" style="7" customWidth="1"/>
    <col min="7683" max="7683" width="10.140625" style="7" bestFit="1" customWidth="1"/>
    <col min="7684" max="7684" width="12.7109375" style="7" customWidth="1"/>
    <col min="7685" max="7685" width="16.85546875" style="7" customWidth="1"/>
    <col min="7686" max="7686" width="22.28515625" style="7" customWidth="1"/>
    <col min="7687" max="7687" width="17.28515625" style="7" customWidth="1"/>
    <col min="7688" max="7936" width="9.140625" style="7"/>
    <col min="7937" max="7937" width="5.28515625" style="7" customWidth="1"/>
    <col min="7938" max="7938" width="52.42578125" style="7" customWidth="1"/>
    <col min="7939" max="7939" width="10.140625" style="7" bestFit="1" customWidth="1"/>
    <col min="7940" max="7940" width="12.7109375" style="7" customWidth="1"/>
    <col min="7941" max="7941" width="16.85546875" style="7" customWidth="1"/>
    <col min="7942" max="7942" width="22.28515625" style="7" customWidth="1"/>
    <col min="7943" max="7943" width="17.28515625" style="7" customWidth="1"/>
    <col min="7944" max="8192" width="9.140625" style="7"/>
    <col min="8193" max="8193" width="5.28515625" style="7" customWidth="1"/>
    <col min="8194" max="8194" width="52.42578125" style="7" customWidth="1"/>
    <col min="8195" max="8195" width="10.140625" style="7" bestFit="1" customWidth="1"/>
    <col min="8196" max="8196" width="12.7109375" style="7" customWidth="1"/>
    <col min="8197" max="8197" width="16.85546875" style="7" customWidth="1"/>
    <col min="8198" max="8198" width="22.28515625" style="7" customWidth="1"/>
    <col min="8199" max="8199" width="17.28515625" style="7" customWidth="1"/>
    <col min="8200" max="8448" width="9.140625" style="7"/>
    <col min="8449" max="8449" width="5.28515625" style="7" customWidth="1"/>
    <col min="8450" max="8450" width="52.42578125" style="7" customWidth="1"/>
    <col min="8451" max="8451" width="10.140625" style="7" bestFit="1" customWidth="1"/>
    <col min="8452" max="8452" width="12.7109375" style="7" customWidth="1"/>
    <col min="8453" max="8453" width="16.85546875" style="7" customWidth="1"/>
    <col min="8454" max="8454" width="22.28515625" style="7" customWidth="1"/>
    <col min="8455" max="8455" width="17.28515625" style="7" customWidth="1"/>
    <col min="8456" max="8704" width="9.140625" style="7"/>
    <col min="8705" max="8705" width="5.28515625" style="7" customWidth="1"/>
    <col min="8706" max="8706" width="52.42578125" style="7" customWidth="1"/>
    <col min="8707" max="8707" width="10.140625" style="7" bestFit="1" customWidth="1"/>
    <col min="8708" max="8708" width="12.7109375" style="7" customWidth="1"/>
    <col min="8709" max="8709" width="16.85546875" style="7" customWidth="1"/>
    <col min="8710" max="8710" width="22.28515625" style="7" customWidth="1"/>
    <col min="8711" max="8711" width="17.28515625" style="7" customWidth="1"/>
    <col min="8712" max="8960" width="9.140625" style="7"/>
    <col min="8961" max="8961" width="5.28515625" style="7" customWidth="1"/>
    <col min="8962" max="8962" width="52.42578125" style="7" customWidth="1"/>
    <col min="8963" max="8963" width="10.140625" style="7" bestFit="1" customWidth="1"/>
    <col min="8964" max="8964" width="12.7109375" style="7" customWidth="1"/>
    <col min="8965" max="8965" width="16.85546875" style="7" customWidth="1"/>
    <col min="8966" max="8966" width="22.28515625" style="7" customWidth="1"/>
    <col min="8967" max="8967" width="17.28515625" style="7" customWidth="1"/>
    <col min="8968" max="9216" width="9.140625" style="7"/>
    <col min="9217" max="9217" width="5.28515625" style="7" customWidth="1"/>
    <col min="9218" max="9218" width="52.42578125" style="7" customWidth="1"/>
    <col min="9219" max="9219" width="10.140625" style="7" bestFit="1" customWidth="1"/>
    <col min="9220" max="9220" width="12.7109375" style="7" customWidth="1"/>
    <col min="9221" max="9221" width="16.85546875" style="7" customWidth="1"/>
    <col min="9222" max="9222" width="22.28515625" style="7" customWidth="1"/>
    <col min="9223" max="9223" width="17.28515625" style="7" customWidth="1"/>
    <col min="9224" max="9472" width="9.140625" style="7"/>
    <col min="9473" max="9473" width="5.28515625" style="7" customWidth="1"/>
    <col min="9474" max="9474" width="52.42578125" style="7" customWidth="1"/>
    <col min="9475" max="9475" width="10.140625" style="7" bestFit="1" customWidth="1"/>
    <col min="9476" max="9476" width="12.7109375" style="7" customWidth="1"/>
    <col min="9477" max="9477" width="16.85546875" style="7" customWidth="1"/>
    <col min="9478" max="9478" width="22.28515625" style="7" customWidth="1"/>
    <col min="9479" max="9479" width="17.28515625" style="7" customWidth="1"/>
    <col min="9480" max="9728" width="9.140625" style="7"/>
    <col min="9729" max="9729" width="5.28515625" style="7" customWidth="1"/>
    <col min="9730" max="9730" width="52.42578125" style="7" customWidth="1"/>
    <col min="9731" max="9731" width="10.140625" style="7" bestFit="1" customWidth="1"/>
    <col min="9732" max="9732" width="12.7109375" style="7" customWidth="1"/>
    <col min="9733" max="9733" width="16.85546875" style="7" customWidth="1"/>
    <col min="9734" max="9734" width="22.28515625" style="7" customWidth="1"/>
    <col min="9735" max="9735" width="17.28515625" style="7" customWidth="1"/>
    <col min="9736" max="9984" width="9.140625" style="7"/>
    <col min="9985" max="9985" width="5.28515625" style="7" customWidth="1"/>
    <col min="9986" max="9986" width="52.42578125" style="7" customWidth="1"/>
    <col min="9987" max="9987" width="10.140625" style="7" bestFit="1" customWidth="1"/>
    <col min="9988" max="9988" width="12.7109375" style="7" customWidth="1"/>
    <col min="9989" max="9989" width="16.85546875" style="7" customWidth="1"/>
    <col min="9990" max="9990" width="22.28515625" style="7" customWidth="1"/>
    <col min="9991" max="9991" width="17.28515625" style="7" customWidth="1"/>
    <col min="9992" max="10240" width="9.140625" style="7"/>
    <col min="10241" max="10241" width="5.28515625" style="7" customWidth="1"/>
    <col min="10242" max="10242" width="52.42578125" style="7" customWidth="1"/>
    <col min="10243" max="10243" width="10.140625" style="7" bestFit="1" customWidth="1"/>
    <col min="10244" max="10244" width="12.7109375" style="7" customWidth="1"/>
    <col min="10245" max="10245" width="16.85546875" style="7" customWidth="1"/>
    <col min="10246" max="10246" width="22.28515625" style="7" customWidth="1"/>
    <col min="10247" max="10247" width="17.28515625" style="7" customWidth="1"/>
    <col min="10248" max="10496" width="9.140625" style="7"/>
    <col min="10497" max="10497" width="5.28515625" style="7" customWidth="1"/>
    <col min="10498" max="10498" width="52.42578125" style="7" customWidth="1"/>
    <col min="10499" max="10499" width="10.140625" style="7" bestFit="1" customWidth="1"/>
    <col min="10500" max="10500" width="12.7109375" style="7" customWidth="1"/>
    <col min="10501" max="10501" width="16.85546875" style="7" customWidth="1"/>
    <col min="10502" max="10502" width="22.28515625" style="7" customWidth="1"/>
    <col min="10503" max="10503" width="17.28515625" style="7" customWidth="1"/>
    <col min="10504" max="10752" width="9.140625" style="7"/>
    <col min="10753" max="10753" width="5.28515625" style="7" customWidth="1"/>
    <col min="10754" max="10754" width="52.42578125" style="7" customWidth="1"/>
    <col min="10755" max="10755" width="10.140625" style="7" bestFit="1" customWidth="1"/>
    <col min="10756" max="10756" width="12.7109375" style="7" customWidth="1"/>
    <col min="10757" max="10757" width="16.85546875" style="7" customWidth="1"/>
    <col min="10758" max="10758" width="22.28515625" style="7" customWidth="1"/>
    <col min="10759" max="10759" width="17.28515625" style="7" customWidth="1"/>
    <col min="10760" max="11008" width="9.140625" style="7"/>
    <col min="11009" max="11009" width="5.28515625" style="7" customWidth="1"/>
    <col min="11010" max="11010" width="52.42578125" style="7" customWidth="1"/>
    <col min="11011" max="11011" width="10.140625" style="7" bestFit="1" customWidth="1"/>
    <col min="11012" max="11012" width="12.7109375" style="7" customWidth="1"/>
    <col min="11013" max="11013" width="16.85546875" style="7" customWidth="1"/>
    <col min="11014" max="11014" width="22.28515625" style="7" customWidth="1"/>
    <col min="11015" max="11015" width="17.28515625" style="7" customWidth="1"/>
    <col min="11016" max="11264" width="9.140625" style="7"/>
    <col min="11265" max="11265" width="5.28515625" style="7" customWidth="1"/>
    <col min="11266" max="11266" width="52.42578125" style="7" customWidth="1"/>
    <col min="11267" max="11267" width="10.140625" style="7" bestFit="1" customWidth="1"/>
    <col min="11268" max="11268" width="12.7109375" style="7" customWidth="1"/>
    <col min="11269" max="11269" width="16.85546875" style="7" customWidth="1"/>
    <col min="11270" max="11270" width="22.28515625" style="7" customWidth="1"/>
    <col min="11271" max="11271" width="17.28515625" style="7" customWidth="1"/>
    <col min="11272" max="11520" width="9.140625" style="7"/>
    <col min="11521" max="11521" width="5.28515625" style="7" customWidth="1"/>
    <col min="11522" max="11522" width="52.42578125" style="7" customWidth="1"/>
    <col min="11523" max="11523" width="10.140625" style="7" bestFit="1" customWidth="1"/>
    <col min="11524" max="11524" width="12.7109375" style="7" customWidth="1"/>
    <col min="11525" max="11525" width="16.85546875" style="7" customWidth="1"/>
    <col min="11526" max="11526" width="22.28515625" style="7" customWidth="1"/>
    <col min="11527" max="11527" width="17.28515625" style="7" customWidth="1"/>
    <col min="11528" max="11776" width="9.140625" style="7"/>
    <col min="11777" max="11777" width="5.28515625" style="7" customWidth="1"/>
    <col min="11778" max="11778" width="52.42578125" style="7" customWidth="1"/>
    <col min="11779" max="11779" width="10.140625" style="7" bestFit="1" customWidth="1"/>
    <col min="11780" max="11780" width="12.7109375" style="7" customWidth="1"/>
    <col min="11781" max="11781" width="16.85546875" style="7" customWidth="1"/>
    <col min="11782" max="11782" width="22.28515625" style="7" customWidth="1"/>
    <col min="11783" max="11783" width="17.28515625" style="7" customWidth="1"/>
    <col min="11784" max="12032" width="9.140625" style="7"/>
    <col min="12033" max="12033" width="5.28515625" style="7" customWidth="1"/>
    <col min="12034" max="12034" width="52.42578125" style="7" customWidth="1"/>
    <col min="12035" max="12035" width="10.140625" style="7" bestFit="1" customWidth="1"/>
    <col min="12036" max="12036" width="12.7109375" style="7" customWidth="1"/>
    <col min="12037" max="12037" width="16.85546875" style="7" customWidth="1"/>
    <col min="12038" max="12038" width="22.28515625" style="7" customWidth="1"/>
    <col min="12039" max="12039" width="17.28515625" style="7" customWidth="1"/>
    <col min="12040" max="12288" width="9.140625" style="7"/>
    <col min="12289" max="12289" width="5.28515625" style="7" customWidth="1"/>
    <col min="12290" max="12290" width="52.42578125" style="7" customWidth="1"/>
    <col min="12291" max="12291" width="10.140625" style="7" bestFit="1" customWidth="1"/>
    <col min="12292" max="12292" width="12.7109375" style="7" customWidth="1"/>
    <col min="12293" max="12293" width="16.85546875" style="7" customWidth="1"/>
    <col min="12294" max="12294" width="22.28515625" style="7" customWidth="1"/>
    <col min="12295" max="12295" width="17.28515625" style="7" customWidth="1"/>
    <col min="12296" max="12544" width="9.140625" style="7"/>
    <col min="12545" max="12545" width="5.28515625" style="7" customWidth="1"/>
    <col min="12546" max="12546" width="52.42578125" style="7" customWidth="1"/>
    <col min="12547" max="12547" width="10.140625" style="7" bestFit="1" customWidth="1"/>
    <col min="12548" max="12548" width="12.7109375" style="7" customWidth="1"/>
    <col min="12549" max="12549" width="16.85546875" style="7" customWidth="1"/>
    <col min="12550" max="12550" width="22.28515625" style="7" customWidth="1"/>
    <col min="12551" max="12551" width="17.28515625" style="7" customWidth="1"/>
    <col min="12552" max="12800" width="9.140625" style="7"/>
    <col min="12801" max="12801" width="5.28515625" style="7" customWidth="1"/>
    <col min="12802" max="12802" width="52.42578125" style="7" customWidth="1"/>
    <col min="12803" max="12803" width="10.140625" style="7" bestFit="1" customWidth="1"/>
    <col min="12804" max="12804" width="12.7109375" style="7" customWidth="1"/>
    <col min="12805" max="12805" width="16.85546875" style="7" customWidth="1"/>
    <col min="12806" max="12806" width="22.28515625" style="7" customWidth="1"/>
    <col min="12807" max="12807" width="17.28515625" style="7" customWidth="1"/>
    <col min="12808" max="13056" width="9.140625" style="7"/>
    <col min="13057" max="13057" width="5.28515625" style="7" customWidth="1"/>
    <col min="13058" max="13058" width="52.42578125" style="7" customWidth="1"/>
    <col min="13059" max="13059" width="10.140625" style="7" bestFit="1" customWidth="1"/>
    <col min="13060" max="13060" width="12.7109375" style="7" customWidth="1"/>
    <col min="13061" max="13061" width="16.85546875" style="7" customWidth="1"/>
    <col min="13062" max="13062" width="22.28515625" style="7" customWidth="1"/>
    <col min="13063" max="13063" width="17.28515625" style="7" customWidth="1"/>
    <col min="13064" max="13312" width="9.140625" style="7"/>
    <col min="13313" max="13313" width="5.28515625" style="7" customWidth="1"/>
    <col min="13314" max="13314" width="52.42578125" style="7" customWidth="1"/>
    <col min="13315" max="13315" width="10.140625" style="7" bestFit="1" customWidth="1"/>
    <col min="13316" max="13316" width="12.7109375" style="7" customWidth="1"/>
    <col min="13317" max="13317" width="16.85546875" style="7" customWidth="1"/>
    <col min="13318" max="13318" width="22.28515625" style="7" customWidth="1"/>
    <col min="13319" max="13319" width="17.28515625" style="7" customWidth="1"/>
    <col min="13320" max="13568" width="9.140625" style="7"/>
    <col min="13569" max="13569" width="5.28515625" style="7" customWidth="1"/>
    <col min="13570" max="13570" width="52.42578125" style="7" customWidth="1"/>
    <col min="13571" max="13571" width="10.140625" style="7" bestFit="1" customWidth="1"/>
    <col min="13572" max="13572" width="12.7109375" style="7" customWidth="1"/>
    <col min="13573" max="13573" width="16.85546875" style="7" customWidth="1"/>
    <col min="13574" max="13574" width="22.28515625" style="7" customWidth="1"/>
    <col min="13575" max="13575" width="17.28515625" style="7" customWidth="1"/>
    <col min="13576" max="13824" width="9.140625" style="7"/>
    <col min="13825" max="13825" width="5.28515625" style="7" customWidth="1"/>
    <col min="13826" max="13826" width="52.42578125" style="7" customWidth="1"/>
    <col min="13827" max="13827" width="10.140625" style="7" bestFit="1" customWidth="1"/>
    <col min="13828" max="13828" width="12.7109375" style="7" customWidth="1"/>
    <col min="13829" max="13829" width="16.85546875" style="7" customWidth="1"/>
    <col min="13830" max="13830" width="22.28515625" style="7" customWidth="1"/>
    <col min="13831" max="13831" width="17.28515625" style="7" customWidth="1"/>
    <col min="13832" max="14080" width="9.140625" style="7"/>
    <col min="14081" max="14081" width="5.28515625" style="7" customWidth="1"/>
    <col min="14082" max="14082" width="52.42578125" style="7" customWidth="1"/>
    <col min="14083" max="14083" width="10.140625" style="7" bestFit="1" customWidth="1"/>
    <col min="14084" max="14084" width="12.7109375" style="7" customWidth="1"/>
    <col min="14085" max="14085" width="16.85546875" style="7" customWidth="1"/>
    <col min="14086" max="14086" width="22.28515625" style="7" customWidth="1"/>
    <col min="14087" max="14087" width="17.28515625" style="7" customWidth="1"/>
    <col min="14088" max="14336" width="9.140625" style="7"/>
    <col min="14337" max="14337" width="5.28515625" style="7" customWidth="1"/>
    <col min="14338" max="14338" width="52.42578125" style="7" customWidth="1"/>
    <col min="14339" max="14339" width="10.140625" style="7" bestFit="1" customWidth="1"/>
    <col min="14340" max="14340" width="12.7109375" style="7" customWidth="1"/>
    <col min="14341" max="14341" width="16.85546875" style="7" customWidth="1"/>
    <col min="14342" max="14342" width="22.28515625" style="7" customWidth="1"/>
    <col min="14343" max="14343" width="17.28515625" style="7" customWidth="1"/>
    <col min="14344" max="14592" width="9.140625" style="7"/>
    <col min="14593" max="14593" width="5.28515625" style="7" customWidth="1"/>
    <col min="14594" max="14594" width="52.42578125" style="7" customWidth="1"/>
    <col min="14595" max="14595" width="10.140625" style="7" bestFit="1" customWidth="1"/>
    <col min="14596" max="14596" width="12.7109375" style="7" customWidth="1"/>
    <col min="14597" max="14597" width="16.85546875" style="7" customWidth="1"/>
    <col min="14598" max="14598" width="22.28515625" style="7" customWidth="1"/>
    <col min="14599" max="14599" width="17.28515625" style="7" customWidth="1"/>
    <col min="14600" max="14848" width="9.140625" style="7"/>
    <col min="14849" max="14849" width="5.28515625" style="7" customWidth="1"/>
    <col min="14850" max="14850" width="52.42578125" style="7" customWidth="1"/>
    <col min="14851" max="14851" width="10.140625" style="7" bestFit="1" customWidth="1"/>
    <col min="14852" max="14852" width="12.7109375" style="7" customWidth="1"/>
    <col min="14853" max="14853" width="16.85546875" style="7" customWidth="1"/>
    <col min="14854" max="14854" width="22.28515625" style="7" customWidth="1"/>
    <col min="14855" max="14855" width="17.28515625" style="7" customWidth="1"/>
    <col min="14856" max="15104" width="9.140625" style="7"/>
    <col min="15105" max="15105" width="5.28515625" style="7" customWidth="1"/>
    <col min="15106" max="15106" width="52.42578125" style="7" customWidth="1"/>
    <col min="15107" max="15107" width="10.140625" style="7" bestFit="1" customWidth="1"/>
    <col min="15108" max="15108" width="12.7109375" style="7" customWidth="1"/>
    <col min="15109" max="15109" width="16.85546875" style="7" customWidth="1"/>
    <col min="15110" max="15110" width="22.28515625" style="7" customWidth="1"/>
    <col min="15111" max="15111" width="17.28515625" style="7" customWidth="1"/>
    <col min="15112" max="15360" width="9.140625" style="7"/>
    <col min="15361" max="15361" width="5.28515625" style="7" customWidth="1"/>
    <col min="15362" max="15362" width="52.42578125" style="7" customWidth="1"/>
    <col min="15363" max="15363" width="10.140625" style="7" bestFit="1" customWidth="1"/>
    <col min="15364" max="15364" width="12.7109375" style="7" customWidth="1"/>
    <col min="15365" max="15365" width="16.85546875" style="7" customWidth="1"/>
    <col min="15366" max="15366" width="22.28515625" style="7" customWidth="1"/>
    <col min="15367" max="15367" width="17.28515625" style="7" customWidth="1"/>
    <col min="15368" max="15616" width="9.140625" style="7"/>
    <col min="15617" max="15617" width="5.28515625" style="7" customWidth="1"/>
    <col min="15618" max="15618" width="52.42578125" style="7" customWidth="1"/>
    <col min="15619" max="15619" width="10.140625" style="7" bestFit="1" customWidth="1"/>
    <col min="15620" max="15620" width="12.7109375" style="7" customWidth="1"/>
    <col min="15621" max="15621" width="16.85546875" style="7" customWidth="1"/>
    <col min="15622" max="15622" width="22.28515625" style="7" customWidth="1"/>
    <col min="15623" max="15623" width="17.28515625" style="7" customWidth="1"/>
    <col min="15624" max="15872" width="9.140625" style="7"/>
    <col min="15873" max="15873" width="5.28515625" style="7" customWidth="1"/>
    <col min="15874" max="15874" width="52.42578125" style="7" customWidth="1"/>
    <col min="15875" max="15875" width="10.140625" style="7" bestFit="1" customWidth="1"/>
    <col min="15876" max="15876" width="12.7109375" style="7" customWidth="1"/>
    <col min="15877" max="15877" width="16.85546875" style="7" customWidth="1"/>
    <col min="15878" max="15878" width="22.28515625" style="7" customWidth="1"/>
    <col min="15879" max="15879" width="17.28515625" style="7" customWidth="1"/>
    <col min="15880" max="16128" width="9.140625" style="7"/>
    <col min="16129" max="16129" width="5.28515625" style="7" customWidth="1"/>
    <col min="16130" max="16130" width="52.42578125" style="7" customWidth="1"/>
    <col min="16131" max="16131" width="10.140625" style="7" bestFit="1" customWidth="1"/>
    <col min="16132" max="16132" width="12.7109375" style="7" customWidth="1"/>
    <col min="16133" max="16133" width="16.85546875" style="7" customWidth="1"/>
    <col min="16134" max="16134" width="22.28515625" style="7" customWidth="1"/>
    <col min="16135" max="16135" width="17.28515625" style="7" customWidth="1"/>
    <col min="16136" max="16384" width="9.140625" style="7"/>
  </cols>
  <sheetData>
    <row r="1" spans="1:44" s="3" customFormat="1" ht="15" x14ac:dyDescent="0.25">
      <c r="A1" s="147" t="s">
        <v>0</v>
      </c>
      <c r="B1" s="1"/>
      <c r="C1" s="24"/>
      <c r="D1" s="24"/>
      <c r="E1" s="24"/>
      <c r="F1" s="24"/>
      <c r="G1" s="2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4" s="3" customFormat="1" ht="15" x14ac:dyDescent="0.25">
      <c r="A2" s="147" t="s">
        <v>1</v>
      </c>
      <c r="B2" s="147"/>
      <c r="C2" s="90"/>
      <c r="D2" s="90"/>
      <c r="E2" s="90"/>
      <c r="F2" s="90"/>
      <c r="G2" s="9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4" s="3" customFormat="1" ht="15" x14ac:dyDescent="0.25">
      <c r="A3" s="164" t="s">
        <v>50</v>
      </c>
      <c r="B3" s="164"/>
      <c r="C3" s="90"/>
      <c r="D3" s="90"/>
      <c r="E3" s="90"/>
      <c r="F3" s="90"/>
      <c r="G3" s="9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4" s="3" customFormat="1" ht="15" x14ac:dyDescent="0.25">
      <c r="A4" s="147" t="s">
        <v>51</v>
      </c>
      <c r="B4" s="147"/>
      <c r="C4" s="90"/>
      <c r="D4" s="90"/>
      <c r="E4" s="90"/>
      <c r="F4" s="90"/>
      <c r="G4" s="9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44" s="3" customFormat="1" ht="15" x14ac:dyDescent="0.25">
      <c r="A5" s="147"/>
      <c r="B5" s="147"/>
      <c r="C5" s="90"/>
      <c r="D5" s="90"/>
      <c r="E5" s="90"/>
      <c r="F5" s="90"/>
      <c r="G5" s="9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44" s="3" customFormat="1" ht="15" x14ac:dyDescent="0.25">
      <c r="A6" s="1" t="s">
        <v>120</v>
      </c>
      <c r="B6" s="5"/>
      <c r="C6" s="91"/>
      <c r="D6" s="91"/>
      <c r="E6" s="91"/>
      <c r="F6" s="91"/>
      <c r="G6" s="9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44" s="3" customFormat="1" ht="15" x14ac:dyDescent="0.25">
      <c r="A7" s="13"/>
      <c r="B7" s="91"/>
      <c r="C7" s="91"/>
      <c r="D7" s="91"/>
      <c r="E7" s="91"/>
      <c r="F7" s="91"/>
      <c r="G7" s="9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44" s="3" customFormat="1" ht="15" x14ac:dyDescent="0.25">
      <c r="A8" s="5" t="s">
        <v>2</v>
      </c>
      <c r="B8" s="91"/>
      <c r="C8" s="91"/>
      <c r="D8" s="91"/>
      <c r="E8" s="91"/>
      <c r="F8" s="91"/>
      <c r="G8" s="9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44" s="3" customFormat="1" ht="15" x14ac:dyDescent="0.25">
      <c r="A9" s="5" t="s">
        <v>52</v>
      </c>
      <c r="B9" s="91"/>
      <c r="C9" s="91"/>
      <c r="D9" s="91"/>
      <c r="E9" s="91"/>
      <c r="F9" s="91"/>
      <c r="G9" s="9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44" s="3" customFormat="1" ht="15" x14ac:dyDescent="0.25">
      <c r="A10" s="5" t="s">
        <v>119</v>
      </c>
      <c r="B10" s="91"/>
      <c r="C10" s="91"/>
      <c r="D10" s="91"/>
      <c r="E10" s="91"/>
      <c r="F10" s="91"/>
      <c r="G10" s="9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44" s="3" customFormat="1" ht="15" x14ac:dyDescent="0.25">
      <c r="A11" s="91"/>
      <c r="B11" s="91"/>
      <c r="C11" s="91"/>
      <c r="D11" s="91"/>
      <c r="E11" s="91"/>
      <c r="F11" s="91"/>
      <c r="G11" s="9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44" s="3" customFormat="1" ht="15" x14ac:dyDescent="0.25">
      <c r="A12" s="92"/>
      <c r="B12" s="92"/>
      <c r="C12" s="92"/>
      <c r="D12" s="92"/>
      <c r="E12" s="165"/>
      <c r="F12" s="165"/>
      <c r="G12" s="56" t="s">
        <v>53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44" s="94" customFormat="1" ht="37.5" customHeight="1" x14ac:dyDescent="0.2">
      <c r="A13" s="93" t="s">
        <v>4</v>
      </c>
      <c r="B13" s="11" t="s">
        <v>5</v>
      </c>
      <c r="C13" s="11" t="s">
        <v>6</v>
      </c>
      <c r="D13" s="11" t="s">
        <v>7</v>
      </c>
      <c r="E13" s="11" t="s">
        <v>8</v>
      </c>
      <c r="F13" s="11" t="s">
        <v>9</v>
      </c>
      <c r="G13" s="11" t="s">
        <v>10</v>
      </c>
      <c r="H13" s="3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</row>
    <row r="14" spans="1:44" s="17" customFormat="1" ht="10.5" x14ac:dyDescent="0.2">
      <c r="A14" s="15">
        <v>0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 t="s">
        <v>11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44" s="25" customFormat="1" ht="17.25" customHeight="1" x14ac:dyDescent="0.2">
      <c r="A15" s="95" t="s">
        <v>12</v>
      </c>
      <c r="B15" s="82" t="s">
        <v>13</v>
      </c>
      <c r="C15" s="96">
        <f>'4'!C15</f>
        <v>124331</v>
      </c>
      <c r="D15" s="96">
        <f>'4'!D15</f>
        <v>62770</v>
      </c>
      <c r="E15" s="84">
        <f>'4'!E15</f>
        <v>44860684.189999998</v>
      </c>
      <c r="F15" s="84">
        <f>'4'!F15</f>
        <v>735588.56</v>
      </c>
      <c r="G15" s="85">
        <f t="shared" ref="G15:G21" si="0">E15+F15</f>
        <v>45596272.75</v>
      </c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44" s="25" customFormat="1" ht="17.25" customHeight="1" x14ac:dyDescent="0.2">
      <c r="A16" s="95" t="s">
        <v>20</v>
      </c>
      <c r="B16" s="97" t="s">
        <v>21</v>
      </c>
      <c r="C16" s="96">
        <f>'4'!C22</f>
        <v>3979</v>
      </c>
      <c r="D16" s="96">
        <f>'4'!D22</f>
        <v>1997</v>
      </c>
      <c r="E16" s="84">
        <f>'4'!E22</f>
        <v>1463181.88</v>
      </c>
      <c r="F16" s="84">
        <f>'4'!F22</f>
        <v>30709.26</v>
      </c>
      <c r="G16" s="85">
        <f t="shared" si="0"/>
        <v>1493891.14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s="25" customFormat="1" ht="17.25" customHeight="1" x14ac:dyDescent="0.2">
      <c r="A17" s="95" t="s">
        <v>23</v>
      </c>
      <c r="B17" s="23" t="s">
        <v>24</v>
      </c>
      <c r="C17" s="96">
        <f>'4'!C29</f>
        <v>1738</v>
      </c>
      <c r="D17" s="96">
        <f>'4'!D29</f>
        <v>868</v>
      </c>
      <c r="E17" s="84">
        <f>'4'!E29</f>
        <v>632692.30000000005</v>
      </c>
      <c r="F17" s="84">
        <f>'4'!F29</f>
        <v>1526.6200000000001</v>
      </c>
      <c r="G17" s="85">
        <f t="shared" si="0"/>
        <v>634218.92000000004</v>
      </c>
      <c r="H17" s="24"/>
      <c r="I17" s="24"/>
      <c r="J17" s="24"/>
      <c r="K17" s="24"/>
      <c r="L17" s="24"/>
      <c r="M17" s="24"/>
      <c r="N17" s="24"/>
      <c r="O17" s="55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s="25" customFormat="1" ht="16.5" customHeight="1" x14ac:dyDescent="0.2">
      <c r="A18" s="95" t="s">
        <v>26</v>
      </c>
      <c r="B18" s="98" t="s">
        <v>54</v>
      </c>
      <c r="C18" s="99">
        <f>'4'!C37</f>
        <v>27</v>
      </c>
      <c r="D18" s="99">
        <f>'4'!D37</f>
        <v>16</v>
      </c>
      <c r="E18" s="100">
        <f>'4'!E37</f>
        <v>11877.119999999999</v>
      </c>
      <c r="F18" s="100">
        <f>'4'!F37</f>
        <v>0</v>
      </c>
      <c r="G18" s="85">
        <f t="shared" si="0"/>
        <v>11877.119999999999</v>
      </c>
      <c r="H18" s="24"/>
      <c r="I18" s="24"/>
      <c r="J18" s="24"/>
      <c r="K18" s="24"/>
      <c r="L18" s="24"/>
      <c r="M18" s="24"/>
      <c r="N18" s="24"/>
      <c r="O18" s="5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7.25" customHeight="1" x14ac:dyDescent="0.2">
      <c r="A19" s="81" t="s">
        <v>30</v>
      </c>
      <c r="B19" s="23" t="s">
        <v>31</v>
      </c>
      <c r="C19" s="99">
        <f>'4'!C44</f>
        <v>72427</v>
      </c>
      <c r="D19" s="99">
        <f>'4'!D44</f>
        <v>34091</v>
      </c>
      <c r="E19" s="100">
        <f>'4'!E44</f>
        <v>28530674.489999998</v>
      </c>
      <c r="F19" s="100">
        <f>'4'!F44</f>
        <v>457607.69000000006</v>
      </c>
      <c r="G19" s="85">
        <f t="shared" si="0"/>
        <v>28988282.18</v>
      </c>
      <c r="H19" s="24"/>
      <c r="I19" s="24"/>
      <c r="J19" s="24"/>
      <c r="K19" s="24"/>
      <c r="L19" s="24"/>
      <c r="M19" s="24"/>
      <c r="N19" s="24"/>
      <c r="O19" s="5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7.25" customHeight="1" x14ac:dyDescent="0.2">
      <c r="A20" s="81" t="s">
        <v>33</v>
      </c>
      <c r="B20" s="82" t="s">
        <v>34</v>
      </c>
      <c r="C20" s="96">
        <f>'4'!C57</f>
        <v>11062</v>
      </c>
      <c r="D20" s="96">
        <f>'4'!D57</f>
        <v>7807</v>
      </c>
      <c r="E20" s="84">
        <f>'4'!E57</f>
        <v>5078319.2299999995</v>
      </c>
      <c r="F20" s="84">
        <f>'4'!F57</f>
        <v>26919.37</v>
      </c>
      <c r="G20" s="85">
        <f t="shared" si="0"/>
        <v>5105238.5999999996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7.25" customHeight="1" x14ac:dyDescent="0.2">
      <c r="A21" s="81" t="s">
        <v>38</v>
      </c>
      <c r="B21" s="82" t="s">
        <v>39</v>
      </c>
      <c r="C21" s="96">
        <f>'4'!C65</f>
        <v>759</v>
      </c>
      <c r="D21" s="96">
        <f>'4'!D65</f>
        <v>504</v>
      </c>
      <c r="E21" s="84">
        <f>'4'!E65</f>
        <v>404203.33</v>
      </c>
      <c r="F21" s="84">
        <f>'4'!F65</f>
        <v>326075.21000000002</v>
      </c>
      <c r="G21" s="85">
        <f t="shared" si="0"/>
        <v>730278.54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14" customFormat="1" ht="17.25" customHeight="1" x14ac:dyDescent="0.2">
      <c r="A22" s="145"/>
      <c r="B22" s="72" t="s">
        <v>49</v>
      </c>
      <c r="C22" s="102">
        <f>SUM(C15:C21)</f>
        <v>214323</v>
      </c>
      <c r="D22" s="102">
        <f>SUM(D15:D21)</f>
        <v>108053</v>
      </c>
      <c r="E22" s="34">
        <f>SUM(E15:E21)</f>
        <v>80981632.539999992</v>
      </c>
      <c r="F22" s="34">
        <f>SUM(F15:F21)</f>
        <v>1578426.7100000002</v>
      </c>
      <c r="G22" s="34">
        <f>SUM(G15:G21)</f>
        <v>82560059.25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25" customFormat="1" ht="12" customHeight="1" x14ac:dyDescent="0.2">
      <c r="A23" s="76"/>
      <c r="B23" s="77"/>
      <c r="C23" s="78"/>
      <c r="D23" s="78"/>
      <c r="E23" s="12"/>
      <c r="F23" s="12"/>
      <c r="G23" s="1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76"/>
      <c r="B24" s="77"/>
      <c r="C24" s="78"/>
      <c r="D24" s="78"/>
      <c r="E24" s="12"/>
      <c r="F24" s="12"/>
      <c r="G24" s="1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6"/>
      <c r="B25" s="77"/>
      <c r="C25" s="78"/>
      <c r="D25" s="78"/>
      <c r="E25" s="12"/>
      <c r="F25" s="12"/>
      <c r="G25" s="1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x14ac:dyDescent="0.2">
      <c r="A26" s="103"/>
      <c r="B26" s="77"/>
      <c r="C26" s="80"/>
      <c r="D26" s="80"/>
      <c r="E26" s="12"/>
      <c r="F26" s="12"/>
      <c r="G26" s="1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x14ac:dyDescent="0.2">
      <c r="A27" s="79"/>
      <c r="B27" s="104"/>
      <c r="C27" s="80"/>
      <c r="D27" s="80"/>
      <c r="E27" s="12"/>
      <c r="F27" s="12"/>
      <c r="G27" s="1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x14ac:dyDescent="0.2">
      <c r="A28" s="105"/>
      <c r="B28" s="104"/>
      <c r="C28" s="80"/>
      <c r="D28" s="80"/>
      <c r="E28" s="12"/>
      <c r="F28" s="12"/>
      <c r="G28" s="1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x14ac:dyDescent="0.2">
      <c r="A29" s="79"/>
      <c r="B29" s="104"/>
      <c r="C29" s="80"/>
      <c r="D29" s="80"/>
      <c r="E29" s="12"/>
      <c r="F29" s="12"/>
      <c r="G29" s="1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2" x14ac:dyDescent="0.2">
      <c r="A30" s="24"/>
      <c r="B30" s="77"/>
      <c r="C30" s="80"/>
      <c r="D30" s="80"/>
      <c r="E30" s="12"/>
      <c r="F30" s="86"/>
      <c r="G30" s="89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2" x14ac:dyDescent="0.2">
      <c r="A31" s="24"/>
      <c r="B31" s="77"/>
      <c r="C31" s="80"/>
      <c r="D31" s="80"/>
      <c r="E31" s="12"/>
      <c r="F31" s="12"/>
      <c r="G31" s="1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2" x14ac:dyDescent="0.2">
      <c r="A32" s="76"/>
      <c r="B32" s="77"/>
      <c r="C32" s="80"/>
      <c r="D32" s="80"/>
      <c r="E32" s="12"/>
      <c r="F32" s="12"/>
      <c r="G32" s="12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21" customHeight="1" x14ac:dyDescent="0.2">
      <c r="A33" s="24"/>
      <c r="B33" s="24"/>
      <c r="C33" s="24"/>
      <c r="D33" s="24"/>
      <c r="E33" s="24"/>
      <c r="F33" s="24"/>
      <c r="G33" s="86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2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2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2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2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2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2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2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2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2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2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2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2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2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2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2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workbookViewId="0">
      <selection activeCell="O11" sqref="O11"/>
    </sheetView>
  </sheetViews>
  <sheetFormatPr defaultRowHeight="12.75" x14ac:dyDescent="0.2"/>
  <cols>
    <col min="1" max="1" width="5.28515625" style="24" customWidth="1"/>
    <col min="2" max="2" width="52.42578125" style="24" customWidth="1"/>
    <col min="3" max="3" width="10.140625" style="24" bestFit="1" customWidth="1"/>
    <col min="4" max="4" width="12.7109375" style="24" customWidth="1"/>
    <col min="5" max="5" width="16.85546875" style="24" customWidth="1"/>
    <col min="6" max="6" width="22.28515625" style="24" customWidth="1"/>
    <col min="7" max="7" width="17.28515625" style="24" customWidth="1"/>
    <col min="8" max="14" width="9.140625" style="6"/>
    <col min="15" max="15" width="12.28515625" style="6" bestFit="1" customWidth="1"/>
    <col min="16" max="38" width="9.140625" style="6"/>
    <col min="39" max="256" width="9.140625" style="7"/>
    <col min="257" max="257" width="5.28515625" style="7" customWidth="1"/>
    <col min="258" max="258" width="52.42578125" style="7" customWidth="1"/>
    <col min="259" max="259" width="10.140625" style="7" bestFit="1" customWidth="1"/>
    <col min="260" max="260" width="12.7109375" style="7" customWidth="1"/>
    <col min="261" max="261" width="16.85546875" style="7" customWidth="1"/>
    <col min="262" max="262" width="22.28515625" style="7" customWidth="1"/>
    <col min="263" max="263" width="17.28515625" style="7" customWidth="1"/>
    <col min="264" max="512" width="9.140625" style="7"/>
    <col min="513" max="513" width="5.28515625" style="7" customWidth="1"/>
    <col min="514" max="514" width="52.42578125" style="7" customWidth="1"/>
    <col min="515" max="515" width="10.140625" style="7" bestFit="1" customWidth="1"/>
    <col min="516" max="516" width="12.7109375" style="7" customWidth="1"/>
    <col min="517" max="517" width="16.85546875" style="7" customWidth="1"/>
    <col min="518" max="518" width="22.28515625" style="7" customWidth="1"/>
    <col min="519" max="519" width="17.28515625" style="7" customWidth="1"/>
    <col min="520" max="768" width="9.140625" style="7"/>
    <col min="769" max="769" width="5.28515625" style="7" customWidth="1"/>
    <col min="770" max="770" width="52.42578125" style="7" customWidth="1"/>
    <col min="771" max="771" width="10.140625" style="7" bestFit="1" customWidth="1"/>
    <col min="772" max="772" width="12.7109375" style="7" customWidth="1"/>
    <col min="773" max="773" width="16.85546875" style="7" customWidth="1"/>
    <col min="774" max="774" width="22.28515625" style="7" customWidth="1"/>
    <col min="775" max="775" width="17.28515625" style="7" customWidth="1"/>
    <col min="776" max="1024" width="9.140625" style="7"/>
    <col min="1025" max="1025" width="5.28515625" style="7" customWidth="1"/>
    <col min="1026" max="1026" width="52.42578125" style="7" customWidth="1"/>
    <col min="1027" max="1027" width="10.140625" style="7" bestFit="1" customWidth="1"/>
    <col min="1028" max="1028" width="12.7109375" style="7" customWidth="1"/>
    <col min="1029" max="1029" width="16.85546875" style="7" customWidth="1"/>
    <col min="1030" max="1030" width="22.28515625" style="7" customWidth="1"/>
    <col min="1031" max="1031" width="17.28515625" style="7" customWidth="1"/>
    <col min="1032" max="1280" width="9.140625" style="7"/>
    <col min="1281" max="1281" width="5.28515625" style="7" customWidth="1"/>
    <col min="1282" max="1282" width="52.42578125" style="7" customWidth="1"/>
    <col min="1283" max="1283" width="10.140625" style="7" bestFit="1" customWidth="1"/>
    <col min="1284" max="1284" width="12.7109375" style="7" customWidth="1"/>
    <col min="1285" max="1285" width="16.85546875" style="7" customWidth="1"/>
    <col min="1286" max="1286" width="22.28515625" style="7" customWidth="1"/>
    <col min="1287" max="1287" width="17.28515625" style="7" customWidth="1"/>
    <col min="1288" max="1536" width="9.140625" style="7"/>
    <col min="1537" max="1537" width="5.28515625" style="7" customWidth="1"/>
    <col min="1538" max="1538" width="52.42578125" style="7" customWidth="1"/>
    <col min="1539" max="1539" width="10.140625" style="7" bestFit="1" customWidth="1"/>
    <col min="1540" max="1540" width="12.7109375" style="7" customWidth="1"/>
    <col min="1541" max="1541" width="16.85546875" style="7" customWidth="1"/>
    <col min="1542" max="1542" width="22.28515625" style="7" customWidth="1"/>
    <col min="1543" max="1543" width="17.28515625" style="7" customWidth="1"/>
    <col min="1544" max="1792" width="9.140625" style="7"/>
    <col min="1793" max="1793" width="5.28515625" style="7" customWidth="1"/>
    <col min="1794" max="1794" width="52.42578125" style="7" customWidth="1"/>
    <col min="1795" max="1795" width="10.140625" style="7" bestFit="1" customWidth="1"/>
    <col min="1796" max="1796" width="12.7109375" style="7" customWidth="1"/>
    <col min="1797" max="1797" width="16.85546875" style="7" customWidth="1"/>
    <col min="1798" max="1798" width="22.28515625" style="7" customWidth="1"/>
    <col min="1799" max="1799" width="17.28515625" style="7" customWidth="1"/>
    <col min="1800" max="2048" width="9.140625" style="7"/>
    <col min="2049" max="2049" width="5.28515625" style="7" customWidth="1"/>
    <col min="2050" max="2050" width="52.42578125" style="7" customWidth="1"/>
    <col min="2051" max="2051" width="10.140625" style="7" bestFit="1" customWidth="1"/>
    <col min="2052" max="2052" width="12.7109375" style="7" customWidth="1"/>
    <col min="2053" max="2053" width="16.85546875" style="7" customWidth="1"/>
    <col min="2054" max="2054" width="22.28515625" style="7" customWidth="1"/>
    <col min="2055" max="2055" width="17.28515625" style="7" customWidth="1"/>
    <col min="2056" max="2304" width="9.140625" style="7"/>
    <col min="2305" max="2305" width="5.28515625" style="7" customWidth="1"/>
    <col min="2306" max="2306" width="52.42578125" style="7" customWidth="1"/>
    <col min="2307" max="2307" width="10.140625" style="7" bestFit="1" customWidth="1"/>
    <col min="2308" max="2308" width="12.7109375" style="7" customWidth="1"/>
    <col min="2309" max="2309" width="16.85546875" style="7" customWidth="1"/>
    <col min="2310" max="2310" width="22.28515625" style="7" customWidth="1"/>
    <col min="2311" max="2311" width="17.28515625" style="7" customWidth="1"/>
    <col min="2312" max="2560" width="9.140625" style="7"/>
    <col min="2561" max="2561" width="5.28515625" style="7" customWidth="1"/>
    <col min="2562" max="2562" width="52.42578125" style="7" customWidth="1"/>
    <col min="2563" max="2563" width="10.140625" style="7" bestFit="1" customWidth="1"/>
    <col min="2564" max="2564" width="12.7109375" style="7" customWidth="1"/>
    <col min="2565" max="2565" width="16.85546875" style="7" customWidth="1"/>
    <col min="2566" max="2566" width="22.28515625" style="7" customWidth="1"/>
    <col min="2567" max="2567" width="17.28515625" style="7" customWidth="1"/>
    <col min="2568" max="2816" width="9.140625" style="7"/>
    <col min="2817" max="2817" width="5.28515625" style="7" customWidth="1"/>
    <col min="2818" max="2818" width="52.42578125" style="7" customWidth="1"/>
    <col min="2819" max="2819" width="10.140625" style="7" bestFit="1" customWidth="1"/>
    <col min="2820" max="2820" width="12.7109375" style="7" customWidth="1"/>
    <col min="2821" max="2821" width="16.85546875" style="7" customWidth="1"/>
    <col min="2822" max="2822" width="22.28515625" style="7" customWidth="1"/>
    <col min="2823" max="2823" width="17.28515625" style="7" customWidth="1"/>
    <col min="2824" max="3072" width="9.140625" style="7"/>
    <col min="3073" max="3073" width="5.28515625" style="7" customWidth="1"/>
    <col min="3074" max="3074" width="52.42578125" style="7" customWidth="1"/>
    <col min="3075" max="3075" width="10.140625" style="7" bestFit="1" customWidth="1"/>
    <col min="3076" max="3076" width="12.7109375" style="7" customWidth="1"/>
    <col min="3077" max="3077" width="16.85546875" style="7" customWidth="1"/>
    <col min="3078" max="3078" width="22.28515625" style="7" customWidth="1"/>
    <col min="3079" max="3079" width="17.28515625" style="7" customWidth="1"/>
    <col min="3080" max="3328" width="9.140625" style="7"/>
    <col min="3329" max="3329" width="5.28515625" style="7" customWidth="1"/>
    <col min="3330" max="3330" width="52.42578125" style="7" customWidth="1"/>
    <col min="3331" max="3331" width="10.140625" style="7" bestFit="1" customWidth="1"/>
    <col min="3332" max="3332" width="12.7109375" style="7" customWidth="1"/>
    <col min="3333" max="3333" width="16.85546875" style="7" customWidth="1"/>
    <col min="3334" max="3334" width="22.28515625" style="7" customWidth="1"/>
    <col min="3335" max="3335" width="17.28515625" style="7" customWidth="1"/>
    <col min="3336" max="3584" width="9.140625" style="7"/>
    <col min="3585" max="3585" width="5.28515625" style="7" customWidth="1"/>
    <col min="3586" max="3586" width="52.42578125" style="7" customWidth="1"/>
    <col min="3587" max="3587" width="10.140625" style="7" bestFit="1" customWidth="1"/>
    <col min="3588" max="3588" width="12.7109375" style="7" customWidth="1"/>
    <col min="3589" max="3589" width="16.85546875" style="7" customWidth="1"/>
    <col min="3590" max="3590" width="22.28515625" style="7" customWidth="1"/>
    <col min="3591" max="3591" width="17.28515625" style="7" customWidth="1"/>
    <col min="3592" max="3840" width="9.140625" style="7"/>
    <col min="3841" max="3841" width="5.28515625" style="7" customWidth="1"/>
    <col min="3842" max="3842" width="52.42578125" style="7" customWidth="1"/>
    <col min="3843" max="3843" width="10.140625" style="7" bestFit="1" customWidth="1"/>
    <col min="3844" max="3844" width="12.7109375" style="7" customWidth="1"/>
    <col min="3845" max="3845" width="16.85546875" style="7" customWidth="1"/>
    <col min="3846" max="3846" width="22.28515625" style="7" customWidth="1"/>
    <col min="3847" max="3847" width="17.28515625" style="7" customWidth="1"/>
    <col min="3848" max="4096" width="9.140625" style="7"/>
    <col min="4097" max="4097" width="5.28515625" style="7" customWidth="1"/>
    <col min="4098" max="4098" width="52.42578125" style="7" customWidth="1"/>
    <col min="4099" max="4099" width="10.140625" style="7" bestFit="1" customWidth="1"/>
    <col min="4100" max="4100" width="12.7109375" style="7" customWidth="1"/>
    <col min="4101" max="4101" width="16.85546875" style="7" customWidth="1"/>
    <col min="4102" max="4102" width="22.28515625" style="7" customWidth="1"/>
    <col min="4103" max="4103" width="17.28515625" style="7" customWidth="1"/>
    <col min="4104" max="4352" width="9.140625" style="7"/>
    <col min="4353" max="4353" width="5.28515625" style="7" customWidth="1"/>
    <col min="4354" max="4354" width="52.42578125" style="7" customWidth="1"/>
    <col min="4355" max="4355" width="10.140625" style="7" bestFit="1" customWidth="1"/>
    <col min="4356" max="4356" width="12.7109375" style="7" customWidth="1"/>
    <col min="4357" max="4357" width="16.85546875" style="7" customWidth="1"/>
    <col min="4358" max="4358" width="22.28515625" style="7" customWidth="1"/>
    <col min="4359" max="4359" width="17.28515625" style="7" customWidth="1"/>
    <col min="4360" max="4608" width="9.140625" style="7"/>
    <col min="4609" max="4609" width="5.28515625" style="7" customWidth="1"/>
    <col min="4610" max="4610" width="52.42578125" style="7" customWidth="1"/>
    <col min="4611" max="4611" width="10.140625" style="7" bestFit="1" customWidth="1"/>
    <col min="4612" max="4612" width="12.7109375" style="7" customWidth="1"/>
    <col min="4613" max="4613" width="16.85546875" style="7" customWidth="1"/>
    <col min="4614" max="4614" width="22.28515625" style="7" customWidth="1"/>
    <col min="4615" max="4615" width="17.28515625" style="7" customWidth="1"/>
    <col min="4616" max="4864" width="9.140625" style="7"/>
    <col min="4865" max="4865" width="5.28515625" style="7" customWidth="1"/>
    <col min="4866" max="4866" width="52.42578125" style="7" customWidth="1"/>
    <col min="4867" max="4867" width="10.140625" style="7" bestFit="1" customWidth="1"/>
    <col min="4868" max="4868" width="12.7109375" style="7" customWidth="1"/>
    <col min="4869" max="4869" width="16.85546875" style="7" customWidth="1"/>
    <col min="4870" max="4870" width="22.28515625" style="7" customWidth="1"/>
    <col min="4871" max="4871" width="17.28515625" style="7" customWidth="1"/>
    <col min="4872" max="5120" width="9.140625" style="7"/>
    <col min="5121" max="5121" width="5.28515625" style="7" customWidth="1"/>
    <col min="5122" max="5122" width="52.42578125" style="7" customWidth="1"/>
    <col min="5123" max="5123" width="10.140625" style="7" bestFit="1" customWidth="1"/>
    <col min="5124" max="5124" width="12.7109375" style="7" customWidth="1"/>
    <col min="5125" max="5125" width="16.85546875" style="7" customWidth="1"/>
    <col min="5126" max="5126" width="22.28515625" style="7" customWidth="1"/>
    <col min="5127" max="5127" width="17.28515625" style="7" customWidth="1"/>
    <col min="5128" max="5376" width="9.140625" style="7"/>
    <col min="5377" max="5377" width="5.28515625" style="7" customWidth="1"/>
    <col min="5378" max="5378" width="52.42578125" style="7" customWidth="1"/>
    <col min="5379" max="5379" width="10.140625" style="7" bestFit="1" customWidth="1"/>
    <col min="5380" max="5380" width="12.7109375" style="7" customWidth="1"/>
    <col min="5381" max="5381" width="16.85546875" style="7" customWidth="1"/>
    <col min="5382" max="5382" width="22.28515625" style="7" customWidth="1"/>
    <col min="5383" max="5383" width="17.28515625" style="7" customWidth="1"/>
    <col min="5384" max="5632" width="9.140625" style="7"/>
    <col min="5633" max="5633" width="5.28515625" style="7" customWidth="1"/>
    <col min="5634" max="5634" width="52.42578125" style="7" customWidth="1"/>
    <col min="5635" max="5635" width="10.140625" style="7" bestFit="1" customWidth="1"/>
    <col min="5636" max="5636" width="12.7109375" style="7" customWidth="1"/>
    <col min="5637" max="5637" width="16.85546875" style="7" customWidth="1"/>
    <col min="5638" max="5638" width="22.28515625" style="7" customWidth="1"/>
    <col min="5639" max="5639" width="17.28515625" style="7" customWidth="1"/>
    <col min="5640" max="5888" width="9.140625" style="7"/>
    <col min="5889" max="5889" width="5.28515625" style="7" customWidth="1"/>
    <col min="5890" max="5890" width="52.42578125" style="7" customWidth="1"/>
    <col min="5891" max="5891" width="10.140625" style="7" bestFit="1" customWidth="1"/>
    <col min="5892" max="5892" width="12.7109375" style="7" customWidth="1"/>
    <col min="5893" max="5893" width="16.85546875" style="7" customWidth="1"/>
    <col min="5894" max="5894" width="22.28515625" style="7" customWidth="1"/>
    <col min="5895" max="5895" width="17.28515625" style="7" customWidth="1"/>
    <col min="5896" max="6144" width="9.140625" style="7"/>
    <col min="6145" max="6145" width="5.28515625" style="7" customWidth="1"/>
    <col min="6146" max="6146" width="52.42578125" style="7" customWidth="1"/>
    <col min="6147" max="6147" width="10.140625" style="7" bestFit="1" customWidth="1"/>
    <col min="6148" max="6148" width="12.7109375" style="7" customWidth="1"/>
    <col min="6149" max="6149" width="16.85546875" style="7" customWidth="1"/>
    <col min="6150" max="6150" width="22.28515625" style="7" customWidth="1"/>
    <col min="6151" max="6151" width="17.28515625" style="7" customWidth="1"/>
    <col min="6152" max="6400" width="9.140625" style="7"/>
    <col min="6401" max="6401" width="5.28515625" style="7" customWidth="1"/>
    <col min="6402" max="6402" width="52.42578125" style="7" customWidth="1"/>
    <col min="6403" max="6403" width="10.140625" style="7" bestFit="1" customWidth="1"/>
    <col min="6404" max="6404" width="12.7109375" style="7" customWidth="1"/>
    <col min="6405" max="6405" width="16.85546875" style="7" customWidth="1"/>
    <col min="6406" max="6406" width="22.28515625" style="7" customWidth="1"/>
    <col min="6407" max="6407" width="17.28515625" style="7" customWidth="1"/>
    <col min="6408" max="6656" width="9.140625" style="7"/>
    <col min="6657" max="6657" width="5.28515625" style="7" customWidth="1"/>
    <col min="6658" max="6658" width="52.42578125" style="7" customWidth="1"/>
    <col min="6659" max="6659" width="10.140625" style="7" bestFit="1" customWidth="1"/>
    <col min="6660" max="6660" width="12.7109375" style="7" customWidth="1"/>
    <col min="6661" max="6661" width="16.85546875" style="7" customWidth="1"/>
    <col min="6662" max="6662" width="22.28515625" style="7" customWidth="1"/>
    <col min="6663" max="6663" width="17.28515625" style="7" customWidth="1"/>
    <col min="6664" max="6912" width="9.140625" style="7"/>
    <col min="6913" max="6913" width="5.28515625" style="7" customWidth="1"/>
    <col min="6914" max="6914" width="52.42578125" style="7" customWidth="1"/>
    <col min="6915" max="6915" width="10.140625" style="7" bestFit="1" customWidth="1"/>
    <col min="6916" max="6916" width="12.7109375" style="7" customWidth="1"/>
    <col min="6917" max="6917" width="16.85546875" style="7" customWidth="1"/>
    <col min="6918" max="6918" width="22.28515625" style="7" customWidth="1"/>
    <col min="6919" max="6919" width="17.28515625" style="7" customWidth="1"/>
    <col min="6920" max="7168" width="9.140625" style="7"/>
    <col min="7169" max="7169" width="5.28515625" style="7" customWidth="1"/>
    <col min="7170" max="7170" width="52.42578125" style="7" customWidth="1"/>
    <col min="7171" max="7171" width="10.140625" style="7" bestFit="1" customWidth="1"/>
    <col min="7172" max="7172" width="12.7109375" style="7" customWidth="1"/>
    <col min="7173" max="7173" width="16.85546875" style="7" customWidth="1"/>
    <col min="7174" max="7174" width="22.28515625" style="7" customWidth="1"/>
    <col min="7175" max="7175" width="17.28515625" style="7" customWidth="1"/>
    <col min="7176" max="7424" width="9.140625" style="7"/>
    <col min="7425" max="7425" width="5.28515625" style="7" customWidth="1"/>
    <col min="7426" max="7426" width="52.42578125" style="7" customWidth="1"/>
    <col min="7427" max="7427" width="10.140625" style="7" bestFit="1" customWidth="1"/>
    <col min="7428" max="7428" width="12.7109375" style="7" customWidth="1"/>
    <col min="7429" max="7429" width="16.85546875" style="7" customWidth="1"/>
    <col min="7430" max="7430" width="22.28515625" style="7" customWidth="1"/>
    <col min="7431" max="7431" width="17.28515625" style="7" customWidth="1"/>
    <col min="7432" max="7680" width="9.140625" style="7"/>
    <col min="7681" max="7681" width="5.28515625" style="7" customWidth="1"/>
    <col min="7682" max="7682" width="52.42578125" style="7" customWidth="1"/>
    <col min="7683" max="7683" width="10.140625" style="7" bestFit="1" customWidth="1"/>
    <col min="7684" max="7684" width="12.7109375" style="7" customWidth="1"/>
    <col min="7685" max="7685" width="16.85546875" style="7" customWidth="1"/>
    <col min="7686" max="7686" width="22.28515625" style="7" customWidth="1"/>
    <col min="7687" max="7687" width="17.28515625" style="7" customWidth="1"/>
    <col min="7688" max="7936" width="9.140625" style="7"/>
    <col min="7937" max="7937" width="5.28515625" style="7" customWidth="1"/>
    <col min="7938" max="7938" width="52.42578125" style="7" customWidth="1"/>
    <col min="7939" max="7939" width="10.140625" style="7" bestFit="1" customWidth="1"/>
    <col min="7940" max="7940" width="12.7109375" style="7" customWidth="1"/>
    <col min="7941" max="7941" width="16.85546875" style="7" customWidth="1"/>
    <col min="7942" max="7942" width="22.28515625" style="7" customWidth="1"/>
    <col min="7943" max="7943" width="17.28515625" style="7" customWidth="1"/>
    <col min="7944" max="8192" width="9.140625" style="7"/>
    <col min="8193" max="8193" width="5.28515625" style="7" customWidth="1"/>
    <col min="8194" max="8194" width="52.42578125" style="7" customWidth="1"/>
    <col min="8195" max="8195" width="10.140625" style="7" bestFit="1" customWidth="1"/>
    <col min="8196" max="8196" width="12.7109375" style="7" customWidth="1"/>
    <col min="8197" max="8197" width="16.85546875" style="7" customWidth="1"/>
    <col min="8198" max="8198" width="22.28515625" style="7" customWidth="1"/>
    <col min="8199" max="8199" width="17.28515625" style="7" customWidth="1"/>
    <col min="8200" max="8448" width="9.140625" style="7"/>
    <col min="8449" max="8449" width="5.28515625" style="7" customWidth="1"/>
    <col min="8450" max="8450" width="52.42578125" style="7" customWidth="1"/>
    <col min="8451" max="8451" width="10.140625" style="7" bestFit="1" customWidth="1"/>
    <col min="8452" max="8452" width="12.7109375" style="7" customWidth="1"/>
    <col min="8453" max="8453" width="16.85546875" style="7" customWidth="1"/>
    <col min="8454" max="8454" width="22.28515625" style="7" customWidth="1"/>
    <col min="8455" max="8455" width="17.28515625" style="7" customWidth="1"/>
    <col min="8456" max="8704" width="9.140625" style="7"/>
    <col min="8705" max="8705" width="5.28515625" style="7" customWidth="1"/>
    <col min="8706" max="8706" width="52.42578125" style="7" customWidth="1"/>
    <col min="8707" max="8707" width="10.140625" style="7" bestFit="1" customWidth="1"/>
    <col min="8708" max="8708" width="12.7109375" style="7" customWidth="1"/>
    <col min="8709" max="8709" width="16.85546875" style="7" customWidth="1"/>
    <col min="8710" max="8710" width="22.28515625" style="7" customWidth="1"/>
    <col min="8711" max="8711" width="17.28515625" style="7" customWidth="1"/>
    <col min="8712" max="8960" width="9.140625" style="7"/>
    <col min="8961" max="8961" width="5.28515625" style="7" customWidth="1"/>
    <col min="8962" max="8962" width="52.42578125" style="7" customWidth="1"/>
    <col min="8963" max="8963" width="10.140625" style="7" bestFit="1" customWidth="1"/>
    <col min="8964" max="8964" width="12.7109375" style="7" customWidth="1"/>
    <col min="8965" max="8965" width="16.85546875" style="7" customWidth="1"/>
    <col min="8966" max="8966" width="22.28515625" style="7" customWidth="1"/>
    <col min="8967" max="8967" width="17.28515625" style="7" customWidth="1"/>
    <col min="8968" max="9216" width="9.140625" style="7"/>
    <col min="9217" max="9217" width="5.28515625" style="7" customWidth="1"/>
    <col min="9218" max="9218" width="52.42578125" style="7" customWidth="1"/>
    <col min="9219" max="9219" width="10.140625" style="7" bestFit="1" customWidth="1"/>
    <col min="9220" max="9220" width="12.7109375" style="7" customWidth="1"/>
    <col min="9221" max="9221" width="16.85546875" style="7" customWidth="1"/>
    <col min="9222" max="9222" width="22.28515625" style="7" customWidth="1"/>
    <col min="9223" max="9223" width="17.28515625" style="7" customWidth="1"/>
    <col min="9224" max="9472" width="9.140625" style="7"/>
    <col min="9473" max="9473" width="5.28515625" style="7" customWidth="1"/>
    <col min="9474" max="9474" width="52.42578125" style="7" customWidth="1"/>
    <col min="9475" max="9475" width="10.140625" style="7" bestFit="1" customWidth="1"/>
    <col min="9476" max="9476" width="12.7109375" style="7" customWidth="1"/>
    <col min="9477" max="9477" width="16.85546875" style="7" customWidth="1"/>
    <col min="9478" max="9478" width="22.28515625" style="7" customWidth="1"/>
    <col min="9479" max="9479" width="17.28515625" style="7" customWidth="1"/>
    <col min="9480" max="9728" width="9.140625" style="7"/>
    <col min="9729" max="9729" width="5.28515625" style="7" customWidth="1"/>
    <col min="9730" max="9730" width="52.42578125" style="7" customWidth="1"/>
    <col min="9731" max="9731" width="10.140625" style="7" bestFit="1" customWidth="1"/>
    <col min="9732" max="9732" width="12.7109375" style="7" customWidth="1"/>
    <col min="9733" max="9733" width="16.85546875" style="7" customWidth="1"/>
    <col min="9734" max="9734" width="22.28515625" style="7" customWidth="1"/>
    <col min="9735" max="9735" width="17.28515625" style="7" customWidth="1"/>
    <col min="9736" max="9984" width="9.140625" style="7"/>
    <col min="9985" max="9985" width="5.28515625" style="7" customWidth="1"/>
    <col min="9986" max="9986" width="52.42578125" style="7" customWidth="1"/>
    <col min="9987" max="9987" width="10.140625" style="7" bestFit="1" customWidth="1"/>
    <col min="9988" max="9988" width="12.7109375" style="7" customWidth="1"/>
    <col min="9989" max="9989" width="16.85546875" style="7" customWidth="1"/>
    <col min="9990" max="9990" width="22.28515625" style="7" customWidth="1"/>
    <col min="9991" max="9991" width="17.28515625" style="7" customWidth="1"/>
    <col min="9992" max="10240" width="9.140625" style="7"/>
    <col min="10241" max="10241" width="5.28515625" style="7" customWidth="1"/>
    <col min="10242" max="10242" width="52.42578125" style="7" customWidth="1"/>
    <col min="10243" max="10243" width="10.140625" style="7" bestFit="1" customWidth="1"/>
    <col min="10244" max="10244" width="12.7109375" style="7" customWidth="1"/>
    <col min="10245" max="10245" width="16.85546875" style="7" customWidth="1"/>
    <col min="10246" max="10246" width="22.28515625" style="7" customWidth="1"/>
    <col min="10247" max="10247" width="17.28515625" style="7" customWidth="1"/>
    <col min="10248" max="10496" width="9.140625" style="7"/>
    <col min="10497" max="10497" width="5.28515625" style="7" customWidth="1"/>
    <col min="10498" max="10498" width="52.42578125" style="7" customWidth="1"/>
    <col min="10499" max="10499" width="10.140625" style="7" bestFit="1" customWidth="1"/>
    <col min="10500" max="10500" width="12.7109375" style="7" customWidth="1"/>
    <col min="10501" max="10501" width="16.85546875" style="7" customWidth="1"/>
    <col min="10502" max="10502" width="22.28515625" style="7" customWidth="1"/>
    <col min="10503" max="10503" width="17.28515625" style="7" customWidth="1"/>
    <col min="10504" max="10752" width="9.140625" style="7"/>
    <col min="10753" max="10753" width="5.28515625" style="7" customWidth="1"/>
    <col min="10754" max="10754" width="52.42578125" style="7" customWidth="1"/>
    <col min="10755" max="10755" width="10.140625" style="7" bestFit="1" customWidth="1"/>
    <col min="10756" max="10756" width="12.7109375" style="7" customWidth="1"/>
    <col min="10757" max="10757" width="16.85546875" style="7" customWidth="1"/>
    <col min="10758" max="10758" width="22.28515625" style="7" customWidth="1"/>
    <col min="10759" max="10759" width="17.28515625" style="7" customWidth="1"/>
    <col min="10760" max="11008" width="9.140625" style="7"/>
    <col min="11009" max="11009" width="5.28515625" style="7" customWidth="1"/>
    <col min="11010" max="11010" width="52.42578125" style="7" customWidth="1"/>
    <col min="11011" max="11011" width="10.140625" style="7" bestFit="1" customWidth="1"/>
    <col min="11012" max="11012" width="12.7109375" style="7" customWidth="1"/>
    <col min="11013" max="11013" width="16.85546875" style="7" customWidth="1"/>
    <col min="11014" max="11014" width="22.28515625" style="7" customWidth="1"/>
    <col min="11015" max="11015" width="17.28515625" style="7" customWidth="1"/>
    <col min="11016" max="11264" width="9.140625" style="7"/>
    <col min="11265" max="11265" width="5.28515625" style="7" customWidth="1"/>
    <col min="11266" max="11266" width="52.42578125" style="7" customWidth="1"/>
    <col min="11267" max="11267" width="10.140625" style="7" bestFit="1" customWidth="1"/>
    <col min="11268" max="11268" width="12.7109375" style="7" customWidth="1"/>
    <col min="11269" max="11269" width="16.85546875" style="7" customWidth="1"/>
    <col min="11270" max="11270" width="22.28515625" style="7" customWidth="1"/>
    <col min="11271" max="11271" width="17.28515625" style="7" customWidth="1"/>
    <col min="11272" max="11520" width="9.140625" style="7"/>
    <col min="11521" max="11521" width="5.28515625" style="7" customWidth="1"/>
    <col min="11522" max="11522" width="52.42578125" style="7" customWidth="1"/>
    <col min="11523" max="11523" width="10.140625" style="7" bestFit="1" customWidth="1"/>
    <col min="11524" max="11524" width="12.7109375" style="7" customWidth="1"/>
    <col min="11525" max="11525" width="16.85546875" style="7" customWidth="1"/>
    <col min="11526" max="11526" width="22.28515625" style="7" customWidth="1"/>
    <col min="11527" max="11527" width="17.28515625" style="7" customWidth="1"/>
    <col min="11528" max="11776" width="9.140625" style="7"/>
    <col min="11777" max="11777" width="5.28515625" style="7" customWidth="1"/>
    <col min="11778" max="11778" width="52.42578125" style="7" customWidth="1"/>
    <col min="11779" max="11779" width="10.140625" style="7" bestFit="1" customWidth="1"/>
    <col min="11780" max="11780" width="12.7109375" style="7" customWidth="1"/>
    <col min="11781" max="11781" width="16.85546875" style="7" customWidth="1"/>
    <col min="11782" max="11782" width="22.28515625" style="7" customWidth="1"/>
    <col min="11783" max="11783" width="17.28515625" style="7" customWidth="1"/>
    <col min="11784" max="12032" width="9.140625" style="7"/>
    <col min="12033" max="12033" width="5.28515625" style="7" customWidth="1"/>
    <col min="12034" max="12034" width="52.42578125" style="7" customWidth="1"/>
    <col min="12035" max="12035" width="10.140625" style="7" bestFit="1" customWidth="1"/>
    <col min="12036" max="12036" width="12.7109375" style="7" customWidth="1"/>
    <col min="12037" max="12037" width="16.85546875" style="7" customWidth="1"/>
    <col min="12038" max="12038" width="22.28515625" style="7" customWidth="1"/>
    <col min="12039" max="12039" width="17.28515625" style="7" customWidth="1"/>
    <col min="12040" max="12288" width="9.140625" style="7"/>
    <col min="12289" max="12289" width="5.28515625" style="7" customWidth="1"/>
    <col min="12290" max="12290" width="52.42578125" style="7" customWidth="1"/>
    <col min="12291" max="12291" width="10.140625" style="7" bestFit="1" customWidth="1"/>
    <col min="12292" max="12292" width="12.7109375" style="7" customWidth="1"/>
    <col min="12293" max="12293" width="16.85546875" style="7" customWidth="1"/>
    <col min="12294" max="12294" width="22.28515625" style="7" customWidth="1"/>
    <col min="12295" max="12295" width="17.28515625" style="7" customWidth="1"/>
    <col min="12296" max="12544" width="9.140625" style="7"/>
    <col min="12545" max="12545" width="5.28515625" style="7" customWidth="1"/>
    <col min="12546" max="12546" width="52.42578125" style="7" customWidth="1"/>
    <col min="12547" max="12547" width="10.140625" style="7" bestFit="1" customWidth="1"/>
    <col min="12548" max="12548" width="12.7109375" style="7" customWidth="1"/>
    <col min="12549" max="12549" width="16.85546875" style="7" customWidth="1"/>
    <col min="12550" max="12550" width="22.28515625" style="7" customWidth="1"/>
    <col min="12551" max="12551" width="17.28515625" style="7" customWidth="1"/>
    <col min="12552" max="12800" width="9.140625" style="7"/>
    <col min="12801" max="12801" width="5.28515625" style="7" customWidth="1"/>
    <col min="12802" max="12802" width="52.42578125" style="7" customWidth="1"/>
    <col min="12803" max="12803" width="10.140625" style="7" bestFit="1" customWidth="1"/>
    <col min="12804" max="12804" width="12.7109375" style="7" customWidth="1"/>
    <col min="12805" max="12805" width="16.85546875" style="7" customWidth="1"/>
    <col min="12806" max="12806" width="22.28515625" style="7" customWidth="1"/>
    <col min="12807" max="12807" width="17.28515625" style="7" customWidth="1"/>
    <col min="12808" max="13056" width="9.140625" style="7"/>
    <col min="13057" max="13057" width="5.28515625" style="7" customWidth="1"/>
    <col min="13058" max="13058" width="52.42578125" style="7" customWidth="1"/>
    <col min="13059" max="13059" width="10.140625" style="7" bestFit="1" customWidth="1"/>
    <col min="13060" max="13060" width="12.7109375" style="7" customWidth="1"/>
    <col min="13061" max="13061" width="16.85546875" style="7" customWidth="1"/>
    <col min="13062" max="13062" width="22.28515625" style="7" customWidth="1"/>
    <col min="13063" max="13063" width="17.28515625" style="7" customWidth="1"/>
    <col min="13064" max="13312" width="9.140625" style="7"/>
    <col min="13313" max="13313" width="5.28515625" style="7" customWidth="1"/>
    <col min="13314" max="13314" width="52.42578125" style="7" customWidth="1"/>
    <col min="13315" max="13315" width="10.140625" style="7" bestFit="1" customWidth="1"/>
    <col min="13316" max="13316" width="12.7109375" style="7" customWidth="1"/>
    <col min="13317" max="13317" width="16.85546875" style="7" customWidth="1"/>
    <col min="13318" max="13318" width="22.28515625" style="7" customWidth="1"/>
    <col min="13319" max="13319" width="17.28515625" style="7" customWidth="1"/>
    <col min="13320" max="13568" width="9.140625" style="7"/>
    <col min="13569" max="13569" width="5.28515625" style="7" customWidth="1"/>
    <col min="13570" max="13570" width="52.42578125" style="7" customWidth="1"/>
    <col min="13571" max="13571" width="10.140625" style="7" bestFit="1" customWidth="1"/>
    <col min="13572" max="13572" width="12.7109375" style="7" customWidth="1"/>
    <col min="13573" max="13573" width="16.85546875" style="7" customWidth="1"/>
    <col min="13574" max="13574" width="22.28515625" style="7" customWidth="1"/>
    <col min="13575" max="13575" width="17.28515625" style="7" customWidth="1"/>
    <col min="13576" max="13824" width="9.140625" style="7"/>
    <col min="13825" max="13825" width="5.28515625" style="7" customWidth="1"/>
    <col min="13826" max="13826" width="52.42578125" style="7" customWidth="1"/>
    <col min="13827" max="13827" width="10.140625" style="7" bestFit="1" customWidth="1"/>
    <col min="13828" max="13828" width="12.7109375" style="7" customWidth="1"/>
    <col min="13829" max="13829" width="16.85546875" style="7" customWidth="1"/>
    <col min="13830" max="13830" width="22.28515625" style="7" customWidth="1"/>
    <col min="13831" max="13831" width="17.28515625" style="7" customWidth="1"/>
    <col min="13832" max="14080" width="9.140625" style="7"/>
    <col min="14081" max="14081" width="5.28515625" style="7" customWidth="1"/>
    <col min="14082" max="14082" width="52.42578125" style="7" customWidth="1"/>
    <col min="14083" max="14083" width="10.140625" style="7" bestFit="1" customWidth="1"/>
    <col min="14084" max="14084" width="12.7109375" style="7" customWidth="1"/>
    <col min="14085" max="14085" width="16.85546875" style="7" customWidth="1"/>
    <col min="14086" max="14086" width="22.28515625" style="7" customWidth="1"/>
    <col min="14087" max="14087" width="17.28515625" style="7" customWidth="1"/>
    <col min="14088" max="14336" width="9.140625" style="7"/>
    <col min="14337" max="14337" width="5.28515625" style="7" customWidth="1"/>
    <col min="14338" max="14338" width="52.42578125" style="7" customWidth="1"/>
    <col min="14339" max="14339" width="10.140625" style="7" bestFit="1" customWidth="1"/>
    <col min="14340" max="14340" width="12.7109375" style="7" customWidth="1"/>
    <col min="14341" max="14341" width="16.85546875" style="7" customWidth="1"/>
    <col min="14342" max="14342" width="22.28515625" style="7" customWidth="1"/>
    <col min="14343" max="14343" width="17.28515625" style="7" customWidth="1"/>
    <col min="14344" max="14592" width="9.140625" style="7"/>
    <col min="14593" max="14593" width="5.28515625" style="7" customWidth="1"/>
    <col min="14594" max="14594" width="52.42578125" style="7" customWidth="1"/>
    <col min="14595" max="14595" width="10.140625" style="7" bestFit="1" customWidth="1"/>
    <col min="14596" max="14596" width="12.7109375" style="7" customWidth="1"/>
    <col min="14597" max="14597" width="16.85546875" style="7" customWidth="1"/>
    <col min="14598" max="14598" width="22.28515625" style="7" customWidth="1"/>
    <col min="14599" max="14599" width="17.28515625" style="7" customWidth="1"/>
    <col min="14600" max="14848" width="9.140625" style="7"/>
    <col min="14849" max="14849" width="5.28515625" style="7" customWidth="1"/>
    <col min="14850" max="14850" width="52.42578125" style="7" customWidth="1"/>
    <col min="14851" max="14851" width="10.140625" style="7" bestFit="1" customWidth="1"/>
    <col min="14852" max="14852" width="12.7109375" style="7" customWidth="1"/>
    <col min="14853" max="14853" width="16.85546875" style="7" customWidth="1"/>
    <col min="14854" max="14854" width="22.28515625" style="7" customWidth="1"/>
    <col min="14855" max="14855" width="17.28515625" style="7" customWidth="1"/>
    <col min="14856" max="15104" width="9.140625" style="7"/>
    <col min="15105" max="15105" width="5.28515625" style="7" customWidth="1"/>
    <col min="15106" max="15106" width="52.42578125" style="7" customWidth="1"/>
    <col min="15107" max="15107" width="10.140625" style="7" bestFit="1" customWidth="1"/>
    <col min="15108" max="15108" width="12.7109375" style="7" customWidth="1"/>
    <col min="15109" max="15109" width="16.85546875" style="7" customWidth="1"/>
    <col min="15110" max="15110" width="22.28515625" style="7" customWidth="1"/>
    <col min="15111" max="15111" width="17.28515625" style="7" customWidth="1"/>
    <col min="15112" max="15360" width="9.140625" style="7"/>
    <col min="15361" max="15361" width="5.28515625" style="7" customWidth="1"/>
    <col min="15362" max="15362" width="52.42578125" style="7" customWidth="1"/>
    <col min="15363" max="15363" width="10.140625" style="7" bestFit="1" customWidth="1"/>
    <col min="15364" max="15364" width="12.7109375" style="7" customWidth="1"/>
    <col min="15365" max="15365" width="16.85546875" style="7" customWidth="1"/>
    <col min="15366" max="15366" width="22.28515625" style="7" customWidth="1"/>
    <col min="15367" max="15367" width="17.28515625" style="7" customWidth="1"/>
    <col min="15368" max="15616" width="9.140625" style="7"/>
    <col min="15617" max="15617" width="5.28515625" style="7" customWidth="1"/>
    <col min="15618" max="15618" width="52.42578125" style="7" customWidth="1"/>
    <col min="15619" max="15619" width="10.140625" style="7" bestFit="1" customWidth="1"/>
    <col min="15620" max="15620" width="12.7109375" style="7" customWidth="1"/>
    <col min="15621" max="15621" width="16.85546875" style="7" customWidth="1"/>
    <col min="15622" max="15622" width="22.28515625" style="7" customWidth="1"/>
    <col min="15623" max="15623" width="17.28515625" style="7" customWidth="1"/>
    <col min="15624" max="15872" width="9.140625" style="7"/>
    <col min="15873" max="15873" width="5.28515625" style="7" customWidth="1"/>
    <col min="15874" max="15874" width="52.42578125" style="7" customWidth="1"/>
    <col min="15875" max="15875" width="10.140625" style="7" bestFit="1" customWidth="1"/>
    <col min="15876" max="15876" width="12.7109375" style="7" customWidth="1"/>
    <col min="15877" max="15877" width="16.85546875" style="7" customWidth="1"/>
    <col min="15878" max="15878" width="22.28515625" style="7" customWidth="1"/>
    <col min="15879" max="15879" width="17.28515625" style="7" customWidth="1"/>
    <col min="15880" max="16128" width="9.140625" style="7"/>
    <col min="16129" max="16129" width="5.28515625" style="7" customWidth="1"/>
    <col min="16130" max="16130" width="52.42578125" style="7" customWidth="1"/>
    <col min="16131" max="16131" width="10.140625" style="7" bestFit="1" customWidth="1"/>
    <col min="16132" max="16132" width="12.7109375" style="7" customWidth="1"/>
    <col min="16133" max="16133" width="16.85546875" style="7" customWidth="1"/>
    <col min="16134" max="16134" width="22.28515625" style="7" customWidth="1"/>
    <col min="16135" max="16135" width="17.28515625" style="7" customWidth="1"/>
    <col min="16136" max="16384" width="9.140625" style="7"/>
  </cols>
  <sheetData>
    <row r="1" spans="1:44" s="3" customFormat="1" ht="15" x14ac:dyDescent="0.25">
      <c r="A1" s="150" t="s">
        <v>0</v>
      </c>
      <c r="B1" s="1"/>
      <c r="C1" s="24"/>
      <c r="D1" s="24"/>
      <c r="E1" s="24"/>
      <c r="F1" s="24"/>
      <c r="G1" s="2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4" s="3" customFormat="1" ht="15" x14ac:dyDescent="0.25">
      <c r="A2" s="150" t="s">
        <v>1</v>
      </c>
      <c r="B2" s="150"/>
      <c r="C2" s="90"/>
      <c r="D2" s="90"/>
      <c r="E2" s="90"/>
      <c r="F2" s="90"/>
      <c r="G2" s="9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4" s="3" customFormat="1" ht="15" x14ac:dyDescent="0.25">
      <c r="A3" s="164" t="s">
        <v>50</v>
      </c>
      <c r="B3" s="164"/>
      <c r="C3" s="90"/>
      <c r="D3" s="90"/>
      <c r="E3" s="90"/>
      <c r="F3" s="90"/>
      <c r="G3" s="9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4" s="3" customFormat="1" ht="15" x14ac:dyDescent="0.25">
      <c r="A4" s="150" t="s">
        <v>51</v>
      </c>
      <c r="B4" s="150"/>
      <c r="C4" s="90"/>
      <c r="D4" s="90"/>
      <c r="E4" s="90"/>
      <c r="F4" s="90"/>
      <c r="G4" s="9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44" s="3" customFormat="1" ht="15" x14ac:dyDescent="0.25">
      <c r="A5" s="150"/>
      <c r="B5" s="150"/>
      <c r="C5" s="90"/>
      <c r="D5" s="90"/>
      <c r="E5" s="90"/>
      <c r="F5" s="90"/>
      <c r="G5" s="9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44" s="3" customFormat="1" ht="15" x14ac:dyDescent="0.25">
      <c r="A6" s="1" t="s">
        <v>123</v>
      </c>
      <c r="B6" s="5"/>
      <c r="C6" s="91"/>
      <c r="D6" s="91"/>
      <c r="E6" s="91"/>
      <c r="F6" s="91"/>
      <c r="G6" s="9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44" s="3" customFormat="1" ht="15" x14ac:dyDescent="0.25">
      <c r="A7" s="13"/>
      <c r="B7" s="91"/>
      <c r="C7" s="91"/>
      <c r="D7" s="91"/>
      <c r="E7" s="91"/>
      <c r="F7" s="91"/>
      <c r="G7" s="9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44" s="3" customFormat="1" ht="15" x14ac:dyDescent="0.25">
      <c r="A8" s="5" t="s">
        <v>2</v>
      </c>
      <c r="B8" s="91"/>
      <c r="C8" s="91"/>
      <c r="D8" s="91"/>
      <c r="E8" s="91"/>
      <c r="F8" s="91"/>
      <c r="G8" s="9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44" s="3" customFormat="1" ht="15" x14ac:dyDescent="0.25">
      <c r="A9" s="5" t="s">
        <v>52</v>
      </c>
      <c r="B9" s="91"/>
      <c r="C9" s="91"/>
      <c r="D9" s="91"/>
      <c r="E9" s="91"/>
      <c r="F9" s="91"/>
      <c r="G9" s="9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44" s="3" customFormat="1" ht="15" x14ac:dyDescent="0.25">
      <c r="A10" s="5" t="s">
        <v>121</v>
      </c>
      <c r="B10" s="91"/>
      <c r="C10" s="91"/>
      <c r="D10" s="91"/>
      <c r="E10" s="91"/>
      <c r="F10" s="91"/>
      <c r="G10" s="9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44" s="3" customFormat="1" ht="15" x14ac:dyDescent="0.25">
      <c r="A11" s="91"/>
      <c r="B11" s="91"/>
      <c r="C11" s="91"/>
      <c r="D11" s="91"/>
      <c r="E11" s="91"/>
      <c r="F11" s="91"/>
      <c r="G11" s="9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44" s="3" customFormat="1" ht="15" x14ac:dyDescent="0.25">
      <c r="A12" s="92"/>
      <c r="B12" s="92"/>
      <c r="C12" s="92"/>
      <c r="D12" s="92"/>
      <c r="E12" s="165"/>
      <c r="F12" s="165"/>
      <c r="G12" s="56" t="s">
        <v>53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44" s="94" customFormat="1" ht="37.5" customHeight="1" x14ac:dyDescent="0.2">
      <c r="A13" s="93" t="s">
        <v>4</v>
      </c>
      <c r="B13" s="11" t="s">
        <v>5</v>
      </c>
      <c r="C13" s="11" t="s">
        <v>6</v>
      </c>
      <c r="D13" s="11" t="s">
        <v>7</v>
      </c>
      <c r="E13" s="11" t="s">
        <v>8</v>
      </c>
      <c r="F13" s="11" t="s">
        <v>9</v>
      </c>
      <c r="G13" s="11" t="s">
        <v>10</v>
      </c>
      <c r="H13" s="3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</row>
    <row r="14" spans="1:44" s="17" customFormat="1" ht="10.5" x14ac:dyDescent="0.2">
      <c r="A14" s="15">
        <v>0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 t="s">
        <v>11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44" s="25" customFormat="1" ht="17.25" customHeight="1" x14ac:dyDescent="0.2">
      <c r="A15" s="95" t="s">
        <v>12</v>
      </c>
      <c r="B15" s="82" t="s">
        <v>13</v>
      </c>
      <c r="C15" s="96">
        <f>'5'!C15</f>
        <v>144304</v>
      </c>
      <c r="D15" s="96">
        <f>'5'!D15</f>
        <v>73044</v>
      </c>
      <c r="E15" s="84">
        <f>'5'!E15</f>
        <v>52188578.200000003</v>
      </c>
      <c r="F15" s="84">
        <f>'5'!F15</f>
        <v>7712240.6499999994</v>
      </c>
      <c r="G15" s="85">
        <f t="shared" ref="G15:G21" si="0">E15+F15</f>
        <v>59900818.850000001</v>
      </c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44" s="25" customFormat="1" ht="17.25" customHeight="1" x14ac:dyDescent="0.2">
      <c r="A16" s="95" t="s">
        <v>20</v>
      </c>
      <c r="B16" s="97" t="s">
        <v>21</v>
      </c>
      <c r="C16" s="96">
        <f>'5'!C22</f>
        <v>5359</v>
      </c>
      <c r="D16" s="96">
        <f>'5'!D22</f>
        <v>2691</v>
      </c>
      <c r="E16" s="84">
        <f>'5'!E22</f>
        <v>1960644.27</v>
      </c>
      <c r="F16" s="84">
        <f>'5'!F22</f>
        <v>498364.49</v>
      </c>
      <c r="G16" s="85">
        <f t="shared" si="0"/>
        <v>2459008.7599999998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s="25" customFormat="1" ht="17.25" customHeight="1" x14ac:dyDescent="0.2">
      <c r="A17" s="95" t="s">
        <v>23</v>
      </c>
      <c r="B17" s="23" t="s">
        <v>24</v>
      </c>
      <c r="C17" s="96">
        <f>'5'!C29</f>
        <v>1906</v>
      </c>
      <c r="D17" s="96">
        <f>'5'!D29</f>
        <v>960</v>
      </c>
      <c r="E17" s="84">
        <f>'5'!E29</f>
        <v>689245.25</v>
      </c>
      <c r="F17" s="84">
        <f>'5'!F29</f>
        <v>53630.98</v>
      </c>
      <c r="G17" s="85">
        <f t="shared" si="0"/>
        <v>742876.23</v>
      </c>
      <c r="H17" s="24"/>
      <c r="I17" s="24"/>
      <c r="J17" s="24"/>
      <c r="K17" s="24"/>
      <c r="L17" s="24"/>
      <c r="M17" s="24"/>
      <c r="N17" s="24"/>
      <c r="O17" s="55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s="25" customFormat="1" ht="16.5" customHeight="1" x14ac:dyDescent="0.2">
      <c r="A18" s="95" t="s">
        <v>26</v>
      </c>
      <c r="B18" s="98" t="s">
        <v>54</v>
      </c>
      <c r="C18" s="99">
        <f>'5'!C37</f>
        <v>34</v>
      </c>
      <c r="D18" s="99">
        <f>'5'!D37</f>
        <v>21</v>
      </c>
      <c r="E18" s="100">
        <f>'5'!E37</f>
        <v>15969.199999999999</v>
      </c>
      <c r="F18" s="100">
        <f>'5'!F37</f>
        <v>4092.08</v>
      </c>
      <c r="G18" s="85">
        <f t="shared" si="0"/>
        <v>20061.28</v>
      </c>
      <c r="H18" s="24"/>
      <c r="I18" s="24"/>
      <c r="J18" s="24"/>
      <c r="K18" s="24"/>
      <c r="L18" s="24"/>
      <c r="M18" s="24"/>
      <c r="N18" s="24"/>
      <c r="O18" s="5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7.25" customHeight="1" x14ac:dyDescent="0.2">
      <c r="A19" s="81" t="s">
        <v>30</v>
      </c>
      <c r="B19" s="23" t="s">
        <v>31</v>
      </c>
      <c r="C19" s="99">
        <f>'5'!C44</f>
        <v>81613</v>
      </c>
      <c r="D19" s="99">
        <f>'5'!D44</f>
        <v>38457</v>
      </c>
      <c r="E19" s="100">
        <f>'5'!E44</f>
        <v>32134446.169999998</v>
      </c>
      <c r="F19" s="100">
        <f>'5'!F44</f>
        <v>3914748.3400000003</v>
      </c>
      <c r="G19" s="85">
        <f t="shared" si="0"/>
        <v>36049194.509999998</v>
      </c>
      <c r="H19" s="24"/>
      <c r="I19" s="24"/>
      <c r="J19" s="24"/>
      <c r="K19" s="24"/>
      <c r="L19" s="24"/>
      <c r="M19" s="24"/>
      <c r="N19" s="24"/>
      <c r="O19" s="5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7.25" customHeight="1" x14ac:dyDescent="0.2">
      <c r="A20" s="81" t="s">
        <v>33</v>
      </c>
      <c r="B20" s="82" t="s">
        <v>34</v>
      </c>
      <c r="C20" s="96">
        <f>'5'!C57</f>
        <v>12122</v>
      </c>
      <c r="D20" s="96">
        <f>'5'!D57</f>
        <v>8577</v>
      </c>
      <c r="E20" s="84">
        <f>'5'!E57</f>
        <v>5598782.8899999997</v>
      </c>
      <c r="F20" s="84">
        <f>'5'!F57</f>
        <v>526757.54</v>
      </c>
      <c r="G20" s="85">
        <f t="shared" si="0"/>
        <v>6125540.4299999997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7.25" customHeight="1" x14ac:dyDescent="0.2">
      <c r="A21" s="81" t="s">
        <v>38</v>
      </c>
      <c r="B21" s="82" t="s">
        <v>39</v>
      </c>
      <c r="C21" s="96">
        <f>'5'!C65</f>
        <v>1252</v>
      </c>
      <c r="D21" s="96">
        <f>'5'!D65</f>
        <v>782</v>
      </c>
      <c r="E21" s="84">
        <f>'5'!E65</f>
        <v>619547.89</v>
      </c>
      <c r="F21" s="84">
        <f>'5'!F65</f>
        <v>284525.12</v>
      </c>
      <c r="G21" s="85">
        <f t="shared" si="0"/>
        <v>904073.01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14" customFormat="1" ht="17.25" customHeight="1" x14ac:dyDescent="0.2">
      <c r="A22" s="148"/>
      <c r="B22" s="72" t="s">
        <v>49</v>
      </c>
      <c r="C22" s="102">
        <f>SUM(C15:C21)</f>
        <v>246590</v>
      </c>
      <c r="D22" s="102">
        <f>SUM(D15:D21)</f>
        <v>124532</v>
      </c>
      <c r="E22" s="34">
        <f>SUM(E15:E21)</f>
        <v>93207213.870000005</v>
      </c>
      <c r="F22" s="34">
        <f>SUM(F15:F21)</f>
        <v>12994359.200000001</v>
      </c>
      <c r="G22" s="34">
        <f>SUM(G15:G21)</f>
        <v>106201573.07000001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25" customFormat="1" ht="12" customHeight="1" x14ac:dyDescent="0.2">
      <c r="A23" s="76"/>
      <c r="B23" s="77"/>
      <c r="C23" s="78"/>
      <c r="D23" s="78"/>
      <c r="E23" s="12"/>
      <c r="F23" s="12"/>
      <c r="G23" s="1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76"/>
      <c r="B24" s="77"/>
      <c r="C24" s="78"/>
      <c r="D24" s="78"/>
      <c r="E24" s="12"/>
      <c r="F24" s="12"/>
      <c r="G24" s="1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6"/>
      <c r="B25" s="77"/>
      <c r="C25" s="78"/>
      <c r="D25" s="78"/>
      <c r="E25" s="12"/>
      <c r="F25" s="12"/>
      <c r="G25" s="1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x14ac:dyDescent="0.2">
      <c r="A26" s="103"/>
      <c r="B26" s="77"/>
      <c r="C26" s="80"/>
      <c r="D26" s="80"/>
      <c r="E26" s="12"/>
      <c r="F26" s="12"/>
      <c r="G26" s="1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x14ac:dyDescent="0.2">
      <c r="A27" s="79"/>
      <c r="B27" s="104"/>
      <c r="C27" s="80"/>
      <c r="D27" s="80"/>
      <c r="E27" s="12"/>
      <c r="F27" s="12"/>
      <c r="G27" s="1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x14ac:dyDescent="0.2">
      <c r="A28" s="105"/>
      <c r="B28" s="104"/>
      <c r="C28" s="80"/>
      <c r="D28" s="80"/>
      <c r="E28" s="12"/>
      <c r="F28" s="12"/>
      <c r="G28" s="1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x14ac:dyDescent="0.2">
      <c r="A29" s="79"/>
      <c r="B29" s="104"/>
      <c r="C29" s="80"/>
      <c r="D29" s="80"/>
      <c r="E29" s="12"/>
      <c r="F29" s="12"/>
      <c r="G29" s="1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2" x14ac:dyDescent="0.2">
      <c r="A30" s="24"/>
      <c r="B30" s="77"/>
      <c r="C30" s="80"/>
      <c r="D30" s="80"/>
      <c r="E30" s="12"/>
      <c r="F30" s="86"/>
      <c r="G30" s="89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2" x14ac:dyDescent="0.2">
      <c r="A31" s="24"/>
      <c r="B31" s="77"/>
      <c r="C31" s="80"/>
      <c r="D31" s="80"/>
      <c r="E31" s="12"/>
      <c r="F31" s="12"/>
      <c r="G31" s="1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2" x14ac:dyDescent="0.2">
      <c r="A32" s="76"/>
      <c r="B32" s="77"/>
      <c r="C32" s="80"/>
      <c r="D32" s="80"/>
      <c r="E32" s="12"/>
      <c r="F32" s="12"/>
      <c r="G32" s="12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21" customHeight="1" x14ac:dyDescent="0.2">
      <c r="A33" s="24"/>
      <c r="B33" s="24"/>
      <c r="C33" s="24"/>
      <c r="D33" s="24"/>
      <c r="E33" s="24"/>
      <c r="F33" s="24"/>
      <c r="G33" s="86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2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2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2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2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2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2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2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2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2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2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2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2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2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2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2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workbookViewId="0">
      <selection activeCell="A6" sqref="A6"/>
    </sheetView>
  </sheetViews>
  <sheetFormatPr defaultRowHeight="12.75" x14ac:dyDescent="0.2"/>
  <cols>
    <col min="1" max="1" width="5.28515625" style="24" customWidth="1"/>
    <col min="2" max="2" width="52.42578125" style="24" customWidth="1"/>
    <col min="3" max="3" width="10.140625" style="24" bestFit="1" customWidth="1"/>
    <col min="4" max="4" width="12.7109375" style="24" customWidth="1"/>
    <col min="5" max="5" width="16.85546875" style="24" customWidth="1"/>
    <col min="6" max="6" width="22.28515625" style="24" customWidth="1"/>
    <col min="7" max="7" width="17.28515625" style="24" customWidth="1"/>
    <col min="8" max="14" width="9.140625" style="6"/>
    <col min="15" max="15" width="12.28515625" style="6" bestFit="1" customWidth="1"/>
    <col min="16" max="38" width="9.140625" style="6"/>
    <col min="39" max="256" width="9.140625" style="7"/>
    <col min="257" max="257" width="5.28515625" style="7" customWidth="1"/>
    <col min="258" max="258" width="52.42578125" style="7" customWidth="1"/>
    <col min="259" max="259" width="10.140625" style="7" bestFit="1" customWidth="1"/>
    <col min="260" max="260" width="12.7109375" style="7" customWidth="1"/>
    <col min="261" max="261" width="16.85546875" style="7" customWidth="1"/>
    <col min="262" max="262" width="22.28515625" style="7" customWidth="1"/>
    <col min="263" max="263" width="17.28515625" style="7" customWidth="1"/>
    <col min="264" max="512" width="9.140625" style="7"/>
    <col min="513" max="513" width="5.28515625" style="7" customWidth="1"/>
    <col min="514" max="514" width="52.42578125" style="7" customWidth="1"/>
    <col min="515" max="515" width="10.140625" style="7" bestFit="1" customWidth="1"/>
    <col min="516" max="516" width="12.7109375" style="7" customWidth="1"/>
    <col min="517" max="517" width="16.85546875" style="7" customWidth="1"/>
    <col min="518" max="518" width="22.28515625" style="7" customWidth="1"/>
    <col min="519" max="519" width="17.28515625" style="7" customWidth="1"/>
    <col min="520" max="768" width="9.140625" style="7"/>
    <col min="769" max="769" width="5.28515625" style="7" customWidth="1"/>
    <col min="770" max="770" width="52.42578125" style="7" customWidth="1"/>
    <col min="771" max="771" width="10.140625" style="7" bestFit="1" customWidth="1"/>
    <col min="772" max="772" width="12.7109375" style="7" customWidth="1"/>
    <col min="773" max="773" width="16.85546875" style="7" customWidth="1"/>
    <col min="774" max="774" width="22.28515625" style="7" customWidth="1"/>
    <col min="775" max="775" width="17.28515625" style="7" customWidth="1"/>
    <col min="776" max="1024" width="9.140625" style="7"/>
    <col min="1025" max="1025" width="5.28515625" style="7" customWidth="1"/>
    <col min="1026" max="1026" width="52.42578125" style="7" customWidth="1"/>
    <col min="1027" max="1027" width="10.140625" style="7" bestFit="1" customWidth="1"/>
    <col min="1028" max="1028" width="12.7109375" style="7" customWidth="1"/>
    <col min="1029" max="1029" width="16.85546875" style="7" customWidth="1"/>
    <col min="1030" max="1030" width="22.28515625" style="7" customWidth="1"/>
    <col min="1031" max="1031" width="17.28515625" style="7" customWidth="1"/>
    <col min="1032" max="1280" width="9.140625" style="7"/>
    <col min="1281" max="1281" width="5.28515625" style="7" customWidth="1"/>
    <col min="1282" max="1282" width="52.42578125" style="7" customWidth="1"/>
    <col min="1283" max="1283" width="10.140625" style="7" bestFit="1" customWidth="1"/>
    <col min="1284" max="1284" width="12.7109375" style="7" customWidth="1"/>
    <col min="1285" max="1285" width="16.85546875" style="7" customWidth="1"/>
    <col min="1286" max="1286" width="22.28515625" style="7" customWidth="1"/>
    <col min="1287" max="1287" width="17.28515625" style="7" customWidth="1"/>
    <col min="1288" max="1536" width="9.140625" style="7"/>
    <col min="1537" max="1537" width="5.28515625" style="7" customWidth="1"/>
    <col min="1538" max="1538" width="52.42578125" style="7" customWidth="1"/>
    <col min="1539" max="1539" width="10.140625" style="7" bestFit="1" customWidth="1"/>
    <col min="1540" max="1540" width="12.7109375" style="7" customWidth="1"/>
    <col min="1541" max="1541" width="16.85546875" style="7" customWidth="1"/>
    <col min="1542" max="1542" width="22.28515625" style="7" customWidth="1"/>
    <col min="1543" max="1543" width="17.28515625" style="7" customWidth="1"/>
    <col min="1544" max="1792" width="9.140625" style="7"/>
    <col min="1793" max="1793" width="5.28515625" style="7" customWidth="1"/>
    <col min="1794" max="1794" width="52.42578125" style="7" customWidth="1"/>
    <col min="1795" max="1795" width="10.140625" style="7" bestFit="1" customWidth="1"/>
    <col min="1796" max="1796" width="12.7109375" style="7" customWidth="1"/>
    <col min="1797" max="1797" width="16.85546875" style="7" customWidth="1"/>
    <col min="1798" max="1798" width="22.28515625" style="7" customWidth="1"/>
    <col min="1799" max="1799" width="17.28515625" style="7" customWidth="1"/>
    <col min="1800" max="2048" width="9.140625" style="7"/>
    <col min="2049" max="2049" width="5.28515625" style="7" customWidth="1"/>
    <col min="2050" max="2050" width="52.42578125" style="7" customWidth="1"/>
    <col min="2051" max="2051" width="10.140625" style="7" bestFit="1" customWidth="1"/>
    <col min="2052" max="2052" width="12.7109375" style="7" customWidth="1"/>
    <col min="2053" max="2053" width="16.85546875" style="7" customWidth="1"/>
    <col min="2054" max="2054" width="22.28515625" style="7" customWidth="1"/>
    <col min="2055" max="2055" width="17.28515625" style="7" customWidth="1"/>
    <col min="2056" max="2304" width="9.140625" style="7"/>
    <col min="2305" max="2305" width="5.28515625" style="7" customWidth="1"/>
    <col min="2306" max="2306" width="52.42578125" style="7" customWidth="1"/>
    <col min="2307" max="2307" width="10.140625" style="7" bestFit="1" customWidth="1"/>
    <col min="2308" max="2308" width="12.7109375" style="7" customWidth="1"/>
    <col min="2309" max="2309" width="16.85546875" style="7" customWidth="1"/>
    <col min="2310" max="2310" width="22.28515625" style="7" customWidth="1"/>
    <col min="2311" max="2311" width="17.28515625" style="7" customWidth="1"/>
    <col min="2312" max="2560" width="9.140625" style="7"/>
    <col min="2561" max="2561" width="5.28515625" style="7" customWidth="1"/>
    <col min="2562" max="2562" width="52.42578125" style="7" customWidth="1"/>
    <col min="2563" max="2563" width="10.140625" style="7" bestFit="1" customWidth="1"/>
    <col min="2564" max="2564" width="12.7109375" style="7" customWidth="1"/>
    <col min="2565" max="2565" width="16.85546875" style="7" customWidth="1"/>
    <col min="2566" max="2566" width="22.28515625" style="7" customWidth="1"/>
    <col min="2567" max="2567" width="17.28515625" style="7" customWidth="1"/>
    <col min="2568" max="2816" width="9.140625" style="7"/>
    <col min="2817" max="2817" width="5.28515625" style="7" customWidth="1"/>
    <col min="2818" max="2818" width="52.42578125" style="7" customWidth="1"/>
    <col min="2819" max="2819" width="10.140625" style="7" bestFit="1" customWidth="1"/>
    <col min="2820" max="2820" width="12.7109375" style="7" customWidth="1"/>
    <col min="2821" max="2821" width="16.85546875" style="7" customWidth="1"/>
    <col min="2822" max="2822" width="22.28515625" style="7" customWidth="1"/>
    <col min="2823" max="2823" width="17.28515625" style="7" customWidth="1"/>
    <col min="2824" max="3072" width="9.140625" style="7"/>
    <col min="3073" max="3073" width="5.28515625" style="7" customWidth="1"/>
    <col min="3074" max="3074" width="52.42578125" style="7" customWidth="1"/>
    <col min="3075" max="3075" width="10.140625" style="7" bestFit="1" customWidth="1"/>
    <col min="3076" max="3076" width="12.7109375" style="7" customWidth="1"/>
    <col min="3077" max="3077" width="16.85546875" style="7" customWidth="1"/>
    <col min="3078" max="3078" width="22.28515625" style="7" customWidth="1"/>
    <col min="3079" max="3079" width="17.28515625" style="7" customWidth="1"/>
    <col min="3080" max="3328" width="9.140625" style="7"/>
    <col min="3329" max="3329" width="5.28515625" style="7" customWidth="1"/>
    <col min="3330" max="3330" width="52.42578125" style="7" customWidth="1"/>
    <col min="3331" max="3331" width="10.140625" style="7" bestFit="1" customWidth="1"/>
    <col min="3332" max="3332" width="12.7109375" style="7" customWidth="1"/>
    <col min="3333" max="3333" width="16.85546875" style="7" customWidth="1"/>
    <col min="3334" max="3334" width="22.28515625" style="7" customWidth="1"/>
    <col min="3335" max="3335" width="17.28515625" style="7" customWidth="1"/>
    <col min="3336" max="3584" width="9.140625" style="7"/>
    <col min="3585" max="3585" width="5.28515625" style="7" customWidth="1"/>
    <col min="3586" max="3586" width="52.42578125" style="7" customWidth="1"/>
    <col min="3587" max="3587" width="10.140625" style="7" bestFit="1" customWidth="1"/>
    <col min="3588" max="3588" width="12.7109375" style="7" customWidth="1"/>
    <col min="3589" max="3589" width="16.85546875" style="7" customWidth="1"/>
    <col min="3590" max="3590" width="22.28515625" style="7" customWidth="1"/>
    <col min="3591" max="3591" width="17.28515625" style="7" customWidth="1"/>
    <col min="3592" max="3840" width="9.140625" style="7"/>
    <col min="3841" max="3841" width="5.28515625" style="7" customWidth="1"/>
    <col min="3842" max="3842" width="52.42578125" style="7" customWidth="1"/>
    <col min="3843" max="3843" width="10.140625" style="7" bestFit="1" customWidth="1"/>
    <col min="3844" max="3844" width="12.7109375" style="7" customWidth="1"/>
    <col min="3845" max="3845" width="16.85546875" style="7" customWidth="1"/>
    <col min="3846" max="3846" width="22.28515625" style="7" customWidth="1"/>
    <col min="3847" max="3847" width="17.28515625" style="7" customWidth="1"/>
    <col min="3848" max="4096" width="9.140625" style="7"/>
    <col min="4097" max="4097" width="5.28515625" style="7" customWidth="1"/>
    <col min="4098" max="4098" width="52.42578125" style="7" customWidth="1"/>
    <col min="4099" max="4099" width="10.140625" style="7" bestFit="1" customWidth="1"/>
    <col min="4100" max="4100" width="12.7109375" style="7" customWidth="1"/>
    <col min="4101" max="4101" width="16.85546875" style="7" customWidth="1"/>
    <col min="4102" max="4102" width="22.28515625" style="7" customWidth="1"/>
    <col min="4103" max="4103" width="17.28515625" style="7" customWidth="1"/>
    <col min="4104" max="4352" width="9.140625" style="7"/>
    <col min="4353" max="4353" width="5.28515625" style="7" customWidth="1"/>
    <col min="4354" max="4354" width="52.42578125" style="7" customWidth="1"/>
    <col min="4355" max="4355" width="10.140625" style="7" bestFit="1" customWidth="1"/>
    <col min="4356" max="4356" width="12.7109375" style="7" customWidth="1"/>
    <col min="4357" max="4357" width="16.85546875" style="7" customWidth="1"/>
    <col min="4358" max="4358" width="22.28515625" style="7" customWidth="1"/>
    <col min="4359" max="4359" width="17.28515625" style="7" customWidth="1"/>
    <col min="4360" max="4608" width="9.140625" style="7"/>
    <col min="4609" max="4609" width="5.28515625" style="7" customWidth="1"/>
    <col min="4610" max="4610" width="52.42578125" style="7" customWidth="1"/>
    <col min="4611" max="4611" width="10.140625" style="7" bestFit="1" customWidth="1"/>
    <col min="4612" max="4612" width="12.7109375" style="7" customWidth="1"/>
    <col min="4613" max="4613" width="16.85546875" style="7" customWidth="1"/>
    <col min="4614" max="4614" width="22.28515625" style="7" customWidth="1"/>
    <col min="4615" max="4615" width="17.28515625" style="7" customWidth="1"/>
    <col min="4616" max="4864" width="9.140625" style="7"/>
    <col min="4865" max="4865" width="5.28515625" style="7" customWidth="1"/>
    <col min="4866" max="4866" width="52.42578125" style="7" customWidth="1"/>
    <col min="4867" max="4867" width="10.140625" style="7" bestFit="1" customWidth="1"/>
    <col min="4868" max="4868" width="12.7109375" style="7" customWidth="1"/>
    <col min="4869" max="4869" width="16.85546875" style="7" customWidth="1"/>
    <col min="4870" max="4870" width="22.28515625" style="7" customWidth="1"/>
    <col min="4871" max="4871" width="17.28515625" style="7" customWidth="1"/>
    <col min="4872" max="5120" width="9.140625" style="7"/>
    <col min="5121" max="5121" width="5.28515625" style="7" customWidth="1"/>
    <col min="5122" max="5122" width="52.42578125" style="7" customWidth="1"/>
    <col min="5123" max="5123" width="10.140625" style="7" bestFit="1" customWidth="1"/>
    <col min="5124" max="5124" width="12.7109375" style="7" customWidth="1"/>
    <col min="5125" max="5125" width="16.85546875" style="7" customWidth="1"/>
    <col min="5126" max="5126" width="22.28515625" style="7" customWidth="1"/>
    <col min="5127" max="5127" width="17.28515625" style="7" customWidth="1"/>
    <col min="5128" max="5376" width="9.140625" style="7"/>
    <col min="5377" max="5377" width="5.28515625" style="7" customWidth="1"/>
    <col min="5378" max="5378" width="52.42578125" style="7" customWidth="1"/>
    <col min="5379" max="5379" width="10.140625" style="7" bestFit="1" customWidth="1"/>
    <col min="5380" max="5380" width="12.7109375" style="7" customWidth="1"/>
    <col min="5381" max="5381" width="16.85546875" style="7" customWidth="1"/>
    <col min="5382" max="5382" width="22.28515625" style="7" customWidth="1"/>
    <col min="5383" max="5383" width="17.28515625" style="7" customWidth="1"/>
    <col min="5384" max="5632" width="9.140625" style="7"/>
    <col min="5633" max="5633" width="5.28515625" style="7" customWidth="1"/>
    <col min="5634" max="5634" width="52.42578125" style="7" customWidth="1"/>
    <col min="5635" max="5635" width="10.140625" style="7" bestFit="1" customWidth="1"/>
    <col min="5636" max="5636" width="12.7109375" style="7" customWidth="1"/>
    <col min="5637" max="5637" width="16.85546875" style="7" customWidth="1"/>
    <col min="5638" max="5638" width="22.28515625" style="7" customWidth="1"/>
    <col min="5639" max="5639" width="17.28515625" style="7" customWidth="1"/>
    <col min="5640" max="5888" width="9.140625" style="7"/>
    <col min="5889" max="5889" width="5.28515625" style="7" customWidth="1"/>
    <col min="5890" max="5890" width="52.42578125" style="7" customWidth="1"/>
    <col min="5891" max="5891" width="10.140625" style="7" bestFit="1" customWidth="1"/>
    <col min="5892" max="5892" width="12.7109375" style="7" customWidth="1"/>
    <col min="5893" max="5893" width="16.85546875" style="7" customWidth="1"/>
    <col min="5894" max="5894" width="22.28515625" style="7" customWidth="1"/>
    <col min="5895" max="5895" width="17.28515625" style="7" customWidth="1"/>
    <col min="5896" max="6144" width="9.140625" style="7"/>
    <col min="6145" max="6145" width="5.28515625" style="7" customWidth="1"/>
    <col min="6146" max="6146" width="52.42578125" style="7" customWidth="1"/>
    <col min="6147" max="6147" width="10.140625" style="7" bestFit="1" customWidth="1"/>
    <col min="6148" max="6148" width="12.7109375" style="7" customWidth="1"/>
    <col min="6149" max="6149" width="16.85546875" style="7" customWidth="1"/>
    <col min="6150" max="6150" width="22.28515625" style="7" customWidth="1"/>
    <col min="6151" max="6151" width="17.28515625" style="7" customWidth="1"/>
    <col min="6152" max="6400" width="9.140625" style="7"/>
    <col min="6401" max="6401" width="5.28515625" style="7" customWidth="1"/>
    <col min="6402" max="6402" width="52.42578125" style="7" customWidth="1"/>
    <col min="6403" max="6403" width="10.140625" style="7" bestFit="1" customWidth="1"/>
    <col min="6404" max="6404" width="12.7109375" style="7" customWidth="1"/>
    <col min="6405" max="6405" width="16.85546875" style="7" customWidth="1"/>
    <col min="6406" max="6406" width="22.28515625" style="7" customWidth="1"/>
    <col min="6407" max="6407" width="17.28515625" style="7" customWidth="1"/>
    <col min="6408" max="6656" width="9.140625" style="7"/>
    <col min="6657" max="6657" width="5.28515625" style="7" customWidth="1"/>
    <col min="6658" max="6658" width="52.42578125" style="7" customWidth="1"/>
    <col min="6659" max="6659" width="10.140625" style="7" bestFit="1" customWidth="1"/>
    <col min="6660" max="6660" width="12.7109375" style="7" customWidth="1"/>
    <col min="6661" max="6661" width="16.85546875" style="7" customWidth="1"/>
    <col min="6662" max="6662" width="22.28515625" style="7" customWidth="1"/>
    <col min="6663" max="6663" width="17.28515625" style="7" customWidth="1"/>
    <col min="6664" max="6912" width="9.140625" style="7"/>
    <col min="6913" max="6913" width="5.28515625" style="7" customWidth="1"/>
    <col min="6914" max="6914" width="52.42578125" style="7" customWidth="1"/>
    <col min="6915" max="6915" width="10.140625" style="7" bestFit="1" customWidth="1"/>
    <col min="6916" max="6916" width="12.7109375" style="7" customWidth="1"/>
    <col min="6917" max="6917" width="16.85546875" style="7" customWidth="1"/>
    <col min="6918" max="6918" width="22.28515625" style="7" customWidth="1"/>
    <col min="6919" max="6919" width="17.28515625" style="7" customWidth="1"/>
    <col min="6920" max="7168" width="9.140625" style="7"/>
    <col min="7169" max="7169" width="5.28515625" style="7" customWidth="1"/>
    <col min="7170" max="7170" width="52.42578125" style="7" customWidth="1"/>
    <col min="7171" max="7171" width="10.140625" style="7" bestFit="1" customWidth="1"/>
    <col min="7172" max="7172" width="12.7109375" style="7" customWidth="1"/>
    <col min="7173" max="7173" width="16.85546875" style="7" customWidth="1"/>
    <col min="7174" max="7174" width="22.28515625" style="7" customWidth="1"/>
    <col min="7175" max="7175" width="17.28515625" style="7" customWidth="1"/>
    <col min="7176" max="7424" width="9.140625" style="7"/>
    <col min="7425" max="7425" width="5.28515625" style="7" customWidth="1"/>
    <col min="7426" max="7426" width="52.42578125" style="7" customWidth="1"/>
    <col min="7427" max="7427" width="10.140625" style="7" bestFit="1" customWidth="1"/>
    <col min="7428" max="7428" width="12.7109375" style="7" customWidth="1"/>
    <col min="7429" max="7429" width="16.85546875" style="7" customWidth="1"/>
    <col min="7430" max="7430" width="22.28515625" style="7" customWidth="1"/>
    <col min="7431" max="7431" width="17.28515625" style="7" customWidth="1"/>
    <col min="7432" max="7680" width="9.140625" style="7"/>
    <col min="7681" max="7681" width="5.28515625" style="7" customWidth="1"/>
    <col min="7682" max="7682" width="52.42578125" style="7" customWidth="1"/>
    <col min="7683" max="7683" width="10.140625" style="7" bestFit="1" customWidth="1"/>
    <col min="7684" max="7684" width="12.7109375" style="7" customWidth="1"/>
    <col min="7685" max="7685" width="16.85546875" style="7" customWidth="1"/>
    <col min="7686" max="7686" width="22.28515625" style="7" customWidth="1"/>
    <col min="7687" max="7687" width="17.28515625" style="7" customWidth="1"/>
    <col min="7688" max="7936" width="9.140625" style="7"/>
    <col min="7937" max="7937" width="5.28515625" style="7" customWidth="1"/>
    <col min="7938" max="7938" width="52.42578125" style="7" customWidth="1"/>
    <col min="7939" max="7939" width="10.140625" style="7" bestFit="1" customWidth="1"/>
    <col min="7940" max="7940" width="12.7109375" style="7" customWidth="1"/>
    <col min="7941" max="7941" width="16.85546875" style="7" customWidth="1"/>
    <col min="7942" max="7942" width="22.28515625" style="7" customWidth="1"/>
    <col min="7943" max="7943" width="17.28515625" style="7" customWidth="1"/>
    <col min="7944" max="8192" width="9.140625" style="7"/>
    <col min="8193" max="8193" width="5.28515625" style="7" customWidth="1"/>
    <col min="8194" max="8194" width="52.42578125" style="7" customWidth="1"/>
    <col min="8195" max="8195" width="10.140625" style="7" bestFit="1" customWidth="1"/>
    <col min="8196" max="8196" width="12.7109375" style="7" customWidth="1"/>
    <col min="8197" max="8197" width="16.85546875" style="7" customWidth="1"/>
    <col min="8198" max="8198" width="22.28515625" style="7" customWidth="1"/>
    <col min="8199" max="8199" width="17.28515625" style="7" customWidth="1"/>
    <col min="8200" max="8448" width="9.140625" style="7"/>
    <col min="8449" max="8449" width="5.28515625" style="7" customWidth="1"/>
    <col min="8450" max="8450" width="52.42578125" style="7" customWidth="1"/>
    <col min="8451" max="8451" width="10.140625" style="7" bestFit="1" customWidth="1"/>
    <col min="8452" max="8452" width="12.7109375" style="7" customWidth="1"/>
    <col min="8453" max="8453" width="16.85546875" style="7" customWidth="1"/>
    <col min="8454" max="8454" width="22.28515625" style="7" customWidth="1"/>
    <col min="8455" max="8455" width="17.28515625" style="7" customWidth="1"/>
    <col min="8456" max="8704" width="9.140625" style="7"/>
    <col min="8705" max="8705" width="5.28515625" style="7" customWidth="1"/>
    <col min="8706" max="8706" width="52.42578125" style="7" customWidth="1"/>
    <col min="8707" max="8707" width="10.140625" style="7" bestFit="1" customWidth="1"/>
    <col min="8708" max="8708" width="12.7109375" style="7" customWidth="1"/>
    <col min="8709" max="8709" width="16.85546875" style="7" customWidth="1"/>
    <col min="8710" max="8710" width="22.28515625" style="7" customWidth="1"/>
    <col min="8711" max="8711" width="17.28515625" style="7" customWidth="1"/>
    <col min="8712" max="8960" width="9.140625" style="7"/>
    <col min="8961" max="8961" width="5.28515625" style="7" customWidth="1"/>
    <col min="8962" max="8962" width="52.42578125" style="7" customWidth="1"/>
    <col min="8963" max="8963" width="10.140625" style="7" bestFit="1" customWidth="1"/>
    <col min="8964" max="8964" width="12.7109375" style="7" customWidth="1"/>
    <col min="8965" max="8965" width="16.85546875" style="7" customWidth="1"/>
    <col min="8966" max="8966" width="22.28515625" style="7" customWidth="1"/>
    <col min="8967" max="8967" width="17.28515625" style="7" customWidth="1"/>
    <col min="8968" max="9216" width="9.140625" style="7"/>
    <col min="9217" max="9217" width="5.28515625" style="7" customWidth="1"/>
    <col min="9218" max="9218" width="52.42578125" style="7" customWidth="1"/>
    <col min="9219" max="9219" width="10.140625" style="7" bestFit="1" customWidth="1"/>
    <col min="9220" max="9220" width="12.7109375" style="7" customWidth="1"/>
    <col min="9221" max="9221" width="16.85546875" style="7" customWidth="1"/>
    <col min="9222" max="9222" width="22.28515625" style="7" customWidth="1"/>
    <col min="9223" max="9223" width="17.28515625" style="7" customWidth="1"/>
    <col min="9224" max="9472" width="9.140625" style="7"/>
    <col min="9473" max="9473" width="5.28515625" style="7" customWidth="1"/>
    <col min="9474" max="9474" width="52.42578125" style="7" customWidth="1"/>
    <col min="9475" max="9475" width="10.140625" style="7" bestFit="1" customWidth="1"/>
    <col min="9476" max="9476" width="12.7109375" style="7" customWidth="1"/>
    <col min="9477" max="9477" width="16.85546875" style="7" customWidth="1"/>
    <col min="9478" max="9478" width="22.28515625" style="7" customWidth="1"/>
    <col min="9479" max="9479" width="17.28515625" style="7" customWidth="1"/>
    <col min="9480" max="9728" width="9.140625" style="7"/>
    <col min="9729" max="9729" width="5.28515625" style="7" customWidth="1"/>
    <col min="9730" max="9730" width="52.42578125" style="7" customWidth="1"/>
    <col min="9731" max="9731" width="10.140625" style="7" bestFit="1" customWidth="1"/>
    <col min="9732" max="9732" width="12.7109375" style="7" customWidth="1"/>
    <col min="9733" max="9733" width="16.85546875" style="7" customWidth="1"/>
    <col min="9734" max="9734" width="22.28515625" style="7" customWidth="1"/>
    <col min="9735" max="9735" width="17.28515625" style="7" customWidth="1"/>
    <col min="9736" max="9984" width="9.140625" style="7"/>
    <col min="9985" max="9985" width="5.28515625" style="7" customWidth="1"/>
    <col min="9986" max="9986" width="52.42578125" style="7" customWidth="1"/>
    <col min="9987" max="9987" width="10.140625" style="7" bestFit="1" customWidth="1"/>
    <col min="9988" max="9988" width="12.7109375" style="7" customWidth="1"/>
    <col min="9989" max="9989" width="16.85546875" style="7" customWidth="1"/>
    <col min="9990" max="9990" width="22.28515625" style="7" customWidth="1"/>
    <col min="9991" max="9991" width="17.28515625" style="7" customWidth="1"/>
    <col min="9992" max="10240" width="9.140625" style="7"/>
    <col min="10241" max="10241" width="5.28515625" style="7" customWidth="1"/>
    <col min="10242" max="10242" width="52.42578125" style="7" customWidth="1"/>
    <col min="10243" max="10243" width="10.140625" style="7" bestFit="1" customWidth="1"/>
    <col min="10244" max="10244" width="12.7109375" style="7" customWidth="1"/>
    <col min="10245" max="10245" width="16.85546875" style="7" customWidth="1"/>
    <col min="10246" max="10246" width="22.28515625" style="7" customWidth="1"/>
    <col min="10247" max="10247" width="17.28515625" style="7" customWidth="1"/>
    <col min="10248" max="10496" width="9.140625" style="7"/>
    <col min="10497" max="10497" width="5.28515625" style="7" customWidth="1"/>
    <col min="10498" max="10498" width="52.42578125" style="7" customWidth="1"/>
    <col min="10499" max="10499" width="10.140625" style="7" bestFit="1" customWidth="1"/>
    <col min="10500" max="10500" width="12.7109375" style="7" customWidth="1"/>
    <col min="10501" max="10501" width="16.85546875" style="7" customWidth="1"/>
    <col min="10502" max="10502" width="22.28515625" style="7" customWidth="1"/>
    <col min="10503" max="10503" width="17.28515625" style="7" customWidth="1"/>
    <col min="10504" max="10752" width="9.140625" style="7"/>
    <col min="10753" max="10753" width="5.28515625" style="7" customWidth="1"/>
    <col min="10754" max="10754" width="52.42578125" style="7" customWidth="1"/>
    <col min="10755" max="10755" width="10.140625" style="7" bestFit="1" customWidth="1"/>
    <col min="10756" max="10756" width="12.7109375" style="7" customWidth="1"/>
    <col min="10757" max="10757" width="16.85546875" style="7" customWidth="1"/>
    <col min="10758" max="10758" width="22.28515625" style="7" customWidth="1"/>
    <col min="10759" max="10759" width="17.28515625" style="7" customWidth="1"/>
    <col min="10760" max="11008" width="9.140625" style="7"/>
    <col min="11009" max="11009" width="5.28515625" style="7" customWidth="1"/>
    <col min="11010" max="11010" width="52.42578125" style="7" customWidth="1"/>
    <col min="11011" max="11011" width="10.140625" style="7" bestFit="1" customWidth="1"/>
    <col min="11012" max="11012" width="12.7109375" style="7" customWidth="1"/>
    <col min="11013" max="11013" width="16.85546875" style="7" customWidth="1"/>
    <col min="11014" max="11014" width="22.28515625" style="7" customWidth="1"/>
    <col min="11015" max="11015" width="17.28515625" style="7" customWidth="1"/>
    <col min="11016" max="11264" width="9.140625" style="7"/>
    <col min="11265" max="11265" width="5.28515625" style="7" customWidth="1"/>
    <col min="11266" max="11266" width="52.42578125" style="7" customWidth="1"/>
    <col min="11267" max="11267" width="10.140625" style="7" bestFit="1" customWidth="1"/>
    <col min="11268" max="11268" width="12.7109375" style="7" customWidth="1"/>
    <col min="11269" max="11269" width="16.85546875" style="7" customWidth="1"/>
    <col min="11270" max="11270" width="22.28515625" style="7" customWidth="1"/>
    <col min="11271" max="11271" width="17.28515625" style="7" customWidth="1"/>
    <col min="11272" max="11520" width="9.140625" style="7"/>
    <col min="11521" max="11521" width="5.28515625" style="7" customWidth="1"/>
    <col min="11522" max="11522" width="52.42578125" style="7" customWidth="1"/>
    <col min="11523" max="11523" width="10.140625" style="7" bestFit="1" customWidth="1"/>
    <col min="11524" max="11524" width="12.7109375" style="7" customWidth="1"/>
    <col min="11525" max="11525" width="16.85546875" style="7" customWidth="1"/>
    <col min="11526" max="11526" width="22.28515625" style="7" customWidth="1"/>
    <col min="11527" max="11527" width="17.28515625" style="7" customWidth="1"/>
    <col min="11528" max="11776" width="9.140625" style="7"/>
    <col min="11777" max="11777" width="5.28515625" style="7" customWidth="1"/>
    <col min="11778" max="11778" width="52.42578125" style="7" customWidth="1"/>
    <col min="11779" max="11779" width="10.140625" style="7" bestFit="1" customWidth="1"/>
    <col min="11780" max="11780" width="12.7109375" style="7" customWidth="1"/>
    <col min="11781" max="11781" width="16.85546875" style="7" customWidth="1"/>
    <col min="11782" max="11782" width="22.28515625" style="7" customWidth="1"/>
    <col min="11783" max="11783" width="17.28515625" style="7" customWidth="1"/>
    <col min="11784" max="12032" width="9.140625" style="7"/>
    <col min="12033" max="12033" width="5.28515625" style="7" customWidth="1"/>
    <col min="12034" max="12034" width="52.42578125" style="7" customWidth="1"/>
    <col min="12035" max="12035" width="10.140625" style="7" bestFit="1" customWidth="1"/>
    <col min="12036" max="12036" width="12.7109375" style="7" customWidth="1"/>
    <col min="12037" max="12037" width="16.85546875" style="7" customWidth="1"/>
    <col min="12038" max="12038" width="22.28515625" style="7" customWidth="1"/>
    <col min="12039" max="12039" width="17.28515625" style="7" customWidth="1"/>
    <col min="12040" max="12288" width="9.140625" style="7"/>
    <col min="12289" max="12289" width="5.28515625" style="7" customWidth="1"/>
    <col min="12290" max="12290" width="52.42578125" style="7" customWidth="1"/>
    <col min="12291" max="12291" width="10.140625" style="7" bestFit="1" customWidth="1"/>
    <col min="12292" max="12292" width="12.7109375" style="7" customWidth="1"/>
    <col min="12293" max="12293" width="16.85546875" style="7" customWidth="1"/>
    <col min="12294" max="12294" width="22.28515625" style="7" customWidth="1"/>
    <col min="12295" max="12295" width="17.28515625" style="7" customWidth="1"/>
    <col min="12296" max="12544" width="9.140625" style="7"/>
    <col min="12545" max="12545" width="5.28515625" style="7" customWidth="1"/>
    <col min="12546" max="12546" width="52.42578125" style="7" customWidth="1"/>
    <col min="12547" max="12547" width="10.140625" style="7" bestFit="1" customWidth="1"/>
    <col min="12548" max="12548" width="12.7109375" style="7" customWidth="1"/>
    <col min="12549" max="12549" width="16.85546875" style="7" customWidth="1"/>
    <col min="12550" max="12550" width="22.28515625" style="7" customWidth="1"/>
    <col min="12551" max="12551" width="17.28515625" style="7" customWidth="1"/>
    <col min="12552" max="12800" width="9.140625" style="7"/>
    <col min="12801" max="12801" width="5.28515625" style="7" customWidth="1"/>
    <col min="12802" max="12802" width="52.42578125" style="7" customWidth="1"/>
    <col min="12803" max="12803" width="10.140625" style="7" bestFit="1" customWidth="1"/>
    <col min="12804" max="12804" width="12.7109375" style="7" customWidth="1"/>
    <col min="12805" max="12805" width="16.85546875" style="7" customWidth="1"/>
    <col min="12806" max="12806" width="22.28515625" style="7" customWidth="1"/>
    <col min="12807" max="12807" width="17.28515625" style="7" customWidth="1"/>
    <col min="12808" max="13056" width="9.140625" style="7"/>
    <col min="13057" max="13057" width="5.28515625" style="7" customWidth="1"/>
    <col min="13058" max="13058" width="52.42578125" style="7" customWidth="1"/>
    <col min="13059" max="13059" width="10.140625" style="7" bestFit="1" customWidth="1"/>
    <col min="13060" max="13060" width="12.7109375" style="7" customWidth="1"/>
    <col min="13061" max="13061" width="16.85546875" style="7" customWidth="1"/>
    <col min="13062" max="13062" width="22.28515625" style="7" customWidth="1"/>
    <col min="13063" max="13063" width="17.28515625" style="7" customWidth="1"/>
    <col min="13064" max="13312" width="9.140625" style="7"/>
    <col min="13313" max="13313" width="5.28515625" style="7" customWidth="1"/>
    <col min="13314" max="13314" width="52.42578125" style="7" customWidth="1"/>
    <col min="13315" max="13315" width="10.140625" style="7" bestFit="1" customWidth="1"/>
    <col min="13316" max="13316" width="12.7109375" style="7" customWidth="1"/>
    <col min="13317" max="13317" width="16.85546875" style="7" customWidth="1"/>
    <col min="13318" max="13318" width="22.28515625" style="7" customWidth="1"/>
    <col min="13319" max="13319" width="17.28515625" style="7" customWidth="1"/>
    <col min="13320" max="13568" width="9.140625" style="7"/>
    <col min="13569" max="13569" width="5.28515625" style="7" customWidth="1"/>
    <col min="13570" max="13570" width="52.42578125" style="7" customWidth="1"/>
    <col min="13571" max="13571" width="10.140625" style="7" bestFit="1" customWidth="1"/>
    <col min="13572" max="13572" width="12.7109375" style="7" customWidth="1"/>
    <col min="13573" max="13573" width="16.85546875" style="7" customWidth="1"/>
    <col min="13574" max="13574" width="22.28515625" style="7" customWidth="1"/>
    <col min="13575" max="13575" width="17.28515625" style="7" customWidth="1"/>
    <col min="13576" max="13824" width="9.140625" style="7"/>
    <col min="13825" max="13825" width="5.28515625" style="7" customWidth="1"/>
    <col min="13826" max="13826" width="52.42578125" style="7" customWidth="1"/>
    <col min="13827" max="13827" width="10.140625" style="7" bestFit="1" customWidth="1"/>
    <col min="13828" max="13828" width="12.7109375" style="7" customWidth="1"/>
    <col min="13829" max="13829" width="16.85546875" style="7" customWidth="1"/>
    <col min="13830" max="13830" width="22.28515625" style="7" customWidth="1"/>
    <col min="13831" max="13831" width="17.28515625" style="7" customWidth="1"/>
    <col min="13832" max="14080" width="9.140625" style="7"/>
    <col min="14081" max="14081" width="5.28515625" style="7" customWidth="1"/>
    <col min="14082" max="14082" width="52.42578125" style="7" customWidth="1"/>
    <col min="14083" max="14083" width="10.140625" style="7" bestFit="1" customWidth="1"/>
    <col min="14084" max="14084" width="12.7109375" style="7" customWidth="1"/>
    <col min="14085" max="14085" width="16.85546875" style="7" customWidth="1"/>
    <col min="14086" max="14086" width="22.28515625" style="7" customWidth="1"/>
    <col min="14087" max="14087" width="17.28515625" style="7" customWidth="1"/>
    <col min="14088" max="14336" width="9.140625" style="7"/>
    <col min="14337" max="14337" width="5.28515625" style="7" customWidth="1"/>
    <col min="14338" max="14338" width="52.42578125" style="7" customWidth="1"/>
    <col min="14339" max="14339" width="10.140625" style="7" bestFit="1" customWidth="1"/>
    <col min="14340" max="14340" width="12.7109375" style="7" customWidth="1"/>
    <col min="14341" max="14341" width="16.85546875" style="7" customWidth="1"/>
    <col min="14342" max="14342" width="22.28515625" style="7" customWidth="1"/>
    <col min="14343" max="14343" width="17.28515625" style="7" customWidth="1"/>
    <col min="14344" max="14592" width="9.140625" style="7"/>
    <col min="14593" max="14593" width="5.28515625" style="7" customWidth="1"/>
    <col min="14594" max="14594" width="52.42578125" style="7" customWidth="1"/>
    <col min="14595" max="14595" width="10.140625" style="7" bestFit="1" customWidth="1"/>
    <col min="14596" max="14596" width="12.7109375" style="7" customWidth="1"/>
    <col min="14597" max="14597" width="16.85546875" style="7" customWidth="1"/>
    <col min="14598" max="14598" width="22.28515625" style="7" customWidth="1"/>
    <col min="14599" max="14599" width="17.28515625" style="7" customWidth="1"/>
    <col min="14600" max="14848" width="9.140625" style="7"/>
    <col min="14849" max="14849" width="5.28515625" style="7" customWidth="1"/>
    <col min="14850" max="14850" width="52.42578125" style="7" customWidth="1"/>
    <col min="14851" max="14851" width="10.140625" style="7" bestFit="1" customWidth="1"/>
    <col min="14852" max="14852" width="12.7109375" style="7" customWidth="1"/>
    <col min="14853" max="14853" width="16.85546875" style="7" customWidth="1"/>
    <col min="14854" max="14854" width="22.28515625" style="7" customWidth="1"/>
    <col min="14855" max="14855" width="17.28515625" style="7" customWidth="1"/>
    <col min="14856" max="15104" width="9.140625" style="7"/>
    <col min="15105" max="15105" width="5.28515625" style="7" customWidth="1"/>
    <col min="15106" max="15106" width="52.42578125" style="7" customWidth="1"/>
    <col min="15107" max="15107" width="10.140625" style="7" bestFit="1" customWidth="1"/>
    <col min="15108" max="15108" width="12.7109375" style="7" customWidth="1"/>
    <col min="15109" max="15109" width="16.85546875" style="7" customWidth="1"/>
    <col min="15110" max="15110" width="22.28515625" style="7" customWidth="1"/>
    <col min="15111" max="15111" width="17.28515625" style="7" customWidth="1"/>
    <col min="15112" max="15360" width="9.140625" style="7"/>
    <col min="15361" max="15361" width="5.28515625" style="7" customWidth="1"/>
    <col min="15362" max="15362" width="52.42578125" style="7" customWidth="1"/>
    <col min="15363" max="15363" width="10.140625" style="7" bestFit="1" customWidth="1"/>
    <col min="15364" max="15364" width="12.7109375" style="7" customWidth="1"/>
    <col min="15365" max="15365" width="16.85546875" style="7" customWidth="1"/>
    <col min="15366" max="15366" width="22.28515625" style="7" customWidth="1"/>
    <col min="15367" max="15367" width="17.28515625" style="7" customWidth="1"/>
    <col min="15368" max="15616" width="9.140625" style="7"/>
    <col min="15617" max="15617" width="5.28515625" style="7" customWidth="1"/>
    <col min="15618" max="15618" width="52.42578125" style="7" customWidth="1"/>
    <col min="15619" max="15619" width="10.140625" style="7" bestFit="1" customWidth="1"/>
    <col min="15620" max="15620" width="12.7109375" style="7" customWidth="1"/>
    <col min="15621" max="15621" width="16.85546875" style="7" customWidth="1"/>
    <col min="15622" max="15622" width="22.28515625" style="7" customWidth="1"/>
    <col min="15623" max="15623" width="17.28515625" style="7" customWidth="1"/>
    <col min="15624" max="15872" width="9.140625" style="7"/>
    <col min="15873" max="15873" width="5.28515625" style="7" customWidth="1"/>
    <col min="15874" max="15874" width="52.42578125" style="7" customWidth="1"/>
    <col min="15875" max="15875" width="10.140625" style="7" bestFit="1" customWidth="1"/>
    <col min="15876" max="15876" width="12.7109375" style="7" customWidth="1"/>
    <col min="15877" max="15877" width="16.85546875" style="7" customWidth="1"/>
    <col min="15878" max="15878" width="22.28515625" style="7" customWidth="1"/>
    <col min="15879" max="15879" width="17.28515625" style="7" customWidth="1"/>
    <col min="15880" max="16128" width="9.140625" style="7"/>
    <col min="16129" max="16129" width="5.28515625" style="7" customWidth="1"/>
    <col min="16130" max="16130" width="52.42578125" style="7" customWidth="1"/>
    <col min="16131" max="16131" width="10.140625" style="7" bestFit="1" customWidth="1"/>
    <col min="16132" max="16132" width="12.7109375" style="7" customWidth="1"/>
    <col min="16133" max="16133" width="16.85546875" style="7" customWidth="1"/>
    <col min="16134" max="16134" width="22.28515625" style="7" customWidth="1"/>
    <col min="16135" max="16135" width="17.28515625" style="7" customWidth="1"/>
    <col min="16136" max="16384" width="9.140625" style="7"/>
  </cols>
  <sheetData>
    <row r="1" spans="1:44" s="3" customFormat="1" ht="15" x14ac:dyDescent="0.25">
      <c r="A1" s="153" t="s">
        <v>0</v>
      </c>
      <c r="B1" s="1"/>
      <c r="C1" s="24"/>
      <c r="D1" s="24"/>
      <c r="E1" s="24"/>
      <c r="F1" s="24"/>
      <c r="G1" s="2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4" s="3" customFormat="1" ht="15" x14ac:dyDescent="0.25">
      <c r="A2" s="153" t="s">
        <v>1</v>
      </c>
      <c r="B2" s="153"/>
      <c r="C2" s="90"/>
      <c r="D2" s="90"/>
      <c r="E2" s="90"/>
      <c r="F2" s="90"/>
      <c r="G2" s="9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4" s="3" customFormat="1" ht="15" x14ac:dyDescent="0.25">
      <c r="A3" s="164" t="s">
        <v>50</v>
      </c>
      <c r="B3" s="164"/>
      <c r="C3" s="90"/>
      <c r="D3" s="90"/>
      <c r="E3" s="90"/>
      <c r="F3" s="90"/>
      <c r="G3" s="9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4" s="3" customFormat="1" ht="15" x14ac:dyDescent="0.25">
      <c r="A4" s="153" t="s">
        <v>51</v>
      </c>
      <c r="B4" s="153"/>
      <c r="C4" s="90"/>
      <c r="D4" s="90"/>
      <c r="E4" s="90"/>
      <c r="F4" s="90"/>
      <c r="G4" s="9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44" s="3" customFormat="1" ht="15" x14ac:dyDescent="0.25">
      <c r="A5" s="153"/>
      <c r="B5" s="153"/>
      <c r="C5" s="90"/>
      <c r="D5" s="90"/>
      <c r="E5" s="90"/>
      <c r="F5" s="90"/>
      <c r="G5" s="9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44" s="3" customFormat="1" ht="15" x14ac:dyDescent="0.25">
      <c r="A6" s="1" t="s">
        <v>126</v>
      </c>
      <c r="B6" s="5"/>
      <c r="C6" s="91"/>
      <c r="D6" s="91"/>
      <c r="E6" s="91"/>
      <c r="F6" s="91"/>
      <c r="G6" s="9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44" s="3" customFormat="1" ht="15" x14ac:dyDescent="0.25">
      <c r="A7" s="13"/>
      <c r="B7" s="91"/>
      <c r="C7" s="91"/>
      <c r="D7" s="91"/>
      <c r="E7" s="91"/>
      <c r="F7" s="91"/>
      <c r="G7" s="9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44" s="3" customFormat="1" ht="15" x14ac:dyDescent="0.25">
      <c r="A8" s="5" t="s">
        <v>2</v>
      </c>
      <c r="B8" s="91"/>
      <c r="C8" s="91"/>
      <c r="D8" s="91"/>
      <c r="E8" s="91"/>
      <c r="F8" s="91"/>
      <c r="G8" s="9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44" s="3" customFormat="1" ht="15" x14ac:dyDescent="0.25">
      <c r="A9" s="5" t="s">
        <v>52</v>
      </c>
      <c r="B9" s="91"/>
      <c r="C9" s="91"/>
      <c r="D9" s="91"/>
      <c r="E9" s="91"/>
      <c r="F9" s="91"/>
      <c r="G9" s="9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44" s="3" customFormat="1" ht="15" x14ac:dyDescent="0.25">
      <c r="A10" s="5" t="s">
        <v>125</v>
      </c>
      <c r="B10" s="91"/>
      <c r="C10" s="91"/>
      <c r="D10" s="91"/>
      <c r="E10" s="91"/>
      <c r="F10" s="91"/>
      <c r="G10" s="9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44" s="3" customFormat="1" ht="15" x14ac:dyDescent="0.25">
      <c r="A11" s="91"/>
      <c r="B11" s="91"/>
      <c r="C11" s="91"/>
      <c r="D11" s="91"/>
      <c r="E11" s="91"/>
      <c r="F11" s="91"/>
      <c r="G11" s="9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44" s="3" customFormat="1" ht="15" x14ac:dyDescent="0.25">
      <c r="A12" s="92"/>
      <c r="B12" s="92"/>
      <c r="C12" s="92"/>
      <c r="D12" s="92"/>
      <c r="E12" s="165"/>
      <c r="F12" s="165"/>
      <c r="G12" s="56" t="s">
        <v>53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44" s="94" customFormat="1" ht="37.5" customHeight="1" x14ac:dyDescent="0.2">
      <c r="A13" s="93" t="s">
        <v>4</v>
      </c>
      <c r="B13" s="11" t="s">
        <v>5</v>
      </c>
      <c r="C13" s="11" t="s">
        <v>6</v>
      </c>
      <c r="D13" s="11" t="s">
        <v>7</v>
      </c>
      <c r="E13" s="11" t="s">
        <v>8</v>
      </c>
      <c r="F13" s="11" t="s">
        <v>9</v>
      </c>
      <c r="G13" s="11" t="s">
        <v>10</v>
      </c>
      <c r="H13" s="3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</row>
    <row r="14" spans="1:44" s="17" customFormat="1" ht="10.5" x14ac:dyDescent="0.2">
      <c r="A14" s="15">
        <v>0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 t="s">
        <v>11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44" s="25" customFormat="1" ht="17.25" customHeight="1" x14ac:dyDescent="0.2">
      <c r="A15" s="95" t="s">
        <v>12</v>
      </c>
      <c r="B15" s="82" t="s">
        <v>13</v>
      </c>
      <c r="C15" s="96">
        <f>'6'!C15</f>
        <v>152472</v>
      </c>
      <c r="D15" s="96">
        <f>'6'!D15</f>
        <v>77309</v>
      </c>
      <c r="E15" s="84">
        <f>'6'!E15</f>
        <v>55280505.649999999</v>
      </c>
      <c r="F15" s="84">
        <f>'6'!F15</f>
        <v>5755662.5300000003</v>
      </c>
      <c r="G15" s="85">
        <f t="shared" ref="G15:G21" si="0">E15+F15</f>
        <v>61036168.18</v>
      </c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44" s="25" customFormat="1" ht="17.25" customHeight="1" x14ac:dyDescent="0.2">
      <c r="A16" s="95" t="s">
        <v>20</v>
      </c>
      <c r="B16" s="97" t="s">
        <v>21</v>
      </c>
      <c r="C16" s="96">
        <f>'6'!C22</f>
        <v>5892</v>
      </c>
      <c r="D16" s="96">
        <f>'6'!D22</f>
        <v>2977</v>
      </c>
      <c r="E16" s="84">
        <f>'6'!E22</f>
        <v>2153186.17</v>
      </c>
      <c r="F16" s="84">
        <f>'6'!F22</f>
        <v>359484.51</v>
      </c>
      <c r="G16" s="85">
        <f t="shared" si="0"/>
        <v>2512670.6799999997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s="25" customFormat="1" ht="17.25" customHeight="1" x14ac:dyDescent="0.2">
      <c r="A17" s="95" t="s">
        <v>23</v>
      </c>
      <c r="B17" s="23" t="s">
        <v>24</v>
      </c>
      <c r="C17" s="96">
        <f>'6'!C29</f>
        <v>1951</v>
      </c>
      <c r="D17" s="96">
        <f>'6'!D29</f>
        <v>986</v>
      </c>
      <c r="E17" s="84">
        <f>'6'!E29</f>
        <v>709129.71</v>
      </c>
      <c r="F17" s="84">
        <f>'6'!F29</f>
        <v>42891.93</v>
      </c>
      <c r="G17" s="85">
        <f t="shared" si="0"/>
        <v>752021.64</v>
      </c>
      <c r="H17" s="24"/>
      <c r="I17" s="24"/>
      <c r="J17" s="24"/>
      <c r="K17" s="24"/>
      <c r="L17" s="24"/>
      <c r="M17" s="24"/>
      <c r="N17" s="24"/>
      <c r="O17" s="55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s="25" customFormat="1" ht="16.5" customHeight="1" x14ac:dyDescent="0.2">
      <c r="A18" s="95" t="s">
        <v>26</v>
      </c>
      <c r="B18" s="98" t="s">
        <v>54</v>
      </c>
      <c r="C18" s="99">
        <f>'6'!C37</f>
        <v>37</v>
      </c>
      <c r="D18" s="99">
        <f>'6'!D37</f>
        <v>23</v>
      </c>
      <c r="E18" s="100">
        <f>'6'!E37</f>
        <v>17299.599999999999</v>
      </c>
      <c r="F18" s="100">
        <f>'6'!F37</f>
        <v>2660.8</v>
      </c>
      <c r="G18" s="85">
        <f t="shared" si="0"/>
        <v>19960.399999999998</v>
      </c>
      <c r="H18" s="24"/>
      <c r="I18" s="24"/>
      <c r="J18" s="24"/>
      <c r="K18" s="24"/>
      <c r="L18" s="24"/>
      <c r="M18" s="24"/>
      <c r="N18" s="24"/>
      <c r="O18" s="5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7.25" customHeight="1" x14ac:dyDescent="0.2">
      <c r="A19" s="81" t="s">
        <v>30</v>
      </c>
      <c r="B19" s="23" t="s">
        <v>31</v>
      </c>
      <c r="C19" s="99">
        <f>'6'!C44</f>
        <v>85181</v>
      </c>
      <c r="D19" s="99">
        <f>'6'!D44</f>
        <v>40194</v>
      </c>
      <c r="E19" s="100">
        <f>'6'!E44</f>
        <v>33659145.980000004</v>
      </c>
      <c r="F19" s="100">
        <f>'6'!F44</f>
        <v>3062894.0700000003</v>
      </c>
      <c r="G19" s="85">
        <f t="shared" si="0"/>
        <v>36722040.050000004</v>
      </c>
      <c r="H19" s="24"/>
      <c r="I19" s="24"/>
      <c r="J19" s="24"/>
      <c r="K19" s="24"/>
      <c r="L19" s="24"/>
      <c r="M19" s="24"/>
      <c r="N19" s="24"/>
      <c r="O19" s="5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7.25" customHeight="1" x14ac:dyDescent="0.2">
      <c r="A20" s="81" t="s">
        <v>33</v>
      </c>
      <c r="B20" s="82" t="s">
        <v>34</v>
      </c>
      <c r="C20" s="96">
        <f>'6'!C57</f>
        <v>12510</v>
      </c>
      <c r="D20" s="96">
        <f>'6'!D57</f>
        <v>8839</v>
      </c>
      <c r="E20" s="84">
        <f>'6'!E57</f>
        <v>5784802.3599999994</v>
      </c>
      <c r="F20" s="84">
        <f>'6'!F57</f>
        <v>378300.07999999996</v>
      </c>
      <c r="G20" s="85">
        <f t="shared" si="0"/>
        <v>6163102.4399999995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7.25" customHeight="1" x14ac:dyDescent="0.2">
      <c r="A21" s="81" t="s">
        <v>38</v>
      </c>
      <c r="B21" s="82" t="s">
        <v>39</v>
      </c>
      <c r="C21" s="96">
        <f>'6'!C65</f>
        <v>1696</v>
      </c>
      <c r="D21" s="96">
        <f>'6'!D65</f>
        <v>1016</v>
      </c>
      <c r="E21" s="84">
        <f>'6'!E65</f>
        <v>675724.3</v>
      </c>
      <c r="F21" s="84">
        <f>'6'!F65</f>
        <v>478251.17</v>
      </c>
      <c r="G21" s="85">
        <f t="shared" si="0"/>
        <v>1153975.47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14" customFormat="1" ht="17.25" customHeight="1" x14ac:dyDescent="0.2">
      <c r="A22" s="151"/>
      <c r="B22" s="72" t="s">
        <v>49</v>
      </c>
      <c r="C22" s="102">
        <f>SUM(C15:C21)</f>
        <v>259739</v>
      </c>
      <c r="D22" s="102">
        <f>SUM(D15:D21)</f>
        <v>131344</v>
      </c>
      <c r="E22" s="34">
        <f>SUM(E15:E21)</f>
        <v>98279793.770000011</v>
      </c>
      <c r="F22" s="34">
        <f>SUM(F15:F21)</f>
        <v>10080145.09</v>
      </c>
      <c r="G22" s="34">
        <f>SUM(G15:G21)</f>
        <v>108359938.86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25" customFormat="1" ht="12" customHeight="1" x14ac:dyDescent="0.2">
      <c r="A23" s="76"/>
      <c r="B23" s="77"/>
      <c r="C23" s="78"/>
      <c r="D23" s="78"/>
      <c r="E23" s="12"/>
      <c r="F23" s="12"/>
      <c r="G23" s="1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76"/>
      <c r="B24" s="77"/>
      <c r="C24" s="78"/>
      <c r="D24" s="78"/>
      <c r="E24" s="12"/>
      <c r="F24" s="12"/>
      <c r="G24" s="1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6"/>
      <c r="B25" s="77"/>
      <c r="C25" s="78"/>
      <c r="D25" s="78"/>
      <c r="E25" s="12"/>
      <c r="F25" s="12"/>
      <c r="G25" s="1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x14ac:dyDescent="0.2">
      <c r="A26" s="103"/>
      <c r="B26" s="77"/>
      <c r="C26" s="80"/>
      <c r="D26" s="80"/>
      <c r="E26" s="12"/>
      <c r="F26" s="12"/>
      <c r="G26" s="1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x14ac:dyDescent="0.2">
      <c r="A27" s="79"/>
      <c r="B27" s="104"/>
      <c r="C27" s="80"/>
      <c r="D27" s="80"/>
      <c r="E27" s="12"/>
      <c r="F27" s="12"/>
      <c r="G27" s="1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x14ac:dyDescent="0.2">
      <c r="A28" s="105"/>
      <c r="B28" s="104"/>
      <c r="C28" s="80"/>
      <c r="D28" s="80"/>
      <c r="E28" s="12"/>
      <c r="F28" s="12"/>
      <c r="G28" s="1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x14ac:dyDescent="0.2">
      <c r="A29" s="79"/>
      <c r="B29" s="104"/>
      <c r="C29" s="80"/>
      <c r="D29" s="80"/>
      <c r="E29" s="12"/>
      <c r="F29" s="12"/>
      <c r="G29" s="1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2" x14ac:dyDescent="0.2">
      <c r="A30" s="24"/>
      <c r="B30" s="77"/>
      <c r="C30" s="80"/>
      <c r="D30" s="80"/>
      <c r="E30" s="12"/>
      <c r="F30" s="86"/>
      <c r="G30" s="89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2" x14ac:dyDescent="0.2">
      <c r="A31" s="24"/>
      <c r="B31" s="77"/>
      <c r="C31" s="80"/>
      <c r="D31" s="80"/>
      <c r="E31" s="12"/>
      <c r="F31" s="12"/>
      <c r="G31" s="1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2" x14ac:dyDescent="0.2">
      <c r="A32" s="76"/>
      <c r="B32" s="77"/>
      <c r="C32" s="80"/>
      <c r="D32" s="80"/>
      <c r="E32" s="12"/>
      <c r="F32" s="12"/>
      <c r="G32" s="12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21" customHeight="1" x14ac:dyDescent="0.2">
      <c r="A33" s="24"/>
      <c r="B33" s="24"/>
      <c r="C33" s="24"/>
      <c r="D33" s="24"/>
      <c r="E33" s="24"/>
      <c r="F33" s="24"/>
      <c r="G33" s="86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2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2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2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2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2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2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2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2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2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2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2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2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2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2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2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workbookViewId="0">
      <selection activeCell="C15" sqref="C15:D18"/>
    </sheetView>
  </sheetViews>
  <sheetFormatPr defaultRowHeight="12.75" x14ac:dyDescent="0.2"/>
  <cols>
    <col min="1" max="1" width="5.28515625" style="24" customWidth="1"/>
    <col min="2" max="2" width="52.42578125" style="24" customWidth="1"/>
    <col min="3" max="3" width="10.140625" style="24" bestFit="1" customWidth="1"/>
    <col min="4" max="4" width="12.7109375" style="24" customWidth="1"/>
    <col min="5" max="5" width="16.85546875" style="24" customWidth="1"/>
    <col min="6" max="6" width="22.28515625" style="24" customWidth="1"/>
    <col min="7" max="7" width="17.28515625" style="24" customWidth="1"/>
    <col min="8" max="14" width="9.140625" style="6"/>
    <col min="15" max="15" width="12.28515625" style="6" bestFit="1" customWidth="1"/>
    <col min="16" max="38" width="9.140625" style="6"/>
    <col min="39" max="256" width="9.140625" style="7"/>
    <col min="257" max="257" width="5.28515625" style="7" customWidth="1"/>
    <col min="258" max="258" width="52.42578125" style="7" customWidth="1"/>
    <col min="259" max="259" width="10.140625" style="7" bestFit="1" customWidth="1"/>
    <col min="260" max="260" width="12.7109375" style="7" customWidth="1"/>
    <col min="261" max="261" width="16.85546875" style="7" customWidth="1"/>
    <col min="262" max="262" width="22.28515625" style="7" customWidth="1"/>
    <col min="263" max="263" width="17.28515625" style="7" customWidth="1"/>
    <col min="264" max="512" width="9.140625" style="7"/>
    <col min="513" max="513" width="5.28515625" style="7" customWidth="1"/>
    <col min="514" max="514" width="52.42578125" style="7" customWidth="1"/>
    <col min="515" max="515" width="10.140625" style="7" bestFit="1" customWidth="1"/>
    <col min="516" max="516" width="12.7109375" style="7" customWidth="1"/>
    <col min="517" max="517" width="16.85546875" style="7" customWidth="1"/>
    <col min="518" max="518" width="22.28515625" style="7" customWidth="1"/>
    <col min="519" max="519" width="17.28515625" style="7" customWidth="1"/>
    <col min="520" max="768" width="9.140625" style="7"/>
    <col min="769" max="769" width="5.28515625" style="7" customWidth="1"/>
    <col min="770" max="770" width="52.42578125" style="7" customWidth="1"/>
    <col min="771" max="771" width="10.140625" style="7" bestFit="1" customWidth="1"/>
    <col min="772" max="772" width="12.7109375" style="7" customWidth="1"/>
    <col min="773" max="773" width="16.85546875" style="7" customWidth="1"/>
    <col min="774" max="774" width="22.28515625" style="7" customWidth="1"/>
    <col min="775" max="775" width="17.28515625" style="7" customWidth="1"/>
    <col min="776" max="1024" width="9.140625" style="7"/>
    <col min="1025" max="1025" width="5.28515625" style="7" customWidth="1"/>
    <col min="1026" max="1026" width="52.42578125" style="7" customWidth="1"/>
    <col min="1027" max="1027" width="10.140625" style="7" bestFit="1" customWidth="1"/>
    <col min="1028" max="1028" width="12.7109375" style="7" customWidth="1"/>
    <col min="1029" max="1029" width="16.85546875" style="7" customWidth="1"/>
    <col min="1030" max="1030" width="22.28515625" style="7" customWidth="1"/>
    <col min="1031" max="1031" width="17.28515625" style="7" customWidth="1"/>
    <col min="1032" max="1280" width="9.140625" style="7"/>
    <col min="1281" max="1281" width="5.28515625" style="7" customWidth="1"/>
    <col min="1282" max="1282" width="52.42578125" style="7" customWidth="1"/>
    <col min="1283" max="1283" width="10.140625" style="7" bestFit="1" customWidth="1"/>
    <col min="1284" max="1284" width="12.7109375" style="7" customWidth="1"/>
    <col min="1285" max="1285" width="16.85546875" style="7" customWidth="1"/>
    <col min="1286" max="1286" width="22.28515625" style="7" customWidth="1"/>
    <col min="1287" max="1287" width="17.28515625" style="7" customWidth="1"/>
    <col min="1288" max="1536" width="9.140625" style="7"/>
    <col min="1537" max="1537" width="5.28515625" style="7" customWidth="1"/>
    <col min="1538" max="1538" width="52.42578125" style="7" customWidth="1"/>
    <col min="1539" max="1539" width="10.140625" style="7" bestFit="1" customWidth="1"/>
    <col min="1540" max="1540" width="12.7109375" style="7" customWidth="1"/>
    <col min="1541" max="1541" width="16.85546875" style="7" customWidth="1"/>
    <col min="1542" max="1542" width="22.28515625" style="7" customWidth="1"/>
    <col min="1543" max="1543" width="17.28515625" style="7" customWidth="1"/>
    <col min="1544" max="1792" width="9.140625" style="7"/>
    <col min="1793" max="1793" width="5.28515625" style="7" customWidth="1"/>
    <col min="1794" max="1794" width="52.42578125" style="7" customWidth="1"/>
    <col min="1795" max="1795" width="10.140625" style="7" bestFit="1" customWidth="1"/>
    <col min="1796" max="1796" width="12.7109375" style="7" customWidth="1"/>
    <col min="1797" max="1797" width="16.85546875" style="7" customWidth="1"/>
    <col min="1798" max="1798" width="22.28515625" style="7" customWidth="1"/>
    <col min="1799" max="1799" width="17.28515625" style="7" customWidth="1"/>
    <col min="1800" max="2048" width="9.140625" style="7"/>
    <col min="2049" max="2049" width="5.28515625" style="7" customWidth="1"/>
    <col min="2050" max="2050" width="52.42578125" style="7" customWidth="1"/>
    <col min="2051" max="2051" width="10.140625" style="7" bestFit="1" customWidth="1"/>
    <col min="2052" max="2052" width="12.7109375" style="7" customWidth="1"/>
    <col min="2053" max="2053" width="16.85546875" style="7" customWidth="1"/>
    <col min="2054" max="2054" width="22.28515625" style="7" customWidth="1"/>
    <col min="2055" max="2055" width="17.28515625" style="7" customWidth="1"/>
    <col min="2056" max="2304" width="9.140625" style="7"/>
    <col min="2305" max="2305" width="5.28515625" style="7" customWidth="1"/>
    <col min="2306" max="2306" width="52.42578125" style="7" customWidth="1"/>
    <col min="2307" max="2307" width="10.140625" style="7" bestFit="1" customWidth="1"/>
    <col min="2308" max="2308" width="12.7109375" style="7" customWidth="1"/>
    <col min="2309" max="2309" width="16.85546875" style="7" customWidth="1"/>
    <col min="2310" max="2310" width="22.28515625" style="7" customWidth="1"/>
    <col min="2311" max="2311" width="17.28515625" style="7" customWidth="1"/>
    <col min="2312" max="2560" width="9.140625" style="7"/>
    <col min="2561" max="2561" width="5.28515625" style="7" customWidth="1"/>
    <col min="2562" max="2562" width="52.42578125" style="7" customWidth="1"/>
    <col min="2563" max="2563" width="10.140625" style="7" bestFit="1" customWidth="1"/>
    <col min="2564" max="2564" width="12.7109375" style="7" customWidth="1"/>
    <col min="2565" max="2565" width="16.85546875" style="7" customWidth="1"/>
    <col min="2566" max="2566" width="22.28515625" style="7" customWidth="1"/>
    <col min="2567" max="2567" width="17.28515625" style="7" customWidth="1"/>
    <col min="2568" max="2816" width="9.140625" style="7"/>
    <col min="2817" max="2817" width="5.28515625" style="7" customWidth="1"/>
    <col min="2818" max="2818" width="52.42578125" style="7" customWidth="1"/>
    <col min="2819" max="2819" width="10.140625" style="7" bestFit="1" customWidth="1"/>
    <col min="2820" max="2820" width="12.7109375" style="7" customWidth="1"/>
    <col min="2821" max="2821" width="16.85546875" style="7" customWidth="1"/>
    <col min="2822" max="2822" width="22.28515625" style="7" customWidth="1"/>
    <col min="2823" max="2823" width="17.28515625" style="7" customWidth="1"/>
    <col min="2824" max="3072" width="9.140625" style="7"/>
    <col min="3073" max="3073" width="5.28515625" style="7" customWidth="1"/>
    <col min="3074" max="3074" width="52.42578125" style="7" customWidth="1"/>
    <col min="3075" max="3075" width="10.140625" style="7" bestFit="1" customWidth="1"/>
    <col min="3076" max="3076" width="12.7109375" style="7" customWidth="1"/>
    <col min="3077" max="3077" width="16.85546875" style="7" customWidth="1"/>
    <col min="3078" max="3078" width="22.28515625" style="7" customWidth="1"/>
    <col min="3079" max="3079" width="17.28515625" style="7" customWidth="1"/>
    <col min="3080" max="3328" width="9.140625" style="7"/>
    <col min="3329" max="3329" width="5.28515625" style="7" customWidth="1"/>
    <col min="3330" max="3330" width="52.42578125" style="7" customWidth="1"/>
    <col min="3331" max="3331" width="10.140625" style="7" bestFit="1" customWidth="1"/>
    <col min="3332" max="3332" width="12.7109375" style="7" customWidth="1"/>
    <col min="3333" max="3333" width="16.85546875" style="7" customWidth="1"/>
    <col min="3334" max="3334" width="22.28515625" style="7" customWidth="1"/>
    <col min="3335" max="3335" width="17.28515625" style="7" customWidth="1"/>
    <col min="3336" max="3584" width="9.140625" style="7"/>
    <col min="3585" max="3585" width="5.28515625" style="7" customWidth="1"/>
    <col min="3586" max="3586" width="52.42578125" style="7" customWidth="1"/>
    <col min="3587" max="3587" width="10.140625" style="7" bestFit="1" customWidth="1"/>
    <col min="3588" max="3588" width="12.7109375" style="7" customWidth="1"/>
    <col min="3589" max="3589" width="16.85546875" style="7" customWidth="1"/>
    <col min="3590" max="3590" width="22.28515625" style="7" customWidth="1"/>
    <col min="3591" max="3591" width="17.28515625" style="7" customWidth="1"/>
    <col min="3592" max="3840" width="9.140625" style="7"/>
    <col min="3841" max="3841" width="5.28515625" style="7" customWidth="1"/>
    <col min="3842" max="3842" width="52.42578125" style="7" customWidth="1"/>
    <col min="3843" max="3843" width="10.140625" style="7" bestFit="1" customWidth="1"/>
    <col min="3844" max="3844" width="12.7109375" style="7" customWidth="1"/>
    <col min="3845" max="3845" width="16.85546875" style="7" customWidth="1"/>
    <col min="3846" max="3846" width="22.28515625" style="7" customWidth="1"/>
    <col min="3847" max="3847" width="17.28515625" style="7" customWidth="1"/>
    <col min="3848" max="4096" width="9.140625" style="7"/>
    <col min="4097" max="4097" width="5.28515625" style="7" customWidth="1"/>
    <col min="4098" max="4098" width="52.42578125" style="7" customWidth="1"/>
    <col min="4099" max="4099" width="10.140625" style="7" bestFit="1" customWidth="1"/>
    <col min="4100" max="4100" width="12.7109375" style="7" customWidth="1"/>
    <col min="4101" max="4101" width="16.85546875" style="7" customWidth="1"/>
    <col min="4102" max="4102" width="22.28515625" style="7" customWidth="1"/>
    <col min="4103" max="4103" width="17.28515625" style="7" customWidth="1"/>
    <col min="4104" max="4352" width="9.140625" style="7"/>
    <col min="4353" max="4353" width="5.28515625" style="7" customWidth="1"/>
    <col min="4354" max="4354" width="52.42578125" style="7" customWidth="1"/>
    <col min="4355" max="4355" width="10.140625" style="7" bestFit="1" customWidth="1"/>
    <col min="4356" max="4356" width="12.7109375" style="7" customWidth="1"/>
    <col min="4357" max="4357" width="16.85546875" style="7" customWidth="1"/>
    <col min="4358" max="4358" width="22.28515625" style="7" customWidth="1"/>
    <col min="4359" max="4359" width="17.28515625" style="7" customWidth="1"/>
    <col min="4360" max="4608" width="9.140625" style="7"/>
    <col min="4609" max="4609" width="5.28515625" style="7" customWidth="1"/>
    <col min="4610" max="4610" width="52.42578125" style="7" customWidth="1"/>
    <col min="4611" max="4611" width="10.140625" style="7" bestFit="1" customWidth="1"/>
    <col min="4612" max="4612" width="12.7109375" style="7" customWidth="1"/>
    <col min="4613" max="4613" width="16.85546875" style="7" customWidth="1"/>
    <col min="4614" max="4614" width="22.28515625" style="7" customWidth="1"/>
    <col min="4615" max="4615" width="17.28515625" style="7" customWidth="1"/>
    <col min="4616" max="4864" width="9.140625" style="7"/>
    <col min="4865" max="4865" width="5.28515625" style="7" customWidth="1"/>
    <col min="4866" max="4866" width="52.42578125" style="7" customWidth="1"/>
    <col min="4867" max="4867" width="10.140625" style="7" bestFit="1" customWidth="1"/>
    <col min="4868" max="4868" width="12.7109375" style="7" customWidth="1"/>
    <col min="4869" max="4869" width="16.85546875" style="7" customWidth="1"/>
    <col min="4870" max="4870" width="22.28515625" style="7" customWidth="1"/>
    <col min="4871" max="4871" width="17.28515625" style="7" customWidth="1"/>
    <col min="4872" max="5120" width="9.140625" style="7"/>
    <col min="5121" max="5121" width="5.28515625" style="7" customWidth="1"/>
    <col min="5122" max="5122" width="52.42578125" style="7" customWidth="1"/>
    <col min="5123" max="5123" width="10.140625" style="7" bestFit="1" customWidth="1"/>
    <col min="5124" max="5124" width="12.7109375" style="7" customWidth="1"/>
    <col min="5125" max="5125" width="16.85546875" style="7" customWidth="1"/>
    <col min="5126" max="5126" width="22.28515625" style="7" customWidth="1"/>
    <col min="5127" max="5127" width="17.28515625" style="7" customWidth="1"/>
    <col min="5128" max="5376" width="9.140625" style="7"/>
    <col min="5377" max="5377" width="5.28515625" style="7" customWidth="1"/>
    <col min="5378" max="5378" width="52.42578125" style="7" customWidth="1"/>
    <col min="5379" max="5379" width="10.140625" style="7" bestFit="1" customWidth="1"/>
    <col min="5380" max="5380" width="12.7109375" style="7" customWidth="1"/>
    <col min="5381" max="5381" width="16.85546875" style="7" customWidth="1"/>
    <col min="5382" max="5382" width="22.28515625" style="7" customWidth="1"/>
    <col min="5383" max="5383" width="17.28515625" style="7" customWidth="1"/>
    <col min="5384" max="5632" width="9.140625" style="7"/>
    <col min="5633" max="5633" width="5.28515625" style="7" customWidth="1"/>
    <col min="5634" max="5634" width="52.42578125" style="7" customWidth="1"/>
    <col min="5635" max="5635" width="10.140625" style="7" bestFit="1" customWidth="1"/>
    <col min="5636" max="5636" width="12.7109375" style="7" customWidth="1"/>
    <col min="5637" max="5637" width="16.85546875" style="7" customWidth="1"/>
    <col min="5638" max="5638" width="22.28515625" style="7" customWidth="1"/>
    <col min="5639" max="5639" width="17.28515625" style="7" customWidth="1"/>
    <col min="5640" max="5888" width="9.140625" style="7"/>
    <col min="5889" max="5889" width="5.28515625" style="7" customWidth="1"/>
    <col min="5890" max="5890" width="52.42578125" style="7" customWidth="1"/>
    <col min="5891" max="5891" width="10.140625" style="7" bestFit="1" customWidth="1"/>
    <col min="5892" max="5892" width="12.7109375" style="7" customWidth="1"/>
    <col min="5893" max="5893" width="16.85546875" style="7" customWidth="1"/>
    <col min="5894" max="5894" width="22.28515625" style="7" customWidth="1"/>
    <col min="5895" max="5895" width="17.28515625" style="7" customWidth="1"/>
    <col min="5896" max="6144" width="9.140625" style="7"/>
    <col min="6145" max="6145" width="5.28515625" style="7" customWidth="1"/>
    <col min="6146" max="6146" width="52.42578125" style="7" customWidth="1"/>
    <col min="6147" max="6147" width="10.140625" style="7" bestFit="1" customWidth="1"/>
    <col min="6148" max="6148" width="12.7109375" style="7" customWidth="1"/>
    <col min="6149" max="6149" width="16.85546875" style="7" customWidth="1"/>
    <col min="6150" max="6150" width="22.28515625" style="7" customWidth="1"/>
    <col min="6151" max="6151" width="17.28515625" style="7" customWidth="1"/>
    <col min="6152" max="6400" width="9.140625" style="7"/>
    <col min="6401" max="6401" width="5.28515625" style="7" customWidth="1"/>
    <col min="6402" max="6402" width="52.42578125" style="7" customWidth="1"/>
    <col min="6403" max="6403" width="10.140625" style="7" bestFit="1" customWidth="1"/>
    <col min="6404" max="6404" width="12.7109375" style="7" customWidth="1"/>
    <col min="6405" max="6405" width="16.85546875" style="7" customWidth="1"/>
    <col min="6406" max="6406" width="22.28515625" style="7" customWidth="1"/>
    <col min="6407" max="6407" width="17.28515625" style="7" customWidth="1"/>
    <col min="6408" max="6656" width="9.140625" style="7"/>
    <col min="6657" max="6657" width="5.28515625" style="7" customWidth="1"/>
    <col min="6658" max="6658" width="52.42578125" style="7" customWidth="1"/>
    <col min="6659" max="6659" width="10.140625" style="7" bestFit="1" customWidth="1"/>
    <col min="6660" max="6660" width="12.7109375" style="7" customWidth="1"/>
    <col min="6661" max="6661" width="16.85546875" style="7" customWidth="1"/>
    <col min="6662" max="6662" width="22.28515625" style="7" customWidth="1"/>
    <col min="6663" max="6663" width="17.28515625" style="7" customWidth="1"/>
    <col min="6664" max="6912" width="9.140625" style="7"/>
    <col min="6913" max="6913" width="5.28515625" style="7" customWidth="1"/>
    <col min="6914" max="6914" width="52.42578125" style="7" customWidth="1"/>
    <col min="6915" max="6915" width="10.140625" style="7" bestFit="1" customWidth="1"/>
    <col min="6916" max="6916" width="12.7109375" style="7" customWidth="1"/>
    <col min="6917" max="6917" width="16.85546875" style="7" customWidth="1"/>
    <col min="6918" max="6918" width="22.28515625" style="7" customWidth="1"/>
    <col min="6919" max="6919" width="17.28515625" style="7" customWidth="1"/>
    <col min="6920" max="7168" width="9.140625" style="7"/>
    <col min="7169" max="7169" width="5.28515625" style="7" customWidth="1"/>
    <col min="7170" max="7170" width="52.42578125" style="7" customWidth="1"/>
    <col min="7171" max="7171" width="10.140625" style="7" bestFit="1" customWidth="1"/>
    <col min="7172" max="7172" width="12.7109375" style="7" customWidth="1"/>
    <col min="7173" max="7173" width="16.85546875" style="7" customWidth="1"/>
    <col min="7174" max="7174" width="22.28515625" style="7" customWidth="1"/>
    <col min="7175" max="7175" width="17.28515625" style="7" customWidth="1"/>
    <col min="7176" max="7424" width="9.140625" style="7"/>
    <col min="7425" max="7425" width="5.28515625" style="7" customWidth="1"/>
    <col min="7426" max="7426" width="52.42578125" style="7" customWidth="1"/>
    <col min="7427" max="7427" width="10.140625" style="7" bestFit="1" customWidth="1"/>
    <col min="7428" max="7428" width="12.7109375" style="7" customWidth="1"/>
    <col min="7429" max="7429" width="16.85546875" style="7" customWidth="1"/>
    <col min="7430" max="7430" width="22.28515625" style="7" customWidth="1"/>
    <col min="7431" max="7431" width="17.28515625" style="7" customWidth="1"/>
    <col min="7432" max="7680" width="9.140625" style="7"/>
    <col min="7681" max="7681" width="5.28515625" style="7" customWidth="1"/>
    <col min="7682" max="7682" width="52.42578125" style="7" customWidth="1"/>
    <col min="7683" max="7683" width="10.140625" style="7" bestFit="1" customWidth="1"/>
    <col min="7684" max="7684" width="12.7109375" style="7" customWidth="1"/>
    <col min="7685" max="7685" width="16.85546875" style="7" customWidth="1"/>
    <col min="7686" max="7686" width="22.28515625" style="7" customWidth="1"/>
    <col min="7687" max="7687" width="17.28515625" style="7" customWidth="1"/>
    <col min="7688" max="7936" width="9.140625" style="7"/>
    <col min="7937" max="7937" width="5.28515625" style="7" customWidth="1"/>
    <col min="7938" max="7938" width="52.42578125" style="7" customWidth="1"/>
    <col min="7939" max="7939" width="10.140625" style="7" bestFit="1" customWidth="1"/>
    <col min="7940" max="7940" width="12.7109375" style="7" customWidth="1"/>
    <col min="7941" max="7941" width="16.85546875" style="7" customWidth="1"/>
    <col min="7942" max="7942" width="22.28515625" style="7" customWidth="1"/>
    <col min="7943" max="7943" width="17.28515625" style="7" customWidth="1"/>
    <col min="7944" max="8192" width="9.140625" style="7"/>
    <col min="8193" max="8193" width="5.28515625" style="7" customWidth="1"/>
    <col min="8194" max="8194" width="52.42578125" style="7" customWidth="1"/>
    <col min="8195" max="8195" width="10.140625" style="7" bestFit="1" customWidth="1"/>
    <col min="8196" max="8196" width="12.7109375" style="7" customWidth="1"/>
    <col min="8197" max="8197" width="16.85546875" style="7" customWidth="1"/>
    <col min="8198" max="8198" width="22.28515625" style="7" customWidth="1"/>
    <col min="8199" max="8199" width="17.28515625" style="7" customWidth="1"/>
    <col min="8200" max="8448" width="9.140625" style="7"/>
    <col min="8449" max="8449" width="5.28515625" style="7" customWidth="1"/>
    <col min="8450" max="8450" width="52.42578125" style="7" customWidth="1"/>
    <col min="8451" max="8451" width="10.140625" style="7" bestFit="1" customWidth="1"/>
    <col min="8452" max="8452" width="12.7109375" style="7" customWidth="1"/>
    <col min="8453" max="8453" width="16.85546875" style="7" customWidth="1"/>
    <col min="8454" max="8454" width="22.28515625" style="7" customWidth="1"/>
    <col min="8455" max="8455" width="17.28515625" style="7" customWidth="1"/>
    <col min="8456" max="8704" width="9.140625" style="7"/>
    <col min="8705" max="8705" width="5.28515625" style="7" customWidth="1"/>
    <col min="8706" max="8706" width="52.42578125" style="7" customWidth="1"/>
    <col min="8707" max="8707" width="10.140625" style="7" bestFit="1" customWidth="1"/>
    <col min="8708" max="8708" width="12.7109375" style="7" customWidth="1"/>
    <col min="8709" max="8709" width="16.85546875" style="7" customWidth="1"/>
    <col min="8710" max="8710" width="22.28515625" style="7" customWidth="1"/>
    <col min="8711" max="8711" width="17.28515625" style="7" customWidth="1"/>
    <col min="8712" max="8960" width="9.140625" style="7"/>
    <col min="8961" max="8961" width="5.28515625" style="7" customWidth="1"/>
    <col min="8962" max="8962" width="52.42578125" style="7" customWidth="1"/>
    <col min="8963" max="8963" width="10.140625" style="7" bestFit="1" customWidth="1"/>
    <col min="8964" max="8964" width="12.7109375" style="7" customWidth="1"/>
    <col min="8965" max="8965" width="16.85546875" style="7" customWidth="1"/>
    <col min="8966" max="8966" width="22.28515625" style="7" customWidth="1"/>
    <col min="8967" max="8967" width="17.28515625" style="7" customWidth="1"/>
    <col min="8968" max="9216" width="9.140625" style="7"/>
    <col min="9217" max="9217" width="5.28515625" style="7" customWidth="1"/>
    <col min="9218" max="9218" width="52.42578125" style="7" customWidth="1"/>
    <col min="9219" max="9219" width="10.140625" style="7" bestFit="1" customWidth="1"/>
    <col min="9220" max="9220" width="12.7109375" style="7" customWidth="1"/>
    <col min="9221" max="9221" width="16.85546875" style="7" customWidth="1"/>
    <col min="9222" max="9222" width="22.28515625" style="7" customWidth="1"/>
    <col min="9223" max="9223" width="17.28515625" style="7" customWidth="1"/>
    <col min="9224" max="9472" width="9.140625" style="7"/>
    <col min="9473" max="9473" width="5.28515625" style="7" customWidth="1"/>
    <col min="9474" max="9474" width="52.42578125" style="7" customWidth="1"/>
    <col min="9475" max="9475" width="10.140625" style="7" bestFit="1" customWidth="1"/>
    <col min="9476" max="9476" width="12.7109375" style="7" customWidth="1"/>
    <col min="9477" max="9477" width="16.85546875" style="7" customWidth="1"/>
    <col min="9478" max="9478" width="22.28515625" style="7" customWidth="1"/>
    <col min="9479" max="9479" width="17.28515625" style="7" customWidth="1"/>
    <col min="9480" max="9728" width="9.140625" style="7"/>
    <col min="9729" max="9729" width="5.28515625" style="7" customWidth="1"/>
    <col min="9730" max="9730" width="52.42578125" style="7" customWidth="1"/>
    <col min="9731" max="9731" width="10.140625" style="7" bestFit="1" customWidth="1"/>
    <col min="9732" max="9732" width="12.7109375" style="7" customWidth="1"/>
    <col min="9733" max="9733" width="16.85546875" style="7" customWidth="1"/>
    <col min="9734" max="9734" width="22.28515625" style="7" customWidth="1"/>
    <col min="9735" max="9735" width="17.28515625" style="7" customWidth="1"/>
    <col min="9736" max="9984" width="9.140625" style="7"/>
    <col min="9985" max="9985" width="5.28515625" style="7" customWidth="1"/>
    <col min="9986" max="9986" width="52.42578125" style="7" customWidth="1"/>
    <col min="9987" max="9987" width="10.140625" style="7" bestFit="1" customWidth="1"/>
    <col min="9988" max="9988" width="12.7109375" style="7" customWidth="1"/>
    <col min="9989" max="9989" width="16.85546875" style="7" customWidth="1"/>
    <col min="9990" max="9990" width="22.28515625" style="7" customWidth="1"/>
    <col min="9991" max="9991" width="17.28515625" style="7" customWidth="1"/>
    <col min="9992" max="10240" width="9.140625" style="7"/>
    <col min="10241" max="10241" width="5.28515625" style="7" customWidth="1"/>
    <col min="10242" max="10242" width="52.42578125" style="7" customWidth="1"/>
    <col min="10243" max="10243" width="10.140625" style="7" bestFit="1" customWidth="1"/>
    <col min="10244" max="10244" width="12.7109375" style="7" customWidth="1"/>
    <col min="10245" max="10245" width="16.85546875" style="7" customWidth="1"/>
    <col min="10246" max="10246" width="22.28515625" style="7" customWidth="1"/>
    <col min="10247" max="10247" width="17.28515625" style="7" customWidth="1"/>
    <col min="10248" max="10496" width="9.140625" style="7"/>
    <col min="10497" max="10497" width="5.28515625" style="7" customWidth="1"/>
    <col min="10498" max="10498" width="52.42578125" style="7" customWidth="1"/>
    <col min="10499" max="10499" width="10.140625" style="7" bestFit="1" customWidth="1"/>
    <col min="10500" max="10500" width="12.7109375" style="7" customWidth="1"/>
    <col min="10501" max="10501" width="16.85546875" style="7" customWidth="1"/>
    <col min="10502" max="10502" width="22.28515625" style="7" customWidth="1"/>
    <col min="10503" max="10503" width="17.28515625" style="7" customWidth="1"/>
    <col min="10504" max="10752" width="9.140625" style="7"/>
    <col min="10753" max="10753" width="5.28515625" style="7" customWidth="1"/>
    <col min="10754" max="10754" width="52.42578125" style="7" customWidth="1"/>
    <col min="10755" max="10755" width="10.140625" style="7" bestFit="1" customWidth="1"/>
    <col min="10756" max="10756" width="12.7109375" style="7" customWidth="1"/>
    <col min="10757" max="10757" width="16.85546875" style="7" customWidth="1"/>
    <col min="10758" max="10758" width="22.28515625" style="7" customWidth="1"/>
    <col min="10759" max="10759" width="17.28515625" style="7" customWidth="1"/>
    <col min="10760" max="11008" width="9.140625" style="7"/>
    <col min="11009" max="11009" width="5.28515625" style="7" customWidth="1"/>
    <col min="11010" max="11010" width="52.42578125" style="7" customWidth="1"/>
    <col min="11011" max="11011" width="10.140625" style="7" bestFit="1" customWidth="1"/>
    <col min="11012" max="11012" width="12.7109375" style="7" customWidth="1"/>
    <col min="11013" max="11013" width="16.85546875" style="7" customWidth="1"/>
    <col min="11014" max="11014" width="22.28515625" style="7" customWidth="1"/>
    <col min="11015" max="11015" width="17.28515625" style="7" customWidth="1"/>
    <col min="11016" max="11264" width="9.140625" style="7"/>
    <col min="11265" max="11265" width="5.28515625" style="7" customWidth="1"/>
    <col min="11266" max="11266" width="52.42578125" style="7" customWidth="1"/>
    <col min="11267" max="11267" width="10.140625" style="7" bestFit="1" customWidth="1"/>
    <col min="11268" max="11268" width="12.7109375" style="7" customWidth="1"/>
    <col min="11269" max="11269" width="16.85546875" style="7" customWidth="1"/>
    <col min="11270" max="11270" width="22.28515625" style="7" customWidth="1"/>
    <col min="11271" max="11271" width="17.28515625" style="7" customWidth="1"/>
    <col min="11272" max="11520" width="9.140625" style="7"/>
    <col min="11521" max="11521" width="5.28515625" style="7" customWidth="1"/>
    <col min="11522" max="11522" width="52.42578125" style="7" customWidth="1"/>
    <col min="11523" max="11523" width="10.140625" style="7" bestFit="1" customWidth="1"/>
    <col min="11524" max="11524" width="12.7109375" style="7" customWidth="1"/>
    <col min="11525" max="11525" width="16.85546875" style="7" customWidth="1"/>
    <col min="11526" max="11526" width="22.28515625" style="7" customWidth="1"/>
    <col min="11527" max="11527" width="17.28515625" style="7" customWidth="1"/>
    <col min="11528" max="11776" width="9.140625" style="7"/>
    <col min="11777" max="11777" width="5.28515625" style="7" customWidth="1"/>
    <col min="11778" max="11778" width="52.42578125" style="7" customWidth="1"/>
    <col min="11779" max="11779" width="10.140625" style="7" bestFit="1" customWidth="1"/>
    <col min="11780" max="11780" width="12.7109375" style="7" customWidth="1"/>
    <col min="11781" max="11781" width="16.85546875" style="7" customWidth="1"/>
    <col min="11782" max="11782" width="22.28515625" style="7" customWidth="1"/>
    <col min="11783" max="11783" width="17.28515625" style="7" customWidth="1"/>
    <col min="11784" max="12032" width="9.140625" style="7"/>
    <col min="12033" max="12033" width="5.28515625" style="7" customWidth="1"/>
    <col min="12034" max="12034" width="52.42578125" style="7" customWidth="1"/>
    <col min="12035" max="12035" width="10.140625" style="7" bestFit="1" customWidth="1"/>
    <col min="12036" max="12036" width="12.7109375" style="7" customWidth="1"/>
    <col min="12037" max="12037" width="16.85546875" style="7" customWidth="1"/>
    <col min="12038" max="12038" width="22.28515625" style="7" customWidth="1"/>
    <col min="12039" max="12039" width="17.28515625" style="7" customWidth="1"/>
    <col min="12040" max="12288" width="9.140625" style="7"/>
    <col min="12289" max="12289" width="5.28515625" style="7" customWidth="1"/>
    <col min="12290" max="12290" width="52.42578125" style="7" customWidth="1"/>
    <col min="12291" max="12291" width="10.140625" style="7" bestFit="1" customWidth="1"/>
    <col min="12292" max="12292" width="12.7109375" style="7" customWidth="1"/>
    <col min="12293" max="12293" width="16.85546875" style="7" customWidth="1"/>
    <col min="12294" max="12294" width="22.28515625" style="7" customWidth="1"/>
    <col min="12295" max="12295" width="17.28515625" style="7" customWidth="1"/>
    <col min="12296" max="12544" width="9.140625" style="7"/>
    <col min="12545" max="12545" width="5.28515625" style="7" customWidth="1"/>
    <col min="12546" max="12546" width="52.42578125" style="7" customWidth="1"/>
    <col min="12547" max="12547" width="10.140625" style="7" bestFit="1" customWidth="1"/>
    <col min="12548" max="12548" width="12.7109375" style="7" customWidth="1"/>
    <col min="12549" max="12549" width="16.85546875" style="7" customWidth="1"/>
    <col min="12550" max="12550" width="22.28515625" style="7" customWidth="1"/>
    <col min="12551" max="12551" width="17.28515625" style="7" customWidth="1"/>
    <col min="12552" max="12800" width="9.140625" style="7"/>
    <col min="12801" max="12801" width="5.28515625" style="7" customWidth="1"/>
    <col min="12802" max="12802" width="52.42578125" style="7" customWidth="1"/>
    <col min="12803" max="12803" width="10.140625" style="7" bestFit="1" customWidth="1"/>
    <col min="12804" max="12804" width="12.7109375" style="7" customWidth="1"/>
    <col min="12805" max="12805" width="16.85546875" style="7" customWidth="1"/>
    <col min="12806" max="12806" width="22.28515625" style="7" customWidth="1"/>
    <col min="12807" max="12807" width="17.28515625" style="7" customWidth="1"/>
    <col min="12808" max="13056" width="9.140625" style="7"/>
    <col min="13057" max="13057" width="5.28515625" style="7" customWidth="1"/>
    <col min="13058" max="13058" width="52.42578125" style="7" customWidth="1"/>
    <col min="13059" max="13059" width="10.140625" style="7" bestFit="1" customWidth="1"/>
    <col min="13060" max="13060" width="12.7109375" style="7" customWidth="1"/>
    <col min="13061" max="13061" width="16.85546875" style="7" customWidth="1"/>
    <col min="13062" max="13062" width="22.28515625" style="7" customWidth="1"/>
    <col min="13063" max="13063" width="17.28515625" style="7" customWidth="1"/>
    <col min="13064" max="13312" width="9.140625" style="7"/>
    <col min="13313" max="13313" width="5.28515625" style="7" customWidth="1"/>
    <col min="13314" max="13314" width="52.42578125" style="7" customWidth="1"/>
    <col min="13315" max="13315" width="10.140625" style="7" bestFit="1" customWidth="1"/>
    <col min="13316" max="13316" width="12.7109375" style="7" customWidth="1"/>
    <col min="13317" max="13317" width="16.85546875" style="7" customWidth="1"/>
    <col min="13318" max="13318" width="22.28515625" style="7" customWidth="1"/>
    <col min="13319" max="13319" width="17.28515625" style="7" customWidth="1"/>
    <col min="13320" max="13568" width="9.140625" style="7"/>
    <col min="13569" max="13569" width="5.28515625" style="7" customWidth="1"/>
    <col min="13570" max="13570" width="52.42578125" style="7" customWidth="1"/>
    <col min="13571" max="13571" width="10.140625" style="7" bestFit="1" customWidth="1"/>
    <col min="13572" max="13572" width="12.7109375" style="7" customWidth="1"/>
    <col min="13573" max="13573" width="16.85546875" style="7" customWidth="1"/>
    <col min="13574" max="13574" width="22.28515625" style="7" customWidth="1"/>
    <col min="13575" max="13575" width="17.28515625" style="7" customWidth="1"/>
    <col min="13576" max="13824" width="9.140625" style="7"/>
    <col min="13825" max="13825" width="5.28515625" style="7" customWidth="1"/>
    <col min="13826" max="13826" width="52.42578125" style="7" customWidth="1"/>
    <col min="13827" max="13827" width="10.140625" style="7" bestFit="1" customWidth="1"/>
    <col min="13828" max="13828" width="12.7109375" style="7" customWidth="1"/>
    <col min="13829" max="13829" width="16.85546875" style="7" customWidth="1"/>
    <col min="13830" max="13830" width="22.28515625" style="7" customWidth="1"/>
    <col min="13831" max="13831" width="17.28515625" style="7" customWidth="1"/>
    <col min="13832" max="14080" width="9.140625" style="7"/>
    <col min="14081" max="14081" width="5.28515625" style="7" customWidth="1"/>
    <col min="14082" max="14082" width="52.42578125" style="7" customWidth="1"/>
    <col min="14083" max="14083" width="10.140625" style="7" bestFit="1" customWidth="1"/>
    <col min="14084" max="14084" width="12.7109375" style="7" customWidth="1"/>
    <col min="14085" max="14085" width="16.85546875" style="7" customWidth="1"/>
    <col min="14086" max="14086" width="22.28515625" style="7" customWidth="1"/>
    <col min="14087" max="14087" width="17.28515625" style="7" customWidth="1"/>
    <col min="14088" max="14336" width="9.140625" style="7"/>
    <col min="14337" max="14337" width="5.28515625" style="7" customWidth="1"/>
    <col min="14338" max="14338" width="52.42578125" style="7" customWidth="1"/>
    <col min="14339" max="14339" width="10.140625" style="7" bestFit="1" customWidth="1"/>
    <col min="14340" max="14340" width="12.7109375" style="7" customWidth="1"/>
    <col min="14341" max="14341" width="16.85546875" style="7" customWidth="1"/>
    <col min="14342" max="14342" width="22.28515625" style="7" customWidth="1"/>
    <col min="14343" max="14343" width="17.28515625" style="7" customWidth="1"/>
    <col min="14344" max="14592" width="9.140625" style="7"/>
    <col min="14593" max="14593" width="5.28515625" style="7" customWidth="1"/>
    <col min="14594" max="14594" width="52.42578125" style="7" customWidth="1"/>
    <col min="14595" max="14595" width="10.140625" style="7" bestFit="1" customWidth="1"/>
    <col min="14596" max="14596" width="12.7109375" style="7" customWidth="1"/>
    <col min="14597" max="14597" width="16.85546875" style="7" customWidth="1"/>
    <col min="14598" max="14598" width="22.28515625" style="7" customWidth="1"/>
    <col min="14599" max="14599" width="17.28515625" style="7" customWidth="1"/>
    <col min="14600" max="14848" width="9.140625" style="7"/>
    <col min="14849" max="14849" width="5.28515625" style="7" customWidth="1"/>
    <col min="14850" max="14850" width="52.42578125" style="7" customWidth="1"/>
    <col min="14851" max="14851" width="10.140625" style="7" bestFit="1" customWidth="1"/>
    <col min="14852" max="14852" width="12.7109375" style="7" customWidth="1"/>
    <col min="14853" max="14853" width="16.85546875" style="7" customWidth="1"/>
    <col min="14854" max="14854" width="22.28515625" style="7" customWidth="1"/>
    <col min="14855" max="14855" width="17.28515625" style="7" customWidth="1"/>
    <col min="14856" max="15104" width="9.140625" style="7"/>
    <col min="15105" max="15105" width="5.28515625" style="7" customWidth="1"/>
    <col min="15106" max="15106" width="52.42578125" style="7" customWidth="1"/>
    <col min="15107" max="15107" width="10.140625" style="7" bestFit="1" customWidth="1"/>
    <col min="15108" max="15108" width="12.7109375" style="7" customWidth="1"/>
    <col min="15109" max="15109" width="16.85546875" style="7" customWidth="1"/>
    <col min="15110" max="15110" width="22.28515625" style="7" customWidth="1"/>
    <col min="15111" max="15111" width="17.28515625" style="7" customWidth="1"/>
    <col min="15112" max="15360" width="9.140625" style="7"/>
    <col min="15361" max="15361" width="5.28515625" style="7" customWidth="1"/>
    <col min="15362" max="15362" width="52.42578125" style="7" customWidth="1"/>
    <col min="15363" max="15363" width="10.140625" style="7" bestFit="1" customWidth="1"/>
    <col min="15364" max="15364" width="12.7109375" style="7" customWidth="1"/>
    <col min="15365" max="15365" width="16.85546875" style="7" customWidth="1"/>
    <col min="15366" max="15366" width="22.28515625" style="7" customWidth="1"/>
    <col min="15367" max="15367" width="17.28515625" style="7" customWidth="1"/>
    <col min="15368" max="15616" width="9.140625" style="7"/>
    <col min="15617" max="15617" width="5.28515625" style="7" customWidth="1"/>
    <col min="15618" max="15618" width="52.42578125" style="7" customWidth="1"/>
    <col min="15619" max="15619" width="10.140625" style="7" bestFit="1" customWidth="1"/>
    <col min="15620" max="15620" width="12.7109375" style="7" customWidth="1"/>
    <col min="15621" max="15621" width="16.85546875" style="7" customWidth="1"/>
    <col min="15622" max="15622" width="22.28515625" style="7" customWidth="1"/>
    <col min="15623" max="15623" width="17.28515625" style="7" customWidth="1"/>
    <col min="15624" max="15872" width="9.140625" style="7"/>
    <col min="15873" max="15873" width="5.28515625" style="7" customWidth="1"/>
    <col min="15874" max="15874" width="52.42578125" style="7" customWidth="1"/>
    <col min="15875" max="15875" width="10.140625" style="7" bestFit="1" customWidth="1"/>
    <col min="15876" max="15876" width="12.7109375" style="7" customWidth="1"/>
    <col min="15877" max="15877" width="16.85546875" style="7" customWidth="1"/>
    <col min="15878" max="15878" width="22.28515625" style="7" customWidth="1"/>
    <col min="15879" max="15879" width="17.28515625" style="7" customWidth="1"/>
    <col min="15880" max="16128" width="9.140625" style="7"/>
    <col min="16129" max="16129" width="5.28515625" style="7" customWidth="1"/>
    <col min="16130" max="16130" width="52.42578125" style="7" customWidth="1"/>
    <col min="16131" max="16131" width="10.140625" style="7" bestFit="1" customWidth="1"/>
    <col min="16132" max="16132" width="12.7109375" style="7" customWidth="1"/>
    <col min="16133" max="16133" width="16.85546875" style="7" customWidth="1"/>
    <col min="16134" max="16134" width="22.28515625" style="7" customWidth="1"/>
    <col min="16135" max="16135" width="17.28515625" style="7" customWidth="1"/>
    <col min="16136" max="16384" width="9.140625" style="7"/>
  </cols>
  <sheetData>
    <row r="1" spans="1:44" s="3" customFormat="1" ht="15" x14ac:dyDescent="0.25">
      <c r="A1" s="155" t="s">
        <v>0</v>
      </c>
      <c r="B1" s="1"/>
      <c r="C1" s="24"/>
      <c r="D1" s="24"/>
      <c r="E1" s="24"/>
      <c r="F1" s="24"/>
      <c r="G1" s="2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4" s="3" customFormat="1" ht="15" x14ac:dyDescent="0.25">
      <c r="A2" s="155" t="s">
        <v>1</v>
      </c>
      <c r="B2" s="155"/>
      <c r="C2" s="90"/>
      <c r="D2" s="90"/>
      <c r="E2" s="90"/>
      <c r="F2" s="90"/>
      <c r="G2" s="9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4" s="3" customFormat="1" ht="15" x14ac:dyDescent="0.25">
      <c r="A3" s="164" t="s">
        <v>50</v>
      </c>
      <c r="B3" s="164"/>
      <c r="C3" s="90"/>
      <c r="D3" s="90"/>
      <c r="E3" s="90"/>
      <c r="F3" s="90"/>
      <c r="G3" s="9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4" s="3" customFormat="1" ht="15" x14ac:dyDescent="0.25">
      <c r="A4" s="155" t="s">
        <v>51</v>
      </c>
      <c r="B4" s="155"/>
      <c r="C4" s="90"/>
      <c r="D4" s="90"/>
      <c r="E4" s="90"/>
      <c r="F4" s="90"/>
      <c r="G4" s="9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44" s="3" customFormat="1" ht="15" x14ac:dyDescent="0.25">
      <c r="A5" s="155"/>
      <c r="B5" s="155"/>
      <c r="C5" s="90"/>
      <c r="D5" s="90"/>
      <c r="E5" s="90"/>
      <c r="F5" s="90"/>
      <c r="G5" s="9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44" s="3" customFormat="1" ht="15" x14ac:dyDescent="0.25">
      <c r="A6" s="1" t="s">
        <v>129</v>
      </c>
      <c r="B6" s="5"/>
      <c r="C6" s="91"/>
      <c r="D6" s="91"/>
      <c r="E6" s="91"/>
      <c r="F6" s="91"/>
      <c r="G6" s="9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44" s="3" customFormat="1" ht="15" x14ac:dyDescent="0.25">
      <c r="A7" s="13"/>
      <c r="B7" s="91"/>
      <c r="C7" s="91"/>
      <c r="D7" s="91"/>
      <c r="E7" s="91"/>
      <c r="F7" s="91"/>
      <c r="G7" s="9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44" s="3" customFormat="1" ht="15" x14ac:dyDescent="0.25">
      <c r="A8" s="5" t="s">
        <v>2</v>
      </c>
      <c r="B8" s="91"/>
      <c r="C8" s="91"/>
      <c r="D8" s="91"/>
      <c r="E8" s="91"/>
      <c r="F8" s="91"/>
      <c r="G8" s="9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44" s="3" customFormat="1" ht="15" x14ac:dyDescent="0.25">
      <c r="A9" s="5" t="s">
        <v>52</v>
      </c>
      <c r="B9" s="91"/>
      <c r="C9" s="91"/>
      <c r="D9" s="91"/>
      <c r="E9" s="91"/>
      <c r="F9" s="91"/>
      <c r="G9" s="9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44" s="3" customFormat="1" ht="15" x14ac:dyDescent="0.25">
      <c r="A10" s="5" t="s">
        <v>127</v>
      </c>
      <c r="B10" s="91"/>
      <c r="C10" s="91"/>
      <c r="D10" s="91"/>
      <c r="E10" s="91"/>
      <c r="F10" s="91"/>
      <c r="G10" s="9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44" s="3" customFormat="1" ht="15" x14ac:dyDescent="0.25">
      <c r="A11" s="91"/>
      <c r="B11" s="91"/>
      <c r="C11" s="91"/>
      <c r="D11" s="91"/>
      <c r="E11" s="91"/>
      <c r="F11" s="91"/>
      <c r="G11" s="9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44" s="3" customFormat="1" ht="15" x14ac:dyDescent="0.25">
      <c r="A12" s="92"/>
      <c r="B12" s="92"/>
      <c r="C12" s="92"/>
      <c r="D12" s="92"/>
      <c r="E12" s="165"/>
      <c r="F12" s="165"/>
      <c r="G12" s="56" t="s">
        <v>53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44" s="94" customFormat="1" ht="37.5" customHeight="1" x14ac:dyDescent="0.2">
      <c r="A13" s="93" t="s">
        <v>4</v>
      </c>
      <c r="B13" s="11" t="s">
        <v>5</v>
      </c>
      <c r="C13" s="11" t="s">
        <v>6</v>
      </c>
      <c r="D13" s="11" t="s">
        <v>7</v>
      </c>
      <c r="E13" s="11" t="s">
        <v>8</v>
      </c>
      <c r="F13" s="11" t="s">
        <v>9</v>
      </c>
      <c r="G13" s="11" t="s">
        <v>10</v>
      </c>
      <c r="H13" s="3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</row>
    <row r="14" spans="1:44" s="17" customFormat="1" ht="10.5" x14ac:dyDescent="0.2">
      <c r="A14" s="15">
        <v>0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 t="s">
        <v>11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44" s="25" customFormat="1" ht="17.25" customHeight="1" x14ac:dyDescent="0.2">
      <c r="A15" s="95" t="s">
        <v>12</v>
      </c>
      <c r="B15" s="82" t="s">
        <v>13</v>
      </c>
      <c r="C15" s="96">
        <f>'7'!C15</f>
        <v>157818</v>
      </c>
      <c r="D15" s="96">
        <f>'7'!D15</f>
        <v>80123</v>
      </c>
      <c r="E15" s="84">
        <f>'7'!E15</f>
        <v>57153831.18</v>
      </c>
      <c r="F15" s="84">
        <f>'7'!F15</f>
        <v>4740464.72</v>
      </c>
      <c r="G15" s="85">
        <f t="shared" ref="G15:G21" si="0">E15+F15</f>
        <v>61894295.899999999</v>
      </c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44" s="25" customFormat="1" ht="17.25" customHeight="1" x14ac:dyDescent="0.2">
      <c r="A16" s="95" t="s">
        <v>20</v>
      </c>
      <c r="B16" s="97" t="s">
        <v>21</v>
      </c>
      <c r="C16" s="96">
        <f>'7'!C22</f>
        <v>6119</v>
      </c>
      <c r="D16" s="96">
        <f>'7'!D22</f>
        <v>3095</v>
      </c>
      <c r="E16" s="84">
        <f>'7'!E22</f>
        <v>2232726.91</v>
      </c>
      <c r="F16" s="84">
        <f>'7'!F22</f>
        <v>192529.08999999997</v>
      </c>
      <c r="G16" s="85">
        <f t="shared" si="0"/>
        <v>2425256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s="25" customFormat="1" ht="17.25" customHeight="1" x14ac:dyDescent="0.2">
      <c r="A17" s="95" t="s">
        <v>23</v>
      </c>
      <c r="B17" s="23" t="s">
        <v>24</v>
      </c>
      <c r="C17" s="96">
        <f>'7'!C29</f>
        <v>1970</v>
      </c>
      <c r="D17" s="96">
        <f>'7'!D29</f>
        <v>995</v>
      </c>
      <c r="E17" s="84">
        <f>'7'!E29</f>
        <v>717039.18</v>
      </c>
      <c r="F17" s="84">
        <f>'7'!F29</f>
        <v>24415.940000000002</v>
      </c>
      <c r="G17" s="85">
        <f t="shared" si="0"/>
        <v>741455.12000000011</v>
      </c>
      <c r="H17" s="24"/>
      <c r="I17" s="24"/>
      <c r="J17" s="24"/>
      <c r="K17" s="24"/>
      <c r="L17" s="24"/>
      <c r="M17" s="24"/>
      <c r="N17" s="24"/>
      <c r="O17" s="55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s="25" customFormat="1" ht="16.5" customHeight="1" x14ac:dyDescent="0.2">
      <c r="A18" s="95" t="s">
        <v>26</v>
      </c>
      <c r="B18" s="98" t="s">
        <v>54</v>
      </c>
      <c r="C18" s="99">
        <f>'7'!C37</f>
        <v>42</v>
      </c>
      <c r="D18" s="99">
        <f>'7'!D37</f>
        <v>26</v>
      </c>
      <c r="E18" s="100">
        <f>'7'!E37</f>
        <v>18480.329999999998</v>
      </c>
      <c r="F18" s="100">
        <f>'7'!F37</f>
        <v>2544.39</v>
      </c>
      <c r="G18" s="85">
        <f t="shared" si="0"/>
        <v>21024.719999999998</v>
      </c>
      <c r="H18" s="24"/>
      <c r="I18" s="24"/>
      <c r="J18" s="24"/>
      <c r="K18" s="24"/>
      <c r="L18" s="24"/>
      <c r="M18" s="24"/>
      <c r="N18" s="24"/>
      <c r="O18" s="5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7.25" customHeight="1" x14ac:dyDescent="0.2">
      <c r="A19" s="81" t="s">
        <v>30</v>
      </c>
      <c r="B19" s="23" t="s">
        <v>31</v>
      </c>
      <c r="C19" s="99">
        <f>'7'!C44</f>
        <v>86921</v>
      </c>
      <c r="D19" s="99">
        <f>'7'!D44</f>
        <v>40994</v>
      </c>
      <c r="E19" s="100">
        <f>'7'!E44</f>
        <v>34375251.120000005</v>
      </c>
      <c r="F19" s="100">
        <f>'7'!F44</f>
        <v>2366079.08</v>
      </c>
      <c r="G19" s="85">
        <f t="shared" si="0"/>
        <v>36741330.200000003</v>
      </c>
      <c r="H19" s="24"/>
      <c r="I19" s="24"/>
      <c r="J19" s="24"/>
      <c r="K19" s="24"/>
      <c r="L19" s="24"/>
      <c r="M19" s="24"/>
      <c r="N19" s="24"/>
      <c r="O19" s="5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7.25" customHeight="1" x14ac:dyDescent="0.2">
      <c r="A20" s="81" t="s">
        <v>33</v>
      </c>
      <c r="B20" s="82" t="s">
        <v>34</v>
      </c>
      <c r="C20" s="96">
        <f>'7'!C57</f>
        <v>12669</v>
      </c>
      <c r="D20" s="96">
        <f>'7'!D57</f>
        <v>8946</v>
      </c>
      <c r="E20" s="84">
        <f>'7'!E57</f>
        <v>5858196.8999999994</v>
      </c>
      <c r="F20" s="84">
        <f>'7'!F57</f>
        <v>215923.56</v>
      </c>
      <c r="G20" s="85">
        <f t="shared" si="0"/>
        <v>6074120.459999999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7.25" customHeight="1" x14ac:dyDescent="0.2">
      <c r="A21" s="81" t="s">
        <v>38</v>
      </c>
      <c r="B21" s="82" t="s">
        <v>39</v>
      </c>
      <c r="C21" s="96">
        <f>'7'!C65</f>
        <v>2089</v>
      </c>
      <c r="D21" s="96">
        <f>'7'!D65</f>
        <v>1217</v>
      </c>
      <c r="E21" s="84">
        <f>'7'!E65</f>
        <v>798289.86</v>
      </c>
      <c r="F21" s="84">
        <f>'7'!F65</f>
        <v>325675.84000000003</v>
      </c>
      <c r="G21" s="85">
        <f t="shared" si="0"/>
        <v>1123965.7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14" customFormat="1" ht="17.25" customHeight="1" x14ac:dyDescent="0.2">
      <c r="A22" s="154"/>
      <c r="B22" s="72" t="s">
        <v>49</v>
      </c>
      <c r="C22" s="102">
        <f>SUM(C15:C21)</f>
        <v>267628</v>
      </c>
      <c r="D22" s="102">
        <f>SUM(D15:D21)</f>
        <v>135396</v>
      </c>
      <c r="E22" s="34">
        <f>SUM(E15:E21)</f>
        <v>101153815.48</v>
      </c>
      <c r="F22" s="34">
        <f>SUM(F15:F21)</f>
        <v>7867632.6199999992</v>
      </c>
      <c r="G22" s="34">
        <f>SUM(G15:G21)</f>
        <v>109021448.09999999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25" customFormat="1" ht="12" customHeight="1" x14ac:dyDescent="0.2">
      <c r="A23" s="76"/>
      <c r="B23" s="77"/>
      <c r="C23" s="78"/>
      <c r="D23" s="78"/>
      <c r="E23" s="12"/>
      <c r="F23" s="12"/>
      <c r="G23" s="1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76"/>
      <c r="B24" s="77"/>
      <c r="C24" s="78"/>
      <c r="D24" s="78"/>
      <c r="E24" s="12"/>
      <c r="F24" s="12"/>
      <c r="G24" s="1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6"/>
      <c r="B25" s="77"/>
      <c r="C25" s="78"/>
      <c r="D25" s="78"/>
      <c r="E25" s="12"/>
      <c r="F25" s="12"/>
      <c r="G25" s="1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x14ac:dyDescent="0.2">
      <c r="A26" s="103"/>
      <c r="B26" s="77"/>
      <c r="C26" s="80"/>
      <c r="D26" s="80"/>
      <c r="E26" s="12"/>
      <c r="F26" s="12"/>
      <c r="G26" s="1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x14ac:dyDescent="0.2">
      <c r="A27" s="79"/>
      <c r="B27" s="104"/>
      <c r="C27" s="80"/>
      <c r="D27" s="80"/>
      <c r="E27" s="12"/>
      <c r="F27" s="12"/>
      <c r="G27" s="1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x14ac:dyDescent="0.2">
      <c r="A28" s="105"/>
      <c r="B28" s="104"/>
      <c r="C28" s="80"/>
      <c r="D28" s="80"/>
      <c r="E28" s="12"/>
      <c r="F28" s="12"/>
      <c r="G28" s="1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x14ac:dyDescent="0.2">
      <c r="A29" s="79"/>
      <c r="B29" s="104"/>
      <c r="C29" s="80"/>
      <c r="D29" s="80"/>
      <c r="E29" s="12"/>
      <c r="F29" s="12"/>
      <c r="G29" s="1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2" x14ac:dyDescent="0.2">
      <c r="A30" s="24"/>
      <c r="B30" s="77"/>
      <c r="C30" s="80"/>
      <c r="D30" s="80"/>
      <c r="E30" s="12"/>
      <c r="F30" s="86"/>
      <c r="G30" s="89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2" x14ac:dyDescent="0.2">
      <c r="A31" s="24"/>
      <c r="B31" s="77"/>
      <c r="C31" s="80"/>
      <c r="D31" s="80"/>
      <c r="E31" s="12"/>
      <c r="F31" s="12"/>
      <c r="G31" s="1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2" x14ac:dyDescent="0.2">
      <c r="A32" s="76"/>
      <c r="B32" s="77"/>
      <c r="C32" s="80"/>
      <c r="D32" s="80"/>
      <c r="E32" s="12"/>
      <c r="F32" s="12"/>
      <c r="G32" s="12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21" customHeight="1" x14ac:dyDescent="0.2">
      <c r="A33" s="24"/>
      <c r="B33" s="24"/>
      <c r="C33" s="24"/>
      <c r="D33" s="24"/>
      <c r="E33" s="24"/>
      <c r="F33" s="24"/>
      <c r="G33" s="86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2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2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2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2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2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2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2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2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2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2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2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2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2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2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2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L26" sqref="L26"/>
    </sheetView>
  </sheetViews>
  <sheetFormatPr defaultRowHeight="12.75" x14ac:dyDescent="0.2"/>
  <cols>
    <col min="1" max="1" width="5.28515625" style="24" customWidth="1"/>
    <col min="2" max="2" width="52.42578125" style="24" customWidth="1"/>
    <col min="3" max="3" width="10.140625" style="24" bestFit="1" customWidth="1"/>
    <col min="4" max="4" width="12.7109375" style="24" customWidth="1"/>
    <col min="5" max="5" width="16.85546875" style="24" customWidth="1"/>
    <col min="6" max="6" width="22.28515625" style="24" customWidth="1"/>
    <col min="7" max="7" width="17.28515625" style="24" customWidth="1"/>
  </cols>
  <sheetData>
    <row r="1" spans="1:7" x14ac:dyDescent="0.2">
      <c r="A1" s="160" t="s">
        <v>0</v>
      </c>
      <c r="B1" s="1"/>
    </row>
    <row r="2" spans="1:7" x14ac:dyDescent="0.2">
      <c r="A2" s="160" t="s">
        <v>1</v>
      </c>
      <c r="B2" s="160"/>
      <c r="C2" s="90"/>
      <c r="D2" s="90"/>
      <c r="E2" s="90"/>
      <c r="F2" s="90"/>
      <c r="G2" s="90"/>
    </row>
    <row r="3" spans="1:7" x14ac:dyDescent="0.2">
      <c r="A3" s="164" t="s">
        <v>50</v>
      </c>
      <c r="B3" s="164"/>
      <c r="C3" s="90"/>
      <c r="D3" s="90"/>
      <c r="E3" s="90"/>
      <c r="F3" s="90"/>
      <c r="G3" s="90"/>
    </row>
    <row r="4" spans="1:7" x14ac:dyDescent="0.2">
      <c r="A4" s="160" t="s">
        <v>51</v>
      </c>
      <c r="B4" s="160"/>
      <c r="C4" s="90"/>
      <c r="D4" s="90"/>
      <c r="E4" s="90"/>
      <c r="F4" s="90"/>
      <c r="G4" s="90"/>
    </row>
    <row r="5" spans="1:7" x14ac:dyDescent="0.2">
      <c r="A5" s="160"/>
      <c r="B5" s="160"/>
      <c r="C5" s="90"/>
      <c r="D5" s="90"/>
      <c r="E5" s="90"/>
      <c r="F5" s="90"/>
      <c r="G5" s="90"/>
    </row>
    <row r="6" spans="1:7" x14ac:dyDescent="0.2">
      <c r="A6" s="1" t="s">
        <v>131</v>
      </c>
      <c r="B6" s="5"/>
      <c r="C6" s="91"/>
      <c r="D6" s="91"/>
      <c r="E6" s="91"/>
      <c r="F6" s="91"/>
      <c r="G6" s="91"/>
    </row>
    <row r="7" spans="1:7" x14ac:dyDescent="0.2">
      <c r="A7" s="13"/>
      <c r="B7" s="91"/>
      <c r="C7" s="91"/>
      <c r="D7" s="91"/>
      <c r="E7" s="91"/>
      <c r="F7" s="91"/>
      <c r="G7" s="91"/>
    </row>
    <row r="8" spans="1:7" x14ac:dyDescent="0.2">
      <c r="A8" s="5" t="s">
        <v>2</v>
      </c>
      <c r="B8" s="91"/>
      <c r="C8" s="91"/>
      <c r="D8" s="91"/>
      <c r="E8" s="91"/>
      <c r="F8" s="91"/>
      <c r="G8" s="91"/>
    </row>
    <row r="9" spans="1:7" x14ac:dyDescent="0.2">
      <c r="A9" s="5" t="s">
        <v>52</v>
      </c>
      <c r="B9" s="91"/>
      <c r="C9" s="91"/>
      <c r="D9" s="91"/>
      <c r="E9" s="91"/>
      <c r="F9" s="91"/>
      <c r="G9" s="91"/>
    </row>
    <row r="10" spans="1:7" x14ac:dyDescent="0.2">
      <c r="A10" s="5" t="s">
        <v>130</v>
      </c>
      <c r="B10" s="91"/>
      <c r="C10" s="91"/>
      <c r="D10" s="91"/>
      <c r="E10" s="91"/>
      <c r="F10" s="91"/>
      <c r="G10" s="91"/>
    </row>
    <row r="11" spans="1:7" x14ac:dyDescent="0.2">
      <c r="A11" s="91"/>
      <c r="B11" s="91"/>
      <c r="C11" s="91"/>
      <c r="D11" s="91"/>
      <c r="E11" s="91"/>
      <c r="F11" s="91"/>
      <c r="G11" s="91"/>
    </row>
    <row r="12" spans="1:7" x14ac:dyDescent="0.2">
      <c r="A12" s="92"/>
      <c r="B12" s="92"/>
      <c r="C12" s="92"/>
      <c r="D12" s="92"/>
      <c r="E12" s="165"/>
      <c r="F12" s="165"/>
      <c r="G12" s="56" t="s">
        <v>53</v>
      </c>
    </row>
    <row r="13" spans="1:7" ht="36" x14ac:dyDescent="0.2">
      <c r="A13" s="93" t="s">
        <v>4</v>
      </c>
      <c r="B13" s="11" t="s">
        <v>5</v>
      </c>
      <c r="C13" s="11" t="s">
        <v>6</v>
      </c>
      <c r="D13" s="11" t="s">
        <v>7</v>
      </c>
      <c r="E13" s="11" t="s">
        <v>8</v>
      </c>
      <c r="F13" s="11" t="s">
        <v>9</v>
      </c>
      <c r="G13" s="11" t="s">
        <v>10</v>
      </c>
    </row>
    <row r="14" spans="1:7" x14ac:dyDescent="0.2">
      <c r="A14" s="15">
        <v>0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 t="s">
        <v>11</v>
      </c>
    </row>
    <row r="15" spans="1:7" ht="15" customHeight="1" x14ac:dyDescent="0.2">
      <c r="A15" s="95" t="s">
        <v>12</v>
      </c>
      <c r="B15" s="82" t="s">
        <v>13</v>
      </c>
      <c r="C15" s="108">
        <f>'8'!C15</f>
        <v>160020</v>
      </c>
      <c r="D15" s="108">
        <f>'8'!D15</f>
        <v>81293</v>
      </c>
      <c r="E15" s="96">
        <f>'8'!E15</f>
        <v>57947416.280000001</v>
      </c>
      <c r="F15" s="96">
        <f>'8'!F15</f>
        <v>2369883.1</v>
      </c>
      <c r="G15" s="96">
        <f>'8'!G15</f>
        <v>60317299.379999995</v>
      </c>
    </row>
    <row r="16" spans="1:7" ht="15" customHeight="1" x14ac:dyDescent="0.2">
      <c r="A16" s="95" t="s">
        <v>20</v>
      </c>
      <c r="B16" s="97" t="s">
        <v>21</v>
      </c>
      <c r="C16" s="108">
        <f>'8'!C22</f>
        <v>6229</v>
      </c>
      <c r="D16" s="108">
        <f>'8'!D22</f>
        <v>3154</v>
      </c>
      <c r="E16" s="96">
        <f>'8'!E22</f>
        <v>2270052.21</v>
      </c>
      <c r="F16" s="96">
        <f>'8'!F22</f>
        <v>121332.33</v>
      </c>
      <c r="G16" s="96">
        <f>'8'!G22</f>
        <v>2391384.54</v>
      </c>
    </row>
    <row r="17" spans="1:7" ht="15" customHeight="1" x14ac:dyDescent="0.2">
      <c r="A17" s="95" t="s">
        <v>23</v>
      </c>
      <c r="B17" s="23" t="s">
        <v>24</v>
      </c>
      <c r="C17" s="108">
        <f>'8'!C29</f>
        <v>1995</v>
      </c>
      <c r="D17" s="108">
        <f>'8'!D29</f>
        <v>1009</v>
      </c>
      <c r="E17" s="96">
        <f>'8'!E29</f>
        <v>724154.86</v>
      </c>
      <c r="F17" s="96">
        <f>'8'!F29</f>
        <v>19509.12</v>
      </c>
      <c r="G17" s="96">
        <f>'8'!G29</f>
        <v>743663.98</v>
      </c>
    </row>
    <row r="18" spans="1:7" ht="15" customHeight="1" x14ac:dyDescent="0.2">
      <c r="A18" s="95" t="s">
        <v>26</v>
      </c>
      <c r="B18" s="98" t="s">
        <v>54</v>
      </c>
      <c r="C18" s="108">
        <f>'8'!C37</f>
        <v>41</v>
      </c>
      <c r="D18" s="108">
        <f>'8'!D37</f>
        <v>25</v>
      </c>
      <c r="E18" s="99">
        <f>'8'!E37</f>
        <v>18347.29</v>
      </c>
      <c r="F18" s="99">
        <f>'8'!F37</f>
        <v>0</v>
      </c>
      <c r="G18" s="99">
        <f>'8'!G37</f>
        <v>18347.29</v>
      </c>
    </row>
    <row r="19" spans="1:7" ht="15" customHeight="1" x14ac:dyDescent="0.2">
      <c r="A19" s="81" t="s">
        <v>30</v>
      </c>
      <c r="B19" s="23" t="s">
        <v>31</v>
      </c>
      <c r="C19" s="108">
        <f>'8'!C44</f>
        <v>87331</v>
      </c>
      <c r="D19" s="108">
        <f>'8'!D44</f>
        <v>41131</v>
      </c>
      <c r="E19" s="99">
        <f>'8'!E44</f>
        <v>34608824.600000001</v>
      </c>
      <c r="F19" s="99">
        <f>'8'!F44</f>
        <v>1266649.73</v>
      </c>
      <c r="G19" s="99">
        <f>'8'!G44</f>
        <v>35875474.330000006</v>
      </c>
    </row>
    <row r="20" spans="1:7" ht="15" customHeight="1" x14ac:dyDescent="0.2">
      <c r="A20" s="81" t="s">
        <v>33</v>
      </c>
      <c r="B20" s="82" t="s">
        <v>34</v>
      </c>
      <c r="C20" s="108">
        <f>'8'!C57</f>
        <v>12725</v>
      </c>
      <c r="D20" s="108">
        <f>'8'!D57</f>
        <v>8984</v>
      </c>
      <c r="E20" s="96">
        <f>'8'!E57</f>
        <v>5880567.4299999997</v>
      </c>
      <c r="F20" s="96">
        <f>'8'!F57</f>
        <v>182675.87</v>
      </c>
      <c r="G20" s="96">
        <f>'8'!G57</f>
        <v>6063243.3000000007</v>
      </c>
    </row>
    <row r="21" spans="1:7" ht="15" customHeight="1" x14ac:dyDescent="0.2">
      <c r="A21" s="81" t="s">
        <v>38</v>
      </c>
      <c r="B21" s="82" t="s">
        <v>39</v>
      </c>
      <c r="C21" s="108">
        <f>'8'!C65</f>
        <v>2317</v>
      </c>
      <c r="D21" s="108">
        <f>'8'!D65</f>
        <v>1340</v>
      </c>
      <c r="E21" s="96">
        <f>'8'!E65</f>
        <v>863582.82</v>
      </c>
      <c r="F21" s="96">
        <f>'8'!F65</f>
        <v>568265.97</v>
      </c>
      <c r="G21" s="96">
        <f>'8'!G65</f>
        <v>1431848.79</v>
      </c>
    </row>
    <row r="22" spans="1:7" ht="15" customHeight="1" x14ac:dyDescent="0.2">
      <c r="A22" s="158"/>
      <c r="B22" s="72" t="s">
        <v>49</v>
      </c>
      <c r="C22" s="170">
        <f>SUM(C15:C21)</f>
        <v>270658</v>
      </c>
      <c r="D22" s="170">
        <f>SUM(D15:D21)</f>
        <v>136936</v>
      </c>
      <c r="E22" s="34">
        <f>SUM(E15:E21)</f>
        <v>102312945.49000001</v>
      </c>
      <c r="F22" s="34">
        <f>SUM(F15:F21)</f>
        <v>4528316.12</v>
      </c>
      <c r="G22" s="34">
        <f>SUM(G15:G21)</f>
        <v>106841261.61</v>
      </c>
    </row>
    <row r="23" spans="1:7" x14ac:dyDescent="0.2">
      <c r="A23" s="76"/>
      <c r="B23" s="77"/>
      <c r="C23" s="78"/>
      <c r="D23" s="78"/>
      <c r="E23" s="12"/>
      <c r="F23" s="12"/>
      <c r="G23" s="12"/>
    </row>
    <row r="24" spans="1:7" x14ac:dyDescent="0.2">
      <c r="A24" s="76"/>
      <c r="B24" s="77"/>
      <c r="C24" s="78"/>
      <c r="D24" s="78"/>
      <c r="E24" s="12"/>
      <c r="F24" s="12"/>
      <c r="G24" s="12"/>
    </row>
    <row r="25" spans="1:7" x14ac:dyDescent="0.2">
      <c r="A25" s="36"/>
      <c r="B25" s="77"/>
      <c r="C25" s="78"/>
      <c r="D25" s="78"/>
      <c r="E25" s="12"/>
      <c r="F25" s="12"/>
      <c r="G25" s="12"/>
    </row>
    <row r="26" spans="1:7" x14ac:dyDescent="0.2">
      <c r="A26" s="103"/>
      <c r="B26" s="77"/>
      <c r="C26" s="80"/>
      <c r="D26" s="80"/>
      <c r="E26" s="12"/>
      <c r="F26" s="12"/>
      <c r="G26" s="12"/>
    </row>
    <row r="27" spans="1:7" x14ac:dyDescent="0.2">
      <c r="A27" s="79"/>
      <c r="B27" s="104"/>
      <c r="C27" s="80"/>
      <c r="D27" s="80"/>
      <c r="E27" s="12"/>
      <c r="F27" s="12"/>
      <c r="G27" s="12"/>
    </row>
    <row r="28" spans="1:7" x14ac:dyDescent="0.2">
      <c r="A28" s="105"/>
      <c r="B28" s="104"/>
      <c r="C28" s="80"/>
      <c r="D28" s="80"/>
      <c r="E28" s="12"/>
      <c r="F28" s="12"/>
      <c r="G28" s="12"/>
    </row>
    <row r="29" spans="1:7" x14ac:dyDescent="0.2">
      <c r="A29" s="79"/>
      <c r="B29" s="104"/>
      <c r="C29" s="80"/>
      <c r="D29" s="80"/>
      <c r="E29" s="12"/>
      <c r="F29" s="12"/>
      <c r="G29" s="12"/>
    </row>
    <row r="30" spans="1:7" x14ac:dyDescent="0.2">
      <c r="B30" s="77"/>
      <c r="C30" s="80"/>
      <c r="D30" s="80"/>
      <c r="E30" s="12"/>
      <c r="F30" s="86"/>
      <c r="G30" s="89"/>
    </row>
    <row r="31" spans="1:7" x14ac:dyDescent="0.2">
      <c r="B31" s="77"/>
      <c r="C31" s="80"/>
      <c r="D31" s="80"/>
      <c r="E31" s="12"/>
      <c r="F31" s="12"/>
      <c r="G31" s="12"/>
    </row>
    <row r="32" spans="1:7" x14ac:dyDescent="0.2">
      <c r="A32" s="76"/>
      <c r="B32" s="77"/>
      <c r="C32" s="80"/>
      <c r="D32" s="80"/>
      <c r="E32" s="12"/>
      <c r="F32" s="12"/>
      <c r="G32" s="12"/>
    </row>
    <row r="33" spans="7:7" x14ac:dyDescent="0.2">
      <c r="G33" s="86"/>
    </row>
  </sheetData>
  <mergeCells count="2">
    <mergeCell ref="A3:B3"/>
    <mergeCell ref="E12:F1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Normal="100" workbookViewId="0">
      <selection activeCell="L16" sqref="L16"/>
    </sheetView>
  </sheetViews>
  <sheetFormatPr defaultRowHeight="12.75" x14ac:dyDescent="0.2"/>
  <cols>
    <col min="2" max="2" width="42.140625" customWidth="1"/>
    <col min="3" max="3" width="12.85546875" customWidth="1"/>
    <col min="4" max="4" width="12" customWidth="1"/>
    <col min="5" max="5" width="16.140625" customWidth="1"/>
    <col min="6" max="6" width="18.85546875" customWidth="1"/>
    <col min="7" max="7" width="16.85546875" customWidth="1"/>
    <col min="258" max="258" width="42.140625" customWidth="1"/>
    <col min="259" max="259" width="12.85546875" customWidth="1"/>
    <col min="260" max="260" width="12" customWidth="1"/>
    <col min="261" max="261" width="16.140625" customWidth="1"/>
    <col min="262" max="262" width="18.85546875" customWidth="1"/>
    <col min="263" max="263" width="16.85546875" customWidth="1"/>
    <col min="514" max="514" width="42.140625" customWidth="1"/>
    <col min="515" max="515" width="12.85546875" customWidth="1"/>
    <col min="516" max="516" width="12" customWidth="1"/>
    <col min="517" max="517" width="16.140625" customWidth="1"/>
    <col min="518" max="518" width="18.85546875" customWidth="1"/>
    <col min="519" max="519" width="16.85546875" customWidth="1"/>
    <col min="770" max="770" width="42.140625" customWidth="1"/>
    <col min="771" max="771" width="12.85546875" customWidth="1"/>
    <col min="772" max="772" width="12" customWidth="1"/>
    <col min="773" max="773" width="16.140625" customWidth="1"/>
    <col min="774" max="774" width="18.85546875" customWidth="1"/>
    <col min="775" max="775" width="16.85546875" customWidth="1"/>
    <col min="1026" max="1026" width="42.140625" customWidth="1"/>
    <col min="1027" max="1027" width="12.85546875" customWidth="1"/>
    <col min="1028" max="1028" width="12" customWidth="1"/>
    <col min="1029" max="1029" width="16.140625" customWidth="1"/>
    <col min="1030" max="1030" width="18.85546875" customWidth="1"/>
    <col min="1031" max="1031" width="16.85546875" customWidth="1"/>
    <col min="1282" max="1282" width="42.140625" customWidth="1"/>
    <col min="1283" max="1283" width="12.85546875" customWidth="1"/>
    <col min="1284" max="1284" width="12" customWidth="1"/>
    <col min="1285" max="1285" width="16.140625" customWidth="1"/>
    <col min="1286" max="1286" width="18.85546875" customWidth="1"/>
    <col min="1287" max="1287" width="16.85546875" customWidth="1"/>
    <col min="1538" max="1538" width="42.140625" customWidth="1"/>
    <col min="1539" max="1539" width="12.85546875" customWidth="1"/>
    <col min="1540" max="1540" width="12" customWidth="1"/>
    <col min="1541" max="1541" width="16.140625" customWidth="1"/>
    <col min="1542" max="1542" width="18.85546875" customWidth="1"/>
    <col min="1543" max="1543" width="16.85546875" customWidth="1"/>
    <col min="1794" max="1794" width="42.140625" customWidth="1"/>
    <col min="1795" max="1795" width="12.85546875" customWidth="1"/>
    <col min="1796" max="1796" width="12" customWidth="1"/>
    <col min="1797" max="1797" width="16.140625" customWidth="1"/>
    <col min="1798" max="1798" width="18.85546875" customWidth="1"/>
    <col min="1799" max="1799" width="16.85546875" customWidth="1"/>
    <col min="2050" max="2050" width="42.140625" customWidth="1"/>
    <col min="2051" max="2051" width="12.85546875" customWidth="1"/>
    <col min="2052" max="2052" width="12" customWidth="1"/>
    <col min="2053" max="2053" width="16.140625" customWidth="1"/>
    <col min="2054" max="2054" width="18.85546875" customWidth="1"/>
    <col min="2055" max="2055" width="16.85546875" customWidth="1"/>
    <col min="2306" max="2306" width="42.140625" customWidth="1"/>
    <col min="2307" max="2307" width="12.85546875" customWidth="1"/>
    <col min="2308" max="2308" width="12" customWidth="1"/>
    <col min="2309" max="2309" width="16.140625" customWidth="1"/>
    <col min="2310" max="2310" width="18.85546875" customWidth="1"/>
    <col min="2311" max="2311" width="16.85546875" customWidth="1"/>
    <col min="2562" max="2562" width="42.140625" customWidth="1"/>
    <col min="2563" max="2563" width="12.85546875" customWidth="1"/>
    <col min="2564" max="2564" width="12" customWidth="1"/>
    <col min="2565" max="2565" width="16.140625" customWidth="1"/>
    <col min="2566" max="2566" width="18.85546875" customWidth="1"/>
    <col min="2567" max="2567" width="16.85546875" customWidth="1"/>
    <col min="2818" max="2818" width="42.140625" customWidth="1"/>
    <col min="2819" max="2819" width="12.85546875" customWidth="1"/>
    <col min="2820" max="2820" width="12" customWidth="1"/>
    <col min="2821" max="2821" width="16.140625" customWidth="1"/>
    <col min="2822" max="2822" width="18.85546875" customWidth="1"/>
    <col min="2823" max="2823" width="16.85546875" customWidth="1"/>
    <col min="3074" max="3074" width="42.140625" customWidth="1"/>
    <col min="3075" max="3075" width="12.85546875" customWidth="1"/>
    <col min="3076" max="3076" width="12" customWidth="1"/>
    <col min="3077" max="3077" width="16.140625" customWidth="1"/>
    <col min="3078" max="3078" width="18.85546875" customWidth="1"/>
    <col min="3079" max="3079" width="16.85546875" customWidth="1"/>
    <col min="3330" max="3330" width="42.140625" customWidth="1"/>
    <col min="3331" max="3331" width="12.85546875" customWidth="1"/>
    <col min="3332" max="3332" width="12" customWidth="1"/>
    <col min="3333" max="3333" width="16.140625" customWidth="1"/>
    <col min="3334" max="3334" width="18.85546875" customWidth="1"/>
    <col min="3335" max="3335" width="16.85546875" customWidth="1"/>
    <col min="3586" max="3586" width="42.140625" customWidth="1"/>
    <col min="3587" max="3587" width="12.85546875" customWidth="1"/>
    <col min="3588" max="3588" width="12" customWidth="1"/>
    <col min="3589" max="3589" width="16.140625" customWidth="1"/>
    <col min="3590" max="3590" width="18.85546875" customWidth="1"/>
    <col min="3591" max="3591" width="16.85546875" customWidth="1"/>
    <col min="3842" max="3842" width="42.140625" customWidth="1"/>
    <col min="3843" max="3843" width="12.85546875" customWidth="1"/>
    <col min="3844" max="3844" width="12" customWidth="1"/>
    <col min="3845" max="3845" width="16.140625" customWidth="1"/>
    <col min="3846" max="3846" width="18.85546875" customWidth="1"/>
    <col min="3847" max="3847" width="16.85546875" customWidth="1"/>
    <col min="4098" max="4098" width="42.140625" customWidth="1"/>
    <col min="4099" max="4099" width="12.85546875" customWidth="1"/>
    <col min="4100" max="4100" width="12" customWidth="1"/>
    <col min="4101" max="4101" width="16.140625" customWidth="1"/>
    <col min="4102" max="4102" width="18.85546875" customWidth="1"/>
    <col min="4103" max="4103" width="16.85546875" customWidth="1"/>
    <col min="4354" max="4354" width="42.140625" customWidth="1"/>
    <col min="4355" max="4355" width="12.85546875" customWidth="1"/>
    <col min="4356" max="4356" width="12" customWidth="1"/>
    <col min="4357" max="4357" width="16.140625" customWidth="1"/>
    <col min="4358" max="4358" width="18.85546875" customWidth="1"/>
    <col min="4359" max="4359" width="16.85546875" customWidth="1"/>
    <col min="4610" max="4610" width="42.140625" customWidth="1"/>
    <col min="4611" max="4611" width="12.85546875" customWidth="1"/>
    <col min="4612" max="4612" width="12" customWidth="1"/>
    <col min="4613" max="4613" width="16.140625" customWidth="1"/>
    <col min="4614" max="4614" width="18.85546875" customWidth="1"/>
    <col min="4615" max="4615" width="16.85546875" customWidth="1"/>
    <col min="4866" max="4866" width="42.140625" customWidth="1"/>
    <col min="4867" max="4867" width="12.85546875" customWidth="1"/>
    <col min="4868" max="4868" width="12" customWidth="1"/>
    <col min="4869" max="4869" width="16.140625" customWidth="1"/>
    <col min="4870" max="4870" width="18.85546875" customWidth="1"/>
    <col min="4871" max="4871" width="16.85546875" customWidth="1"/>
    <col min="5122" max="5122" width="42.140625" customWidth="1"/>
    <col min="5123" max="5123" width="12.85546875" customWidth="1"/>
    <col min="5124" max="5124" width="12" customWidth="1"/>
    <col min="5125" max="5125" width="16.140625" customWidth="1"/>
    <col min="5126" max="5126" width="18.85546875" customWidth="1"/>
    <col min="5127" max="5127" width="16.85546875" customWidth="1"/>
    <col min="5378" max="5378" width="42.140625" customWidth="1"/>
    <col min="5379" max="5379" width="12.85546875" customWidth="1"/>
    <col min="5380" max="5380" width="12" customWidth="1"/>
    <col min="5381" max="5381" width="16.140625" customWidth="1"/>
    <col min="5382" max="5382" width="18.85546875" customWidth="1"/>
    <col min="5383" max="5383" width="16.85546875" customWidth="1"/>
    <col min="5634" max="5634" width="42.140625" customWidth="1"/>
    <col min="5635" max="5635" width="12.85546875" customWidth="1"/>
    <col min="5636" max="5636" width="12" customWidth="1"/>
    <col min="5637" max="5637" width="16.140625" customWidth="1"/>
    <col min="5638" max="5638" width="18.85546875" customWidth="1"/>
    <col min="5639" max="5639" width="16.85546875" customWidth="1"/>
    <col min="5890" max="5890" width="42.140625" customWidth="1"/>
    <col min="5891" max="5891" width="12.85546875" customWidth="1"/>
    <col min="5892" max="5892" width="12" customWidth="1"/>
    <col min="5893" max="5893" width="16.140625" customWidth="1"/>
    <col min="5894" max="5894" width="18.85546875" customWidth="1"/>
    <col min="5895" max="5895" width="16.85546875" customWidth="1"/>
    <col min="6146" max="6146" width="42.140625" customWidth="1"/>
    <col min="6147" max="6147" width="12.85546875" customWidth="1"/>
    <col min="6148" max="6148" width="12" customWidth="1"/>
    <col min="6149" max="6149" width="16.140625" customWidth="1"/>
    <col min="6150" max="6150" width="18.85546875" customWidth="1"/>
    <col min="6151" max="6151" width="16.85546875" customWidth="1"/>
    <col min="6402" max="6402" width="42.140625" customWidth="1"/>
    <col min="6403" max="6403" width="12.85546875" customWidth="1"/>
    <col min="6404" max="6404" width="12" customWidth="1"/>
    <col min="6405" max="6405" width="16.140625" customWidth="1"/>
    <col min="6406" max="6406" width="18.85546875" customWidth="1"/>
    <col min="6407" max="6407" width="16.85546875" customWidth="1"/>
    <col min="6658" max="6658" width="42.140625" customWidth="1"/>
    <col min="6659" max="6659" width="12.85546875" customWidth="1"/>
    <col min="6660" max="6660" width="12" customWidth="1"/>
    <col min="6661" max="6661" width="16.140625" customWidth="1"/>
    <col min="6662" max="6662" width="18.85546875" customWidth="1"/>
    <col min="6663" max="6663" width="16.85546875" customWidth="1"/>
    <col min="6914" max="6914" width="42.140625" customWidth="1"/>
    <col min="6915" max="6915" width="12.85546875" customWidth="1"/>
    <col min="6916" max="6916" width="12" customWidth="1"/>
    <col min="6917" max="6917" width="16.140625" customWidth="1"/>
    <col min="6918" max="6918" width="18.85546875" customWidth="1"/>
    <col min="6919" max="6919" width="16.85546875" customWidth="1"/>
    <col min="7170" max="7170" width="42.140625" customWidth="1"/>
    <col min="7171" max="7171" width="12.85546875" customWidth="1"/>
    <col min="7172" max="7172" width="12" customWidth="1"/>
    <col min="7173" max="7173" width="16.140625" customWidth="1"/>
    <col min="7174" max="7174" width="18.85546875" customWidth="1"/>
    <col min="7175" max="7175" width="16.85546875" customWidth="1"/>
    <col min="7426" max="7426" width="42.140625" customWidth="1"/>
    <col min="7427" max="7427" width="12.85546875" customWidth="1"/>
    <col min="7428" max="7428" width="12" customWidth="1"/>
    <col min="7429" max="7429" width="16.140625" customWidth="1"/>
    <col min="7430" max="7430" width="18.85546875" customWidth="1"/>
    <col min="7431" max="7431" width="16.85546875" customWidth="1"/>
    <col min="7682" max="7682" width="42.140625" customWidth="1"/>
    <col min="7683" max="7683" width="12.85546875" customWidth="1"/>
    <col min="7684" max="7684" width="12" customWidth="1"/>
    <col min="7685" max="7685" width="16.140625" customWidth="1"/>
    <col min="7686" max="7686" width="18.85546875" customWidth="1"/>
    <col min="7687" max="7687" width="16.85546875" customWidth="1"/>
    <col min="7938" max="7938" width="42.140625" customWidth="1"/>
    <col min="7939" max="7939" width="12.85546875" customWidth="1"/>
    <col min="7940" max="7940" width="12" customWidth="1"/>
    <col min="7941" max="7941" width="16.140625" customWidth="1"/>
    <col min="7942" max="7942" width="18.85546875" customWidth="1"/>
    <col min="7943" max="7943" width="16.85546875" customWidth="1"/>
    <col min="8194" max="8194" width="42.140625" customWidth="1"/>
    <col min="8195" max="8195" width="12.85546875" customWidth="1"/>
    <col min="8196" max="8196" width="12" customWidth="1"/>
    <col min="8197" max="8197" width="16.140625" customWidth="1"/>
    <col min="8198" max="8198" width="18.85546875" customWidth="1"/>
    <col min="8199" max="8199" width="16.85546875" customWidth="1"/>
    <col min="8450" max="8450" width="42.140625" customWidth="1"/>
    <col min="8451" max="8451" width="12.85546875" customWidth="1"/>
    <col min="8452" max="8452" width="12" customWidth="1"/>
    <col min="8453" max="8453" width="16.140625" customWidth="1"/>
    <col min="8454" max="8454" width="18.85546875" customWidth="1"/>
    <col min="8455" max="8455" width="16.85546875" customWidth="1"/>
    <col min="8706" max="8706" width="42.140625" customWidth="1"/>
    <col min="8707" max="8707" width="12.85546875" customWidth="1"/>
    <col min="8708" max="8708" width="12" customWidth="1"/>
    <col min="8709" max="8709" width="16.140625" customWidth="1"/>
    <col min="8710" max="8710" width="18.85546875" customWidth="1"/>
    <col min="8711" max="8711" width="16.85546875" customWidth="1"/>
    <col min="8962" max="8962" width="42.140625" customWidth="1"/>
    <col min="8963" max="8963" width="12.85546875" customWidth="1"/>
    <col min="8964" max="8964" width="12" customWidth="1"/>
    <col min="8965" max="8965" width="16.140625" customWidth="1"/>
    <col min="8966" max="8966" width="18.85546875" customWidth="1"/>
    <col min="8967" max="8967" width="16.85546875" customWidth="1"/>
    <col min="9218" max="9218" width="42.140625" customWidth="1"/>
    <col min="9219" max="9219" width="12.85546875" customWidth="1"/>
    <col min="9220" max="9220" width="12" customWidth="1"/>
    <col min="9221" max="9221" width="16.140625" customWidth="1"/>
    <col min="9222" max="9222" width="18.85546875" customWidth="1"/>
    <col min="9223" max="9223" width="16.85546875" customWidth="1"/>
    <col min="9474" max="9474" width="42.140625" customWidth="1"/>
    <col min="9475" max="9475" width="12.85546875" customWidth="1"/>
    <col min="9476" max="9476" width="12" customWidth="1"/>
    <col min="9477" max="9477" width="16.140625" customWidth="1"/>
    <col min="9478" max="9478" width="18.85546875" customWidth="1"/>
    <col min="9479" max="9479" width="16.85546875" customWidth="1"/>
    <col min="9730" max="9730" width="42.140625" customWidth="1"/>
    <col min="9731" max="9731" width="12.85546875" customWidth="1"/>
    <col min="9732" max="9732" width="12" customWidth="1"/>
    <col min="9733" max="9733" width="16.140625" customWidth="1"/>
    <col min="9734" max="9734" width="18.85546875" customWidth="1"/>
    <col min="9735" max="9735" width="16.85546875" customWidth="1"/>
    <col min="9986" max="9986" width="42.140625" customWidth="1"/>
    <col min="9987" max="9987" width="12.85546875" customWidth="1"/>
    <col min="9988" max="9988" width="12" customWidth="1"/>
    <col min="9989" max="9989" width="16.140625" customWidth="1"/>
    <col min="9990" max="9990" width="18.85546875" customWidth="1"/>
    <col min="9991" max="9991" width="16.85546875" customWidth="1"/>
    <col min="10242" max="10242" width="42.140625" customWidth="1"/>
    <col min="10243" max="10243" width="12.85546875" customWidth="1"/>
    <col min="10244" max="10244" width="12" customWidth="1"/>
    <col min="10245" max="10245" width="16.140625" customWidth="1"/>
    <col min="10246" max="10246" width="18.85546875" customWidth="1"/>
    <col min="10247" max="10247" width="16.85546875" customWidth="1"/>
    <col min="10498" max="10498" width="42.140625" customWidth="1"/>
    <col min="10499" max="10499" width="12.85546875" customWidth="1"/>
    <col min="10500" max="10500" width="12" customWidth="1"/>
    <col min="10501" max="10501" width="16.140625" customWidth="1"/>
    <col min="10502" max="10502" width="18.85546875" customWidth="1"/>
    <col min="10503" max="10503" width="16.85546875" customWidth="1"/>
    <col min="10754" max="10754" width="42.140625" customWidth="1"/>
    <col min="10755" max="10755" width="12.85546875" customWidth="1"/>
    <col min="10756" max="10756" width="12" customWidth="1"/>
    <col min="10757" max="10757" width="16.140625" customWidth="1"/>
    <col min="10758" max="10758" width="18.85546875" customWidth="1"/>
    <col min="10759" max="10759" width="16.85546875" customWidth="1"/>
    <col min="11010" max="11010" width="42.140625" customWidth="1"/>
    <col min="11011" max="11011" width="12.85546875" customWidth="1"/>
    <col min="11012" max="11012" width="12" customWidth="1"/>
    <col min="11013" max="11013" width="16.140625" customWidth="1"/>
    <col min="11014" max="11014" width="18.85546875" customWidth="1"/>
    <col min="11015" max="11015" width="16.85546875" customWidth="1"/>
    <col min="11266" max="11266" width="42.140625" customWidth="1"/>
    <col min="11267" max="11267" width="12.85546875" customWidth="1"/>
    <col min="11268" max="11268" width="12" customWidth="1"/>
    <col min="11269" max="11269" width="16.140625" customWidth="1"/>
    <col min="11270" max="11270" width="18.85546875" customWidth="1"/>
    <col min="11271" max="11271" width="16.85546875" customWidth="1"/>
    <col min="11522" max="11522" width="42.140625" customWidth="1"/>
    <col min="11523" max="11523" width="12.85546875" customWidth="1"/>
    <col min="11524" max="11524" width="12" customWidth="1"/>
    <col min="11525" max="11525" width="16.140625" customWidth="1"/>
    <col min="11526" max="11526" width="18.85546875" customWidth="1"/>
    <col min="11527" max="11527" width="16.85546875" customWidth="1"/>
    <col min="11778" max="11778" width="42.140625" customWidth="1"/>
    <col min="11779" max="11779" width="12.85546875" customWidth="1"/>
    <col min="11780" max="11780" width="12" customWidth="1"/>
    <col min="11781" max="11781" width="16.140625" customWidth="1"/>
    <col min="11782" max="11782" width="18.85546875" customWidth="1"/>
    <col min="11783" max="11783" width="16.85546875" customWidth="1"/>
    <col min="12034" max="12034" width="42.140625" customWidth="1"/>
    <col min="12035" max="12035" width="12.85546875" customWidth="1"/>
    <col min="12036" max="12036" width="12" customWidth="1"/>
    <col min="12037" max="12037" width="16.140625" customWidth="1"/>
    <col min="12038" max="12038" width="18.85546875" customWidth="1"/>
    <col min="12039" max="12039" width="16.85546875" customWidth="1"/>
    <col min="12290" max="12290" width="42.140625" customWidth="1"/>
    <col min="12291" max="12291" width="12.85546875" customWidth="1"/>
    <col min="12292" max="12292" width="12" customWidth="1"/>
    <col min="12293" max="12293" width="16.140625" customWidth="1"/>
    <col min="12294" max="12294" width="18.85546875" customWidth="1"/>
    <col min="12295" max="12295" width="16.85546875" customWidth="1"/>
    <col min="12546" max="12546" width="42.140625" customWidth="1"/>
    <col min="12547" max="12547" width="12.85546875" customWidth="1"/>
    <col min="12548" max="12548" width="12" customWidth="1"/>
    <col min="12549" max="12549" width="16.140625" customWidth="1"/>
    <col min="12550" max="12550" width="18.85546875" customWidth="1"/>
    <col min="12551" max="12551" width="16.85546875" customWidth="1"/>
    <col min="12802" max="12802" width="42.140625" customWidth="1"/>
    <col min="12803" max="12803" width="12.85546875" customWidth="1"/>
    <col min="12804" max="12804" width="12" customWidth="1"/>
    <col min="12805" max="12805" width="16.140625" customWidth="1"/>
    <col min="12806" max="12806" width="18.85546875" customWidth="1"/>
    <col min="12807" max="12807" width="16.85546875" customWidth="1"/>
    <col min="13058" max="13058" width="42.140625" customWidth="1"/>
    <col min="13059" max="13059" width="12.85546875" customWidth="1"/>
    <col min="13060" max="13060" width="12" customWidth="1"/>
    <col min="13061" max="13061" width="16.140625" customWidth="1"/>
    <col min="13062" max="13062" width="18.85546875" customWidth="1"/>
    <col min="13063" max="13063" width="16.85546875" customWidth="1"/>
    <col min="13314" max="13314" width="42.140625" customWidth="1"/>
    <col min="13315" max="13315" width="12.85546875" customWidth="1"/>
    <col min="13316" max="13316" width="12" customWidth="1"/>
    <col min="13317" max="13317" width="16.140625" customWidth="1"/>
    <col min="13318" max="13318" width="18.85546875" customWidth="1"/>
    <col min="13319" max="13319" width="16.85546875" customWidth="1"/>
    <col min="13570" max="13570" width="42.140625" customWidth="1"/>
    <col min="13571" max="13571" width="12.85546875" customWidth="1"/>
    <col min="13572" max="13572" width="12" customWidth="1"/>
    <col min="13573" max="13573" width="16.140625" customWidth="1"/>
    <col min="13574" max="13574" width="18.85546875" customWidth="1"/>
    <col min="13575" max="13575" width="16.85546875" customWidth="1"/>
    <col min="13826" max="13826" width="42.140625" customWidth="1"/>
    <col min="13827" max="13827" width="12.85546875" customWidth="1"/>
    <col min="13828" max="13828" width="12" customWidth="1"/>
    <col min="13829" max="13829" width="16.140625" customWidth="1"/>
    <col min="13830" max="13830" width="18.85546875" customWidth="1"/>
    <col min="13831" max="13831" width="16.85546875" customWidth="1"/>
    <col min="14082" max="14082" width="42.140625" customWidth="1"/>
    <col min="14083" max="14083" width="12.85546875" customWidth="1"/>
    <col min="14084" max="14084" width="12" customWidth="1"/>
    <col min="14085" max="14085" width="16.140625" customWidth="1"/>
    <col min="14086" max="14086" width="18.85546875" customWidth="1"/>
    <col min="14087" max="14087" width="16.85546875" customWidth="1"/>
    <col min="14338" max="14338" width="42.140625" customWidth="1"/>
    <col min="14339" max="14339" width="12.85546875" customWidth="1"/>
    <col min="14340" max="14340" width="12" customWidth="1"/>
    <col min="14341" max="14341" width="16.140625" customWidth="1"/>
    <col min="14342" max="14342" width="18.85546875" customWidth="1"/>
    <col min="14343" max="14343" width="16.85546875" customWidth="1"/>
    <col min="14594" max="14594" width="42.140625" customWidth="1"/>
    <col min="14595" max="14595" width="12.85546875" customWidth="1"/>
    <col min="14596" max="14596" width="12" customWidth="1"/>
    <col min="14597" max="14597" width="16.140625" customWidth="1"/>
    <col min="14598" max="14598" width="18.85546875" customWidth="1"/>
    <col min="14599" max="14599" width="16.85546875" customWidth="1"/>
    <col min="14850" max="14850" width="42.140625" customWidth="1"/>
    <col min="14851" max="14851" width="12.85546875" customWidth="1"/>
    <col min="14852" max="14852" width="12" customWidth="1"/>
    <col min="14853" max="14853" width="16.140625" customWidth="1"/>
    <col min="14854" max="14854" width="18.85546875" customWidth="1"/>
    <col min="14855" max="14855" width="16.85546875" customWidth="1"/>
    <col min="15106" max="15106" width="42.140625" customWidth="1"/>
    <col min="15107" max="15107" width="12.85546875" customWidth="1"/>
    <col min="15108" max="15108" width="12" customWidth="1"/>
    <col min="15109" max="15109" width="16.140625" customWidth="1"/>
    <col min="15110" max="15110" width="18.85546875" customWidth="1"/>
    <col min="15111" max="15111" width="16.85546875" customWidth="1"/>
    <col min="15362" max="15362" width="42.140625" customWidth="1"/>
    <col min="15363" max="15363" width="12.85546875" customWidth="1"/>
    <col min="15364" max="15364" width="12" customWidth="1"/>
    <col min="15365" max="15365" width="16.140625" customWidth="1"/>
    <col min="15366" max="15366" width="18.85546875" customWidth="1"/>
    <col min="15367" max="15367" width="16.85546875" customWidth="1"/>
    <col min="15618" max="15618" width="42.140625" customWidth="1"/>
    <col min="15619" max="15619" width="12.85546875" customWidth="1"/>
    <col min="15620" max="15620" width="12" customWidth="1"/>
    <col min="15621" max="15621" width="16.140625" customWidth="1"/>
    <col min="15622" max="15622" width="18.85546875" customWidth="1"/>
    <col min="15623" max="15623" width="16.85546875" customWidth="1"/>
    <col min="15874" max="15874" width="42.140625" customWidth="1"/>
    <col min="15875" max="15875" width="12.85546875" customWidth="1"/>
    <col min="15876" max="15876" width="12" customWidth="1"/>
    <col min="15877" max="15877" width="16.140625" customWidth="1"/>
    <col min="15878" max="15878" width="18.85546875" customWidth="1"/>
    <col min="15879" max="15879" width="16.85546875" customWidth="1"/>
    <col min="16130" max="16130" width="42.140625" customWidth="1"/>
    <col min="16131" max="16131" width="12.85546875" customWidth="1"/>
    <col min="16132" max="16132" width="12" customWidth="1"/>
    <col min="16133" max="16133" width="16.140625" customWidth="1"/>
    <col min="16134" max="16134" width="18.85546875" customWidth="1"/>
    <col min="16135" max="16135" width="16.85546875" customWidth="1"/>
  </cols>
  <sheetData>
    <row r="1" spans="1:7" x14ac:dyDescent="0.2">
      <c r="A1" s="5" t="s">
        <v>55</v>
      </c>
      <c r="B1" s="5"/>
      <c r="C1" s="5"/>
      <c r="D1" s="5"/>
      <c r="E1" s="5"/>
      <c r="F1" s="5"/>
      <c r="G1" s="5"/>
    </row>
    <row r="2" spans="1:7" x14ac:dyDescent="0.2">
      <c r="A2" s="5" t="s">
        <v>113</v>
      </c>
      <c r="B2" s="5"/>
      <c r="C2" s="5"/>
      <c r="D2" s="5"/>
      <c r="E2" s="5"/>
      <c r="F2" s="5"/>
      <c r="G2" s="5"/>
    </row>
    <row r="3" spans="1:7" x14ac:dyDescent="0.2">
      <c r="G3" s="106" t="s">
        <v>56</v>
      </c>
    </row>
    <row r="4" spans="1:7" ht="33.75" x14ac:dyDescent="0.2">
      <c r="A4" s="10" t="s">
        <v>4</v>
      </c>
      <c r="B4" s="10" t="s">
        <v>57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</row>
    <row r="5" spans="1:7" x14ac:dyDescent="0.2">
      <c r="A5" s="15">
        <v>0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  <c r="G5" s="15" t="s">
        <v>11</v>
      </c>
    </row>
    <row r="6" spans="1:7" x14ac:dyDescent="0.2">
      <c r="A6" s="107" t="s">
        <v>12</v>
      </c>
      <c r="B6" s="97" t="s">
        <v>58</v>
      </c>
      <c r="C6" s="108">
        <v>280425</v>
      </c>
      <c r="D6" s="108">
        <v>144653</v>
      </c>
      <c r="E6" s="109">
        <v>104534129.26000001</v>
      </c>
      <c r="F6" s="109">
        <v>1682783.24</v>
      </c>
      <c r="G6" s="109">
        <f>E6+F6</f>
        <v>106216912.5</v>
      </c>
    </row>
    <row r="7" spans="1:7" x14ac:dyDescent="0.2">
      <c r="A7" s="166" t="s">
        <v>59</v>
      </c>
      <c r="B7" s="167"/>
      <c r="C7" s="110"/>
      <c r="D7" s="111"/>
      <c r="E7" s="112">
        <f>E6/C6</f>
        <v>372.77036376927879</v>
      </c>
      <c r="F7" s="109"/>
      <c r="G7" s="113">
        <f>G6/C6</f>
        <v>378.77119550681999</v>
      </c>
    </row>
    <row r="8" spans="1:7" x14ac:dyDescent="0.2">
      <c r="A8" s="114" t="s">
        <v>20</v>
      </c>
      <c r="B8" s="115" t="s">
        <v>60</v>
      </c>
      <c r="C8" s="108">
        <v>281041</v>
      </c>
      <c r="D8" s="108">
        <v>144918</v>
      </c>
      <c r="E8" s="109">
        <v>104749002.15000001</v>
      </c>
      <c r="F8" s="109">
        <v>711532.99</v>
      </c>
      <c r="G8" s="109">
        <f>E8+F8</f>
        <v>105460535.14</v>
      </c>
    </row>
    <row r="9" spans="1:7" x14ac:dyDescent="0.2">
      <c r="A9" s="166" t="s">
        <v>61</v>
      </c>
      <c r="B9" s="167"/>
      <c r="C9" s="108"/>
      <c r="D9" s="108"/>
      <c r="E9" s="112">
        <f>E8/C8</f>
        <v>372.71786732184984</v>
      </c>
      <c r="F9" s="116"/>
      <c r="G9" s="113">
        <f>G8/C8</f>
        <v>375.2496437886287</v>
      </c>
    </row>
    <row r="10" spans="1:7" x14ac:dyDescent="0.2">
      <c r="A10" s="168" t="s">
        <v>62</v>
      </c>
      <c r="B10" s="169"/>
      <c r="C10" s="117">
        <f>SUM(C6:C8)</f>
        <v>561466</v>
      </c>
      <c r="D10" s="117">
        <f>SUM(D6:D8)</f>
        <v>289571</v>
      </c>
      <c r="E10" s="34">
        <f>SUM(E6+E8)</f>
        <v>209283131.41000003</v>
      </c>
      <c r="F10" s="34">
        <f>SUM(F6+F8)</f>
        <v>2394316.23</v>
      </c>
      <c r="G10" s="34">
        <f>G6+G8</f>
        <v>211677447.63999999</v>
      </c>
    </row>
    <row r="11" spans="1:7" x14ac:dyDescent="0.2">
      <c r="A11" s="118" t="s">
        <v>63</v>
      </c>
      <c r="B11" s="118"/>
      <c r="C11" s="119">
        <f>C10/2</f>
        <v>280733</v>
      </c>
      <c r="D11" s="119">
        <f>D10/2</f>
        <v>144785.5</v>
      </c>
      <c r="E11" s="120">
        <f>E10/C10</f>
        <v>372.74408674790641</v>
      </c>
      <c r="F11" s="121"/>
      <c r="G11" s="122">
        <f>G10/C10</f>
        <v>377.00848785144603</v>
      </c>
    </row>
    <row r="12" spans="1:7" x14ac:dyDescent="0.2">
      <c r="A12" s="114" t="s">
        <v>23</v>
      </c>
      <c r="B12" s="115" t="s">
        <v>64</v>
      </c>
      <c r="C12" s="108">
        <v>282442</v>
      </c>
      <c r="D12" s="108">
        <v>145584</v>
      </c>
      <c r="E12" s="109">
        <v>105184770.81</v>
      </c>
      <c r="F12" s="109">
        <v>1395743.31</v>
      </c>
      <c r="G12" s="109">
        <f>E12+F12</f>
        <v>106580514.12</v>
      </c>
    </row>
    <row r="13" spans="1:7" x14ac:dyDescent="0.2">
      <c r="A13" s="166" t="s">
        <v>65</v>
      </c>
      <c r="B13" s="167"/>
      <c r="C13" s="123"/>
      <c r="D13" s="123"/>
      <c r="E13" s="112">
        <f>E12/C12</f>
        <v>372.41193168862986</v>
      </c>
      <c r="F13" s="116"/>
      <c r="G13" s="113">
        <f>G12/C12</f>
        <v>377.35363055069718</v>
      </c>
    </row>
    <row r="14" spans="1:7" x14ac:dyDescent="0.2">
      <c r="A14" s="168" t="s">
        <v>66</v>
      </c>
      <c r="B14" s="169"/>
      <c r="C14" s="117">
        <f>C10+C12</f>
        <v>843908</v>
      </c>
      <c r="D14" s="117">
        <f>D10+D12</f>
        <v>435155</v>
      </c>
      <c r="E14" s="34">
        <f>SUM(E10+E12)</f>
        <v>314467902.22000003</v>
      </c>
      <c r="F14" s="34">
        <f>SUM(F10+F12)</f>
        <v>3790059.54</v>
      </c>
      <c r="G14" s="34">
        <f>G10+G12</f>
        <v>318257961.75999999</v>
      </c>
    </row>
    <row r="15" spans="1:7" x14ac:dyDescent="0.2">
      <c r="A15" s="118" t="s">
        <v>67</v>
      </c>
      <c r="B15" s="118"/>
      <c r="C15" s="124">
        <f>C14/3</f>
        <v>281302.66666666669</v>
      </c>
      <c r="D15" s="124">
        <f>D14/3</f>
        <v>145051.66666666666</v>
      </c>
      <c r="E15" s="120">
        <f>E14/C14</f>
        <v>372.63291996283959</v>
      </c>
      <c r="F15" s="121"/>
      <c r="G15" s="122">
        <f>G14/C14</f>
        <v>377.12400138403711</v>
      </c>
    </row>
    <row r="16" spans="1:7" x14ac:dyDescent="0.2">
      <c r="A16" s="114" t="s">
        <v>26</v>
      </c>
      <c r="B16" s="115" t="s">
        <v>68</v>
      </c>
      <c r="C16" s="108">
        <v>214323</v>
      </c>
      <c r="D16" s="108">
        <v>108053</v>
      </c>
      <c r="E16" s="109">
        <v>80981632.540000007</v>
      </c>
      <c r="F16" s="109">
        <v>1578426.71</v>
      </c>
      <c r="G16" s="109">
        <f>E16+F16</f>
        <v>82560059.25</v>
      </c>
    </row>
    <row r="17" spans="1:7" x14ac:dyDescent="0.2">
      <c r="A17" s="166" t="s">
        <v>69</v>
      </c>
      <c r="B17" s="167"/>
      <c r="C17" s="123"/>
      <c r="D17" s="123"/>
      <c r="E17" s="112">
        <f>E16/C16</f>
        <v>377.84853954078659</v>
      </c>
      <c r="F17" s="116"/>
      <c r="G17" s="113">
        <f>G16/C16</f>
        <v>385.21324939460533</v>
      </c>
    </row>
    <row r="18" spans="1:7" x14ac:dyDescent="0.2">
      <c r="A18" s="168" t="s">
        <v>70</v>
      </c>
      <c r="B18" s="169"/>
      <c r="C18" s="125">
        <f>C14+C16</f>
        <v>1058231</v>
      </c>
      <c r="D18" s="125">
        <f>D14+D16</f>
        <v>543208</v>
      </c>
      <c r="E18" s="34">
        <f>SUM(E14+E16)</f>
        <v>395449534.76000005</v>
      </c>
      <c r="F18" s="34">
        <f>SUM(F14+F16)</f>
        <v>5368486.25</v>
      </c>
      <c r="G18" s="34">
        <f>G14+G16</f>
        <v>400818021.00999999</v>
      </c>
    </row>
    <row r="19" spans="1:7" x14ac:dyDescent="0.2">
      <c r="A19" s="118" t="s">
        <v>71</v>
      </c>
      <c r="B19" s="118"/>
      <c r="C19" s="119">
        <f>C18/4</f>
        <v>264557.75</v>
      </c>
      <c r="D19" s="119">
        <f>D18/4</f>
        <v>135802</v>
      </c>
      <c r="E19" s="120">
        <f>E18/C18</f>
        <v>373.68923681124448</v>
      </c>
      <c r="F19" s="121"/>
      <c r="G19" s="122">
        <f>G18/C18</f>
        <v>378.76231277481003</v>
      </c>
    </row>
    <row r="20" spans="1:7" x14ac:dyDescent="0.2">
      <c r="A20" s="114" t="s">
        <v>30</v>
      </c>
      <c r="B20" s="115" t="s">
        <v>72</v>
      </c>
      <c r="C20" s="108">
        <v>246590</v>
      </c>
      <c r="D20" s="108">
        <v>124532</v>
      </c>
      <c r="E20" s="109">
        <v>93207213.870000005</v>
      </c>
      <c r="F20" s="109">
        <v>12994359.199999999</v>
      </c>
      <c r="G20" s="109">
        <f>E20+F20</f>
        <v>106201573.07000001</v>
      </c>
    </row>
    <row r="21" spans="1:7" x14ac:dyDescent="0.2">
      <c r="A21" s="166" t="s">
        <v>73</v>
      </c>
      <c r="B21" s="167"/>
      <c r="C21" s="123"/>
      <c r="D21" s="123"/>
      <c r="E21" s="112">
        <f>E20/C20</f>
        <v>377.98456494586156</v>
      </c>
      <c r="F21" s="116"/>
      <c r="G21" s="113">
        <f>G20/C20</f>
        <v>430.68077809319118</v>
      </c>
    </row>
    <row r="22" spans="1:7" x14ac:dyDescent="0.2">
      <c r="A22" s="168" t="s">
        <v>74</v>
      </c>
      <c r="B22" s="169"/>
      <c r="C22" s="125">
        <f>C18+C20</f>
        <v>1304821</v>
      </c>
      <c r="D22" s="125">
        <f>D18+D20</f>
        <v>667740</v>
      </c>
      <c r="E22" s="34">
        <f>SUM(E18+E20)</f>
        <v>488656748.63000005</v>
      </c>
      <c r="F22" s="34">
        <f>SUM(F18+F20)</f>
        <v>18362845.449999999</v>
      </c>
      <c r="G22" s="34">
        <f>G18+G20</f>
        <v>507019594.07999998</v>
      </c>
    </row>
    <row r="23" spans="1:7" x14ac:dyDescent="0.2">
      <c r="A23" s="118" t="s">
        <v>75</v>
      </c>
      <c r="B23" s="118"/>
      <c r="C23" s="119">
        <f>C22/5</f>
        <v>260964.2</v>
      </c>
      <c r="D23" s="119">
        <f>D22/5</f>
        <v>133548</v>
      </c>
      <c r="E23" s="120">
        <f>E22/C22</f>
        <v>374.50098414265256</v>
      </c>
      <c r="F23" s="121"/>
      <c r="G23" s="122">
        <f>G22/C22</f>
        <v>388.57406041135141</v>
      </c>
    </row>
    <row r="24" spans="1:7" x14ac:dyDescent="0.2">
      <c r="A24" s="114" t="s">
        <v>33</v>
      </c>
      <c r="B24" s="115" t="s">
        <v>76</v>
      </c>
      <c r="C24" s="108">
        <f>'6'!C66</f>
        <v>259739</v>
      </c>
      <c r="D24" s="108">
        <f>'6'!D66</f>
        <v>131344</v>
      </c>
      <c r="E24" s="109">
        <f>'6'!E66</f>
        <v>98279793.769999996</v>
      </c>
      <c r="F24" s="109">
        <f>'6'!F66</f>
        <v>10080145.09</v>
      </c>
      <c r="G24" s="109">
        <f>E24+F24</f>
        <v>108359938.86</v>
      </c>
    </row>
    <row r="25" spans="1:7" x14ac:dyDescent="0.2">
      <c r="A25" s="166" t="s">
        <v>77</v>
      </c>
      <c r="B25" s="167"/>
      <c r="C25" s="108"/>
      <c r="D25" s="108"/>
      <c r="E25" s="112">
        <f>E24/C24</f>
        <v>378.3790411528496</v>
      </c>
      <c r="F25" s="116"/>
      <c r="G25" s="113">
        <f>G24/C24</f>
        <v>417.18778797177168</v>
      </c>
    </row>
    <row r="26" spans="1:7" s="6" customFormat="1" x14ac:dyDescent="0.2">
      <c r="A26" s="168" t="s">
        <v>78</v>
      </c>
      <c r="B26" s="169"/>
      <c r="C26" s="125">
        <f>C22+C24</f>
        <v>1564560</v>
      </c>
      <c r="D26" s="125">
        <f>D22+D24</f>
        <v>799084</v>
      </c>
      <c r="E26" s="34">
        <f>SUM(E22+E24)</f>
        <v>586936542.4000001</v>
      </c>
      <c r="F26" s="34">
        <f>SUM(F22+F24)</f>
        <v>28442990.539999999</v>
      </c>
      <c r="G26" s="34">
        <f>G22+G24</f>
        <v>615379532.93999994</v>
      </c>
    </row>
    <row r="27" spans="1:7" s="6" customFormat="1" x14ac:dyDescent="0.2">
      <c r="A27" s="118" t="s">
        <v>79</v>
      </c>
      <c r="B27" s="118"/>
      <c r="C27" s="119">
        <f>C26/6</f>
        <v>260760</v>
      </c>
      <c r="D27" s="119">
        <f>D26/6</f>
        <v>133180.66666666666</v>
      </c>
      <c r="E27" s="171">
        <f>E26/C26</f>
        <v>375.1447962366417</v>
      </c>
      <c r="F27" s="121"/>
      <c r="G27" s="122">
        <f>G26/C26</f>
        <v>393.32434226875284</v>
      </c>
    </row>
    <row r="28" spans="1:7" s="6" customFormat="1" x14ac:dyDescent="0.2">
      <c r="A28" s="114" t="s">
        <v>38</v>
      </c>
      <c r="B28" s="115" t="s">
        <v>80</v>
      </c>
      <c r="C28" s="108">
        <f>'7'!C66</f>
        <v>267628</v>
      </c>
      <c r="D28" s="108">
        <f>'7'!D66</f>
        <v>135396</v>
      </c>
      <c r="E28" s="109">
        <f>'7'!E66</f>
        <v>101153815.47999999</v>
      </c>
      <c r="F28" s="109">
        <f>'7'!F66</f>
        <v>7867632.6200000001</v>
      </c>
      <c r="G28" s="109">
        <f>E28+F28</f>
        <v>109021448.09999999</v>
      </c>
    </row>
    <row r="29" spans="1:7" s="6" customFormat="1" x14ac:dyDescent="0.2">
      <c r="A29" s="166" t="s">
        <v>81</v>
      </c>
      <c r="B29" s="167"/>
      <c r="C29" s="123"/>
      <c r="D29" s="123"/>
      <c r="E29" s="112">
        <f>E28/C28</f>
        <v>377.96424693978207</v>
      </c>
      <c r="F29" s="116"/>
      <c r="G29" s="129">
        <f>G28/C28</f>
        <v>407.36189075881447</v>
      </c>
    </row>
    <row r="30" spans="1:7" s="6" customFormat="1" x14ac:dyDescent="0.2">
      <c r="A30" s="168" t="s">
        <v>82</v>
      </c>
      <c r="B30" s="169"/>
      <c r="C30" s="125">
        <f>C26+C28</f>
        <v>1832188</v>
      </c>
      <c r="D30" s="125">
        <f>D26+D28</f>
        <v>934480</v>
      </c>
      <c r="E30" s="34">
        <f>SUM(E26+E28)</f>
        <v>688090357.88000011</v>
      </c>
      <c r="F30" s="34">
        <f>SUM(F26+F28)</f>
        <v>36310623.159999996</v>
      </c>
      <c r="G30" s="34">
        <f>G26+G28</f>
        <v>724400981.03999996</v>
      </c>
    </row>
    <row r="31" spans="1:7" s="6" customFormat="1" x14ac:dyDescent="0.2">
      <c r="A31" s="118" t="s">
        <v>83</v>
      </c>
      <c r="B31" s="118"/>
      <c r="C31" s="119">
        <f>C30/7</f>
        <v>261741.14285714287</v>
      </c>
      <c r="D31" s="119">
        <f>D30/7</f>
        <v>133497.14285714287</v>
      </c>
      <c r="E31" s="171">
        <f>E30/C30</f>
        <v>375.5566338607174</v>
      </c>
      <c r="F31" s="121"/>
      <c r="G31" s="122">
        <f>G30/C30</f>
        <v>395.37480926629797</v>
      </c>
    </row>
    <row r="32" spans="1:7" s="6" customFormat="1" x14ac:dyDescent="0.2">
      <c r="A32" s="114" t="s">
        <v>84</v>
      </c>
      <c r="B32" s="115" t="s">
        <v>85</v>
      </c>
      <c r="C32" s="108">
        <v>270658</v>
      </c>
      <c r="D32" s="108">
        <v>136936</v>
      </c>
      <c r="E32" s="85">
        <v>102312945.49000001</v>
      </c>
      <c r="F32" s="85">
        <v>4528316.12</v>
      </c>
      <c r="G32" s="85">
        <v>106841261.61</v>
      </c>
    </row>
    <row r="33" spans="1:7" s="6" customFormat="1" x14ac:dyDescent="0.2">
      <c r="A33" s="166" t="s">
        <v>86</v>
      </c>
      <c r="B33" s="167"/>
      <c r="C33" s="123"/>
      <c r="D33" s="123"/>
      <c r="E33" s="112">
        <f>E32/C32</f>
        <v>378.01559713734679</v>
      </c>
      <c r="F33" s="116"/>
      <c r="G33" s="129">
        <f>G32/C32</f>
        <v>394.74636482202629</v>
      </c>
    </row>
    <row r="34" spans="1:7" s="6" customFormat="1" x14ac:dyDescent="0.2">
      <c r="A34" s="168" t="s">
        <v>87</v>
      </c>
      <c r="B34" s="169"/>
      <c r="C34" s="125">
        <f>C30+C32</f>
        <v>2102846</v>
      </c>
      <c r="D34" s="125">
        <f t="shared" ref="D34:G34" si="0">D30+D32</f>
        <v>1071416</v>
      </c>
      <c r="E34" s="34">
        <f t="shared" si="0"/>
        <v>790403303.37000012</v>
      </c>
      <c r="F34" s="34">
        <f t="shared" si="0"/>
        <v>40838939.279999994</v>
      </c>
      <c r="G34" s="34">
        <f t="shared" si="0"/>
        <v>831242242.64999998</v>
      </c>
    </row>
    <row r="35" spans="1:7" s="6" customFormat="1" x14ac:dyDescent="0.2">
      <c r="A35" s="118" t="s">
        <v>88</v>
      </c>
      <c r="B35" s="118"/>
      <c r="C35" s="172">
        <f>C34/8</f>
        <v>262855.75</v>
      </c>
      <c r="D35" s="172">
        <f t="shared" ref="D35:G35" si="1">D34/8</f>
        <v>133927</v>
      </c>
      <c r="E35" s="173">
        <f>E34/C34</f>
        <v>375.87312783247091</v>
      </c>
      <c r="F35" s="172"/>
      <c r="G35" s="174">
        <f>G34/C34</f>
        <v>395.2939219752659</v>
      </c>
    </row>
    <row r="36" spans="1:7" hidden="1" x14ac:dyDescent="0.2">
      <c r="A36" s="114" t="s">
        <v>89</v>
      </c>
      <c r="B36" s="115" t="s">
        <v>90</v>
      </c>
      <c r="C36" s="108"/>
      <c r="D36" s="108"/>
      <c r="E36" s="84"/>
      <c r="F36" s="109"/>
      <c r="G36" s="109">
        <f>E36+F36</f>
        <v>0</v>
      </c>
    </row>
    <row r="37" spans="1:7" hidden="1" x14ac:dyDescent="0.2">
      <c r="A37" s="166" t="s">
        <v>91</v>
      </c>
      <c r="B37" s="167"/>
      <c r="C37" s="123"/>
      <c r="D37" s="123"/>
      <c r="E37" s="112" t="e">
        <f>E36/C36</f>
        <v>#DIV/0!</v>
      </c>
      <c r="F37" s="116"/>
      <c r="G37" s="113" t="e">
        <f>G36/C36</f>
        <v>#DIV/0!</v>
      </c>
    </row>
    <row r="38" spans="1:7" hidden="1" x14ac:dyDescent="0.2">
      <c r="A38" s="168" t="s">
        <v>92</v>
      </c>
      <c r="B38" s="169"/>
      <c r="C38" s="125">
        <f>C34+C36</f>
        <v>2102846</v>
      </c>
      <c r="D38" s="125">
        <f>D34+D36</f>
        <v>1071416</v>
      </c>
      <c r="E38" s="34">
        <f>SUM(E34+E36)</f>
        <v>790403303.37000012</v>
      </c>
      <c r="F38" s="34">
        <f>SUM(F34+F36)</f>
        <v>40838939.279999994</v>
      </c>
      <c r="G38" s="34">
        <f>G34+G36</f>
        <v>831242242.64999998</v>
      </c>
    </row>
    <row r="39" spans="1:7" hidden="1" x14ac:dyDescent="0.2">
      <c r="A39" s="118" t="s">
        <v>93</v>
      </c>
      <c r="B39" s="118"/>
      <c r="C39" s="119">
        <f>C38/9</f>
        <v>233649.55555555556</v>
      </c>
      <c r="D39" s="119">
        <f>D38/9</f>
        <v>119046.22222222222</v>
      </c>
      <c r="E39" s="120">
        <f>E38/C38</f>
        <v>375.87312783247091</v>
      </c>
      <c r="F39" s="121"/>
      <c r="G39" s="122">
        <f>G38/C38</f>
        <v>395.2939219752659</v>
      </c>
    </row>
    <row r="40" spans="1:7" hidden="1" x14ac:dyDescent="0.2">
      <c r="A40" s="114" t="s">
        <v>94</v>
      </c>
      <c r="B40" s="115" t="s">
        <v>95</v>
      </c>
      <c r="C40" s="108"/>
      <c r="D40" s="108"/>
      <c r="E40" s="109"/>
      <c r="F40" s="109"/>
      <c r="G40" s="109">
        <f>E40+F40</f>
        <v>0</v>
      </c>
    </row>
    <row r="41" spans="1:7" hidden="1" x14ac:dyDescent="0.2">
      <c r="A41" s="166" t="s">
        <v>96</v>
      </c>
      <c r="B41" s="167"/>
      <c r="C41" s="108"/>
      <c r="D41" s="108"/>
      <c r="E41" s="112" t="e">
        <f>E40/C40</f>
        <v>#DIV/0!</v>
      </c>
      <c r="F41" s="116"/>
      <c r="G41" s="113" t="e">
        <f>G40/C40</f>
        <v>#DIV/0!</v>
      </c>
    </row>
    <row r="42" spans="1:7" hidden="1" x14ac:dyDescent="0.2">
      <c r="A42" s="168" t="s">
        <v>97</v>
      </c>
      <c r="B42" s="169"/>
      <c r="C42" s="125">
        <f>C38+C40</f>
        <v>2102846</v>
      </c>
      <c r="D42" s="125">
        <f>D38+D40</f>
        <v>1071416</v>
      </c>
      <c r="E42" s="34">
        <f>SUM(E38+E40)</f>
        <v>790403303.37000012</v>
      </c>
      <c r="F42" s="34">
        <f>SUM(F38+F40)</f>
        <v>40838939.279999994</v>
      </c>
      <c r="G42" s="34">
        <f>G38+G40</f>
        <v>831242242.64999998</v>
      </c>
    </row>
    <row r="43" spans="1:7" hidden="1" x14ac:dyDescent="0.2">
      <c r="A43" s="118" t="s">
        <v>98</v>
      </c>
      <c r="B43" s="118"/>
      <c r="C43" s="119">
        <f>C42/10</f>
        <v>210284.6</v>
      </c>
      <c r="D43" s="119">
        <f>D42/10</f>
        <v>107141.6</v>
      </c>
      <c r="E43" s="120">
        <f>E42/C42</f>
        <v>375.87312783247091</v>
      </c>
      <c r="F43" s="121"/>
      <c r="G43" s="122">
        <f>G42/C42</f>
        <v>395.2939219752659</v>
      </c>
    </row>
    <row r="44" spans="1:7" hidden="1" x14ac:dyDescent="0.2">
      <c r="A44" s="114" t="s">
        <v>99</v>
      </c>
      <c r="B44" s="115" t="s">
        <v>100</v>
      </c>
      <c r="C44" s="108"/>
      <c r="D44" s="108"/>
      <c r="E44" s="109"/>
      <c r="F44" s="109"/>
      <c r="G44" s="109">
        <f>E44+F44</f>
        <v>0</v>
      </c>
    </row>
    <row r="45" spans="1:7" hidden="1" x14ac:dyDescent="0.2">
      <c r="A45" s="166" t="s">
        <v>101</v>
      </c>
      <c r="B45" s="167"/>
      <c r="C45" s="123"/>
      <c r="D45" s="123"/>
      <c r="E45" s="112" t="e">
        <f>E44/C44</f>
        <v>#DIV/0!</v>
      </c>
      <c r="F45" s="116"/>
      <c r="G45" s="113" t="e">
        <f>G44/C44</f>
        <v>#DIV/0!</v>
      </c>
    </row>
    <row r="46" spans="1:7" hidden="1" x14ac:dyDescent="0.2">
      <c r="A46" s="168" t="s">
        <v>102</v>
      </c>
      <c r="B46" s="169"/>
      <c r="C46" s="125">
        <f>C42+C44</f>
        <v>2102846</v>
      </c>
      <c r="D46" s="125">
        <f>D42+D44</f>
        <v>1071416</v>
      </c>
      <c r="E46" s="126">
        <f>SUM(E42+E44)</f>
        <v>790403303.37000012</v>
      </c>
      <c r="F46" s="126">
        <f>SUM(F42+F44)</f>
        <v>40838939.279999994</v>
      </c>
      <c r="G46" s="126">
        <f>G42+G44</f>
        <v>831242242.64999998</v>
      </c>
    </row>
    <row r="47" spans="1:7" hidden="1" x14ac:dyDescent="0.2">
      <c r="A47" s="118" t="s">
        <v>103</v>
      </c>
      <c r="B47" s="118"/>
      <c r="C47" s="119">
        <f>C46/11</f>
        <v>191167.81818181818</v>
      </c>
      <c r="D47" s="119">
        <f>D46/11</f>
        <v>97401.454545454544</v>
      </c>
      <c r="E47" s="127">
        <f>E46/C46</f>
        <v>375.87312783247091</v>
      </c>
      <c r="F47" s="128"/>
      <c r="G47" s="129">
        <f>G46/C46</f>
        <v>395.2939219752659</v>
      </c>
    </row>
    <row r="48" spans="1:7" hidden="1" x14ac:dyDescent="0.2">
      <c r="A48" s="114" t="s">
        <v>104</v>
      </c>
      <c r="B48" s="115" t="s">
        <v>105</v>
      </c>
      <c r="C48" s="108"/>
      <c r="D48" s="108"/>
      <c r="E48" s="109"/>
      <c r="F48" s="109"/>
      <c r="G48" s="109">
        <f>E48+F48</f>
        <v>0</v>
      </c>
    </row>
    <row r="49" spans="1:7" hidden="1" x14ac:dyDescent="0.2">
      <c r="A49" s="166" t="s">
        <v>106</v>
      </c>
      <c r="B49" s="167"/>
      <c r="C49" s="108"/>
      <c r="D49" s="108"/>
      <c r="E49" s="112" t="e">
        <f>E48/C48</f>
        <v>#DIV/0!</v>
      </c>
      <c r="F49" s="130"/>
      <c r="G49" s="113" t="e">
        <f>G48/C48</f>
        <v>#DIV/0!</v>
      </c>
    </row>
    <row r="50" spans="1:7" hidden="1" x14ac:dyDescent="0.2">
      <c r="A50" s="168" t="s">
        <v>107</v>
      </c>
      <c r="B50" s="169"/>
      <c r="C50" s="125">
        <f>C46+C48</f>
        <v>2102846</v>
      </c>
      <c r="D50" s="125">
        <f>D46+D48</f>
        <v>1071416</v>
      </c>
      <c r="E50" s="126">
        <f>SUM(E46+E48)</f>
        <v>790403303.37000012</v>
      </c>
      <c r="F50" s="126">
        <f>SUM(F46+F48)</f>
        <v>40838939.279999994</v>
      </c>
      <c r="G50" s="126">
        <f>G46+G48</f>
        <v>831242242.64999998</v>
      </c>
    </row>
    <row r="51" spans="1:7" hidden="1" x14ac:dyDescent="0.2">
      <c r="A51" s="118" t="s">
        <v>108</v>
      </c>
      <c r="B51" s="118"/>
      <c r="C51" s="119">
        <f>C50/12</f>
        <v>175237.16666666666</v>
      </c>
      <c r="D51" s="119">
        <f>D50/12</f>
        <v>89284.666666666672</v>
      </c>
      <c r="E51" s="127">
        <f>E50/C50</f>
        <v>375.87312783247091</v>
      </c>
      <c r="F51" s="128"/>
      <c r="G51" s="129">
        <f>G50/C50</f>
        <v>395.2939219752659</v>
      </c>
    </row>
  </sheetData>
  <mergeCells count="23">
    <mergeCell ref="A50:B50"/>
    <mergeCell ref="A49:B49"/>
    <mergeCell ref="A42:B42"/>
    <mergeCell ref="A45:B45"/>
    <mergeCell ref="A46:B46"/>
    <mergeCell ref="A41:B41"/>
    <mergeCell ref="A18:B18"/>
    <mergeCell ref="A21:B21"/>
    <mergeCell ref="A22:B22"/>
    <mergeCell ref="A25:B25"/>
    <mergeCell ref="A26:B26"/>
    <mergeCell ref="A29:B29"/>
    <mergeCell ref="A30:B30"/>
    <mergeCell ref="A33:B33"/>
    <mergeCell ref="A34:B34"/>
    <mergeCell ref="A37:B37"/>
    <mergeCell ref="A38:B38"/>
    <mergeCell ref="A17:B17"/>
    <mergeCell ref="A7:B7"/>
    <mergeCell ref="A9:B9"/>
    <mergeCell ref="A10:B10"/>
    <mergeCell ref="A13:B13"/>
    <mergeCell ref="A14:B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37" zoomScaleNormal="100" workbookViewId="0">
      <selection activeCell="F72" sqref="F72"/>
    </sheetView>
  </sheetViews>
  <sheetFormatPr defaultRowHeight="12.75" x14ac:dyDescent="0.2"/>
  <cols>
    <col min="1" max="1" width="4.5703125" style="6" customWidth="1"/>
    <col min="2" max="2" width="47" style="6" customWidth="1"/>
    <col min="3" max="3" width="11.140625" style="6" customWidth="1"/>
    <col min="4" max="4" width="12.7109375" style="6" customWidth="1"/>
    <col min="5" max="5" width="19.28515625" style="6" customWidth="1"/>
    <col min="6" max="6" width="21.7109375" style="6" customWidth="1"/>
    <col min="7" max="7" width="19.28515625" style="6" customWidth="1"/>
  </cols>
  <sheetData>
    <row r="1" spans="1:7" ht="14.25" x14ac:dyDescent="0.2">
      <c r="A1" s="140" t="s">
        <v>0</v>
      </c>
      <c r="B1" s="1"/>
      <c r="C1" s="2"/>
      <c r="D1" s="2"/>
      <c r="E1" s="2"/>
      <c r="F1" s="2"/>
      <c r="G1" s="2"/>
    </row>
    <row r="2" spans="1:7" ht="14.25" x14ac:dyDescent="0.2">
      <c r="A2" s="140" t="s">
        <v>1</v>
      </c>
      <c r="B2" s="140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5"/>
      <c r="D3" s="5"/>
      <c r="E3" s="5"/>
      <c r="F3" s="5"/>
      <c r="G3" s="5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x14ac:dyDescent="0.2">
      <c r="A5" s="5" t="s">
        <v>115</v>
      </c>
      <c r="B5" s="5"/>
      <c r="C5" s="5"/>
      <c r="D5" s="5"/>
      <c r="E5" s="5"/>
      <c r="F5" s="5"/>
      <c r="G5" s="5"/>
    </row>
    <row r="6" spans="1:7" ht="15" x14ac:dyDescent="0.25">
      <c r="A6" s="8"/>
      <c r="B6" s="9"/>
      <c r="C6" s="8"/>
      <c r="D6" s="8"/>
      <c r="F6" s="161"/>
      <c r="G6" s="161"/>
    </row>
    <row r="7" spans="1:7" ht="24" x14ac:dyDescent="0.2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</row>
    <row r="8" spans="1:7" x14ac:dyDescent="0.2">
      <c r="A8" s="15">
        <v>0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 t="s">
        <v>11</v>
      </c>
    </row>
    <row r="9" spans="1:7" x14ac:dyDescent="0.2">
      <c r="A9" s="18" t="s">
        <v>12</v>
      </c>
      <c r="B9" s="19" t="s">
        <v>13</v>
      </c>
      <c r="C9" s="20"/>
      <c r="D9" s="21"/>
      <c r="E9" s="22"/>
      <c r="F9" s="23"/>
      <c r="G9" s="23"/>
    </row>
    <row r="10" spans="1:7" x14ac:dyDescent="0.2">
      <c r="A10" s="26"/>
      <c r="B10" s="27" t="s">
        <v>14</v>
      </c>
      <c r="C10" s="28">
        <v>8636</v>
      </c>
      <c r="D10" s="28">
        <v>3942</v>
      </c>
      <c r="E10" s="29">
        <v>3630537.02</v>
      </c>
      <c r="F10" s="30">
        <v>9766.23</v>
      </c>
      <c r="G10" s="31">
        <f>E10+F10</f>
        <v>3640303.25</v>
      </c>
    </row>
    <row r="11" spans="1:7" x14ac:dyDescent="0.2">
      <c r="A11" s="26"/>
      <c r="B11" s="27" t="s">
        <v>15</v>
      </c>
      <c r="C11" s="28">
        <v>32571</v>
      </c>
      <c r="D11" s="28">
        <v>14515</v>
      </c>
      <c r="E11" s="29">
        <v>12023373.51</v>
      </c>
      <c r="F11" s="30">
        <v>29503.94</v>
      </c>
      <c r="G11" s="31">
        <f>E11+F11</f>
        <v>12052877.449999999</v>
      </c>
    </row>
    <row r="12" spans="1:7" x14ac:dyDescent="0.2">
      <c r="A12" s="26"/>
      <c r="B12" s="27" t="s">
        <v>16</v>
      </c>
      <c r="C12" s="28">
        <v>114369</v>
      </c>
      <c r="D12" s="28">
        <v>56822</v>
      </c>
      <c r="E12" s="29">
        <v>33709907.030000001</v>
      </c>
      <c r="F12" s="30">
        <v>75960.92</v>
      </c>
      <c r="G12" s="31">
        <f>E12+F12</f>
        <v>33785867.950000003</v>
      </c>
    </row>
    <row r="13" spans="1:7" x14ac:dyDescent="0.2">
      <c r="A13" s="26"/>
      <c r="B13" s="27" t="s">
        <v>17</v>
      </c>
      <c r="C13" s="28">
        <v>12335</v>
      </c>
      <c r="D13" s="28">
        <v>11681</v>
      </c>
      <c r="E13" s="29">
        <v>10271505.84</v>
      </c>
      <c r="F13" s="30">
        <v>115535.69</v>
      </c>
      <c r="G13" s="31">
        <f>E13+F13</f>
        <v>10387041.529999999</v>
      </c>
    </row>
    <row r="14" spans="1:7" x14ac:dyDescent="0.2">
      <c r="A14" s="26"/>
      <c r="B14" s="27" t="s">
        <v>18</v>
      </c>
      <c r="C14" s="28">
        <v>37</v>
      </c>
      <c r="D14" s="28">
        <v>30</v>
      </c>
      <c r="E14" s="29">
        <v>17507.66</v>
      </c>
      <c r="F14" s="30">
        <v>0</v>
      </c>
      <c r="G14" s="31">
        <f>E14+F14</f>
        <v>17507.66</v>
      </c>
    </row>
    <row r="15" spans="1:7" x14ac:dyDescent="0.2">
      <c r="A15" s="32"/>
      <c r="B15" s="33" t="s">
        <v>19</v>
      </c>
      <c r="C15" s="136">
        <f>SUM(C10:C14)</f>
        <v>167948</v>
      </c>
      <c r="D15" s="136">
        <f>SUM(D10:D14)</f>
        <v>86990</v>
      </c>
      <c r="E15" s="34">
        <f>SUM(E10:E14)</f>
        <v>59652831.060000002</v>
      </c>
      <c r="F15" s="34">
        <f>SUM(F10:F14)</f>
        <v>230766.78</v>
      </c>
      <c r="G15" s="35">
        <f>SUM(G10:G14)</f>
        <v>59883597.840000004</v>
      </c>
    </row>
    <row r="16" spans="1:7" x14ac:dyDescent="0.2">
      <c r="A16" s="18" t="s">
        <v>20</v>
      </c>
      <c r="B16" s="36" t="s">
        <v>21</v>
      </c>
      <c r="C16" s="21"/>
      <c r="D16" s="37"/>
      <c r="E16" s="38"/>
      <c r="F16" s="39"/>
      <c r="G16" s="38"/>
    </row>
    <row r="17" spans="1:7" x14ac:dyDescent="0.2">
      <c r="A17" s="40"/>
      <c r="B17" s="27" t="s">
        <v>14</v>
      </c>
      <c r="C17" s="28">
        <v>1374</v>
      </c>
      <c r="D17" s="28">
        <v>670</v>
      </c>
      <c r="E17" s="30">
        <v>539886.56000000006</v>
      </c>
      <c r="F17" s="29">
        <v>1008.87</v>
      </c>
      <c r="G17" s="31">
        <f>E17+F17</f>
        <v>540895.43000000005</v>
      </c>
    </row>
    <row r="18" spans="1:7" x14ac:dyDescent="0.2">
      <c r="A18" s="40"/>
      <c r="B18" s="27" t="s">
        <v>15</v>
      </c>
      <c r="C18" s="28">
        <v>1699</v>
      </c>
      <c r="D18" s="28">
        <v>833</v>
      </c>
      <c r="E18" s="30">
        <v>598166.97</v>
      </c>
      <c r="F18" s="29">
        <v>1498.9</v>
      </c>
      <c r="G18" s="31">
        <f>E18+F18</f>
        <v>599665.87</v>
      </c>
    </row>
    <row r="19" spans="1:7" x14ac:dyDescent="0.2">
      <c r="A19" s="40"/>
      <c r="B19" s="27" t="s">
        <v>16</v>
      </c>
      <c r="C19" s="28">
        <v>2742</v>
      </c>
      <c r="D19" s="41">
        <v>1358</v>
      </c>
      <c r="E19" s="30">
        <v>796038.9</v>
      </c>
      <c r="F19" s="29">
        <v>5625.34</v>
      </c>
      <c r="G19" s="31">
        <f>E19+F19</f>
        <v>801664.24</v>
      </c>
    </row>
    <row r="20" spans="1:7" x14ac:dyDescent="0.2">
      <c r="A20" s="40"/>
      <c r="B20" s="27" t="s">
        <v>17</v>
      </c>
      <c r="C20" s="28">
        <v>320</v>
      </c>
      <c r="D20" s="41">
        <v>312</v>
      </c>
      <c r="E20" s="30">
        <v>266080</v>
      </c>
      <c r="F20" s="29">
        <v>1773.86</v>
      </c>
      <c r="G20" s="31">
        <f>E20+F20</f>
        <v>267853.86</v>
      </c>
    </row>
    <row r="21" spans="1:7" x14ac:dyDescent="0.2">
      <c r="A21" s="26"/>
      <c r="B21" s="27" t="s">
        <v>18</v>
      </c>
      <c r="C21" s="51">
        <v>0</v>
      </c>
      <c r="D21" s="51">
        <v>0</v>
      </c>
      <c r="E21" s="30">
        <v>0</v>
      </c>
      <c r="F21" s="29">
        <v>0</v>
      </c>
      <c r="G21" s="31">
        <f>E21+F21</f>
        <v>0</v>
      </c>
    </row>
    <row r="22" spans="1:7" x14ac:dyDescent="0.2">
      <c r="A22" s="42"/>
      <c r="B22" s="43" t="s">
        <v>22</v>
      </c>
      <c r="C22" s="136">
        <f>SUM(C17:C21)</f>
        <v>6135</v>
      </c>
      <c r="D22" s="136">
        <f>SUM(D17:D21)</f>
        <v>3173</v>
      </c>
      <c r="E22" s="34">
        <f>SUM(E17:E21)</f>
        <v>2200172.4300000002</v>
      </c>
      <c r="F22" s="34">
        <f>SUM(F17:F21)</f>
        <v>9906.9700000000012</v>
      </c>
      <c r="G22" s="34">
        <f>SUM(G17:G21)</f>
        <v>2210079.4</v>
      </c>
    </row>
    <row r="23" spans="1:7" x14ac:dyDescent="0.2">
      <c r="A23" s="18" t="s">
        <v>23</v>
      </c>
      <c r="B23" s="19" t="s">
        <v>24</v>
      </c>
      <c r="C23" s="21"/>
      <c r="D23" s="21"/>
      <c r="E23" s="38"/>
      <c r="F23" s="38"/>
      <c r="G23" s="38"/>
    </row>
    <row r="24" spans="1:7" x14ac:dyDescent="0.2">
      <c r="A24" s="40"/>
      <c r="B24" s="27" t="s">
        <v>14</v>
      </c>
      <c r="C24" s="28">
        <v>735</v>
      </c>
      <c r="D24" s="28">
        <v>386</v>
      </c>
      <c r="E24" s="30">
        <v>289626.52</v>
      </c>
      <c r="F24" s="30">
        <v>0</v>
      </c>
      <c r="G24" s="31">
        <f>E24+F24</f>
        <v>289626.52</v>
      </c>
    </row>
    <row r="25" spans="1:7" x14ac:dyDescent="0.2">
      <c r="A25" s="40"/>
      <c r="B25" s="27" t="s">
        <v>15</v>
      </c>
      <c r="C25" s="28">
        <v>576</v>
      </c>
      <c r="D25" s="28">
        <v>270</v>
      </c>
      <c r="E25" s="30">
        <v>207713.28</v>
      </c>
      <c r="F25" s="30">
        <v>0</v>
      </c>
      <c r="G25" s="31">
        <f>E25+F25</f>
        <v>207713.28</v>
      </c>
    </row>
    <row r="26" spans="1:7" x14ac:dyDescent="0.2">
      <c r="A26" s="40"/>
      <c r="B26" s="27" t="s">
        <v>16</v>
      </c>
      <c r="C26" s="28">
        <v>739</v>
      </c>
      <c r="D26" s="28">
        <v>368</v>
      </c>
      <c r="E26" s="30">
        <v>214952.8</v>
      </c>
      <c r="F26" s="30">
        <v>1047.69</v>
      </c>
      <c r="G26" s="31">
        <f>E26+F26</f>
        <v>216000.49</v>
      </c>
    </row>
    <row r="27" spans="1:7" x14ac:dyDescent="0.2">
      <c r="A27" s="40"/>
      <c r="B27" s="27" t="s">
        <v>17</v>
      </c>
      <c r="C27" s="28">
        <v>65</v>
      </c>
      <c r="D27" s="28">
        <v>63</v>
      </c>
      <c r="E27" s="30">
        <v>54047.5</v>
      </c>
      <c r="F27" s="30">
        <v>0</v>
      </c>
      <c r="G27" s="31">
        <f>E27+F27</f>
        <v>54047.5</v>
      </c>
    </row>
    <row r="28" spans="1:7" x14ac:dyDescent="0.2">
      <c r="A28" s="26"/>
      <c r="B28" s="27" t="s">
        <v>18</v>
      </c>
      <c r="C28" s="44">
        <v>0</v>
      </c>
      <c r="D28" s="44">
        <v>0</v>
      </c>
      <c r="E28" s="30">
        <v>0</v>
      </c>
      <c r="F28" s="30">
        <v>0</v>
      </c>
      <c r="G28" s="31">
        <f>E28+F28</f>
        <v>0</v>
      </c>
    </row>
    <row r="29" spans="1:7" x14ac:dyDescent="0.2">
      <c r="A29" s="26"/>
      <c r="B29" s="43" t="s">
        <v>25</v>
      </c>
      <c r="C29" s="136">
        <f>SUM(C24:C28)</f>
        <v>2115</v>
      </c>
      <c r="D29" s="136">
        <f>SUM(D24:D28)</f>
        <v>1087</v>
      </c>
      <c r="E29" s="34">
        <f>SUM(E24:E28)</f>
        <v>766340.10000000009</v>
      </c>
      <c r="F29" s="34">
        <f>SUM(F24:F28)</f>
        <v>1047.69</v>
      </c>
      <c r="G29" s="34">
        <f>SUM(G24:G28)</f>
        <v>767387.79</v>
      </c>
    </row>
    <row r="30" spans="1:7" x14ac:dyDescent="0.2">
      <c r="A30" s="18" t="s">
        <v>26</v>
      </c>
      <c r="B30" s="19" t="s">
        <v>27</v>
      </c>
      <c r="C30" s="21"/>
      <c r="D30" s="45"/>
      <c r="E30" s="46"/>
      <c r="F30" s="46"/>
      <c r="G30" s="46"/>
    </row>
    <row r="31" spans="1:7" x14ac:dyDescent="0.2">
      <c r="A31" s="40"/>
      <c r="B31" s="47" t="s">
        <v>28</v>
      </c>
      <c r="C31" s="48"/>
      <c r="D31" s="20"/>
      <c r="E31" s="49"/>
      <c r="F31" s="49"/>
      <c r="G31" s="31"/>
    </row>
    <row r="32" spans="1:7" x14ac:dyDescent="0.2">
      <c r="A32" s="40"/>
      <c r="B32" s="27" t="s">
        <v>14</v>
      </c>
      <c r="C32" s="28">
        <v>15</v>
      </c>
      <c r="D32" s="28">
        <v>7</v>
      </c>
      <c r="E32" s="50">
        <v>7054.42</v>
      </c>
      <c r="F32" s="30">
        <v>0</v>
      </c>
      <c r="G32" s="31">
        <f>E32+F32</f>
        <v>7054.42</v>
      </c>
    </row>
    <row r="33" spans="1:7" x14ac:dyDescent="0.2">
      <c r="A33" s="26"/>
      <c r="B33" s="27" t="s">
        <v>15</v>
      </c>
      <c r="C33" s="28">
        <v>15</v>
      </c>
      <c r="D33" s="28">
        <v>7</v>
      </c>
      <c r="E33" s="50">
        <v>4741.75</v>
      </c>
      <c r="F33" s="30">
        <v>0</v>
      </c>
      <c r="G33" s="31">
        <f>E33+F33</f>
        <v>4741.75</v>
      </c>
    </row>
    <row r="34" spans="1:7" x14ac:dyDescent="0.2">
      <c r="A34" s="26"/>
      <c r="B34" s="27" t="s">
        <v>16</v>
      </c>
      <c r="C34" s="44">
        <v>6</v>
      </c>
      <c r="D34" s="44">
        <v>4</v>
      </c>
      <c r="E34" s="50">
        <v>1197.3599999999999</v>
      </c>
      <c r="F34" s="30">
        <v>0</v>
      </c>
      <c r="G34" s="31">
        <f>E34+F34</f>
        <v>1197.3599999999999</v>
      </c>
    </row>
    <row r="35" spans="1:7" x14ac:dyDescent="0.2">
      <c r="A35" s="26"/>
      <c r="B35" s="27" t="s">
        <v>17</v>
      </c>
      <c r="C35" s="28">
        <v>8</v>
      </c>
      <c r="D35" s="28">
        <v>8</v>
      </c>
      <c r="E35" s="50">
        <v>6652</v>
      </c>
      <c r="F35" s="30">
        <v>0</v>
      </c>
      <c r="G35" s="31">
        <f>E35+F35</f>
        <v>6652</v>
      </c>
    </row>
    <row r="36" spans="1:7" x14ac:dyDescent="0.2">
      <c r="A36" s="26"/>
      <c r="B36" s="27" t="s">
        <v>18</v>
      </c>
      <c r="C36" s="51">
        <v>0</v>
      </c>
      <c r="D36" s="51">
        <v>0</v>
      </c>
      <c r="E36" s="50">
        <v>0</v>
      </c>
      <c r="F36" s="30">
        <v>0</v>
      </c>
      <c r="G36" s="31">
        <f>E36+F36</f>
        <v>0</v>
      </c>
    </row>
    <row r="37" spans="1:7" x14ac:dyDescent="0.2">
      <c r="A37" s="52"/>
      <c r="B37" s="43" t="s">
        <v>29</v>
      </c>
      <c r="C37" s="136">
        <f>SUM(C32:C36)</f>
        <v>44</v>
      </c>
      <c r="D37" s="136">
        <f>SUM(D32:D36)</f>
        <v>26</v>
      </c>
      <c r="E37" s="34">
        <f>SUM(E32:E36)</f>
        <v>19645.53</v>
      </c>
      <c r="F37" s="34">
        <f>SUM(F32:F36)</f>
        <v>0</v>
      </c>
      <c r="G37" s="34">
        <f>SUM(G32:G36)</f>
        <v>19645.53</v>
      </c>
    </row>
    <row r="38" spans="1:7" x14ac:dyDescent="0.2">
      <c r="A38" s="18" t="s">
        <v>30</v>
      </c>
      <c r="B38" s="19" t="s">
        <v>31</v>
      </c>
      <c r="C38" s="53"/>
      <c r="D38" s="20"/>
      <c r="E38" s="38"/>
      <c r="F38" s="39"/>
      <c r="G38" s="54"/>
    </row>
    <row r="39" spans="1:7" x14ac:dyDescent="0.2">
      <c r="A39" s="40"/>
      <c r="B39" s="27" t="s">
        <v>14</v>
      </c>
      <c r="C39" s="28">
        <v>39178</v>
      </c>
      <c r="D39" s="28">
        <v>17955</v>
      </c>
      <c r="E39" s="50">
        <v>16531660.630000001</v>
      </c>
      <c r="F39" s="30">
        <v>97207.77</v>
      </c>
      <c r="G39" s="31">
        <f>E39+F39</f>
        <v>16628868.4</v>
      </c>
    </row>
    <row r="40" spans="1:7" x14ac:dyDescent="0.2">
      <c r="A40" s="40"/>
      <c r="B40" s="27" t="s">
        <v>15</v>
      </c>
      <c r="C40" s="28">
        <v>22404</v>
      </c>
      <c r="D40" s="28">
        <v>9863</v>
      </c>
      <c r="E40" s="50">
        <v>8419940.4800000004</v>
      </c>
      <c r="F40" s="30">
        <v>21315.54</v>
      </c>
      <c r="G40" s="31">
        <f>E40+F40</f>
        <v>8441256.0199999996</v>
      </c>
    </row>
    <row r="41" spans="1:7" x14ac:dyDescent="0.2">
      <c r="A41" s="40"/>
      <c r="B41" s="27" t="s">
        <v>16</v>
      </c>
      <c r="C41" s="44">
        <v>24459</v>
      </c>
      <c r="D41" s="44">
        <v>12120</v>
      </c>
      <c r="E41" s="50">
        <v>7404288.54</v>
      </c>
      <c r="F41" s="30">
        <v>21046.01</v>
      </c>
      <c r="G41" s="31">
        <f>E41+F41</f>
        <v>7425334.5499999998</v>
      </c>
    </row>
    <row r="42" spans="1:7" x14ac:dyDescent="0.2">
      <c r="A42" s="40"/>
      <c r="B42" s="27" t="s">
        <v>17</v>
      </c>
      <c r="C42" s="28">
        <v>3238</v>
      </c>
      <c r="D42" s="28">
        <v>2982</v>
      </c>
      <c r="E42" s="50">
        <v>2700605.31</v>
      </c>
      <c r="F42" s="30">
        <v>12933.01</v>
      </c>
      <c r="G42" s="31">
        <f>E42+F42</f>
        <v>2713538.32</v>
      </c>
    </row>
    <row r="43" spans="1:7" x14ac:dyDescent="0.2">
      <c r="A43" s="26"/>
      <c r="B43" s="27" t="s">
        <v>18</v>
      </c>
      <c r="C43" s="51">
        <v>19</v>
      </c>
      <c r="D43" s="51">
        <v>19</v>
      </c>
      <c r="E43" s="50">
        <v>12598.42</v>
      </c>
      <c r="F43" s="30">
        <v>0</v>
      </c>
      <c r="G43" s="31">
        <f>E43+F43</f>
        <v>12598.42</v>
      </c>
    </row>
    <row r="44" spans="1:7" x14ac:dyDescent="0.2">
      <c r="A44" s="42"/>
      <c r="B44" s="43" t="s">
        <v>32</v>
      </c>
      <c r="C44" s="136">
        <f>SUM(C39:C43)</f>
        <v>89298</v>
      </c>
      <c r="D44" s="136">
        <f>SUM(D39:D43)</f>
        <v>42939</v>
      </c>
      <c r="E44" s="34">
        <f>SUM(E39:E43)</f>
        <v>35069093.380000003</v>
      </c>
      <c r="F44" s="34">
        <f>SUM(F39:F43)</f>
        <v>152502.33000000002</v>
      </c>
      <c r="G44" s="34">
        <f>SUM(G39:G43)</f>
        <v>35221595.710000001</v>
      </c>
    </row>
    <row r="45" spans="1:7" x14ac:dyDescent="0.2">
      <c r="A45" s="22"/>
      <c r="B45" s="56"/>
      <c r="C45" s="57"/>
      <c r="D45" s="57"/>
      <c r="E45" s="12"/>
      <c r="F45" s="12"/>
      <c r="G45" s="12"/>
    </row>
    <row r="46" spans="1:7" x14ac:dyDescent="0.2">
      <c r="A46" s="22"/>
      <c r="B46" s="56"/>
      <c r="C46" s="57"/>
      <c r="D46" s="57"/>
      <c r="E46" s="12"/>
      <c r="F46" s="12"/>
      <c r="G46" s="12"/>
    </row>
    <row r="47" spans="1:7" x14ac:dyDescent="0.2">
      <c r="A47" s="58">
        <v>2</v>
      </c>
      <c r="B47" s="5"/>
      <c r="C47" s="59"/>
      <c r="D47" s="59"/>
      <c r="E47" s="60"/>
      <c r="F47" s="60"/>
      <c r="G47" s="60"/>
    </row>
    <row r="48" spans="1:7" x14ac:dyDescent="0.2">
      <c r="A48" s="58"/>
      <c r="B48" s="5"/>
      <c r="C48" s="59"/>
      <c r="D48" s="59"/>
      <c r="E48" s="60"/>
      <c r="F48" s="60"/>
      <c r="G48" s="60"/>
    </row>
    <row r="49" spans="1:7" ht="24" x14ac:dyDescent="0.2">
      <c r="A49" s="10" t="s">
        <v>4</v>
      </c>
      <c r="B49" s="11" t="s">
        <v>5</v>
      </c>
      <c r="C49" s="11" t="s">
        <v>6</v>
      </c>
      <c r="D49" s="11" t="s">
        <v>7</v>
      </c>
      <c r="E49" s="11" t="s">
        <v>8</v>
      </c>
      <c r="F49" s="11" t="s">
        <v>9</v>
      </c>
      <c r="G49" s="11" t="s">
        <v>10</v>
      </c>
    </row>
    <row r="50" spans="1:7" x14ac:dyDescent="0.2">
      <c r="A50" s="15">
        <v>0</v>
      </c>
      <c r="B50" s="15">
        <v>1</v>
      </c>
      <c r="C50" s="15">
        <v>2</v>
      </c>
      <c r="D50" s="15">
        <v>3</v>
      </c>
      <c r="E50" s="15">
        <v>4</v>
      </c>
      <c r="F50" s="15">
        <v>5</v>
      </c>
      <c r="G50" s="15" t="s">
        <v>11</v>
      </c>
    </row>
    <row r="51" spans="1:7" x14ac:dyDescent="0.2">
      <c r="A51" s="18" t="s">
        <v>33</v>
      </c>
      <c r="B51" s="19" t="s">
        <v>34</v>
      </c>
      <c r="C51" s="61"/>
      <c r="D51" s="62"/>
      <c r="E51" s="63"/>
      <c r="F51" s="46"/>
      <c r="G51" s="63"/>
    </row>
    <row r="52" spans="1:7" x14ac:dyDescent="0.2">
      <c r="A52" s="40"/>
      <c r="B52" s="27" t="s">
        <v>14</v>
      </c>
      <c r="C52" s="28">
        <v>895</v>
      </c>
      <c r="D52" s="28">
        <v>466</v>
      </c>
      <c r="E52" s="50">
        <v>374974.78</v>
      </c>
      <c r="F52" s="50">
        <v>1217.31</v>
      </c>
      <c r="G52" s="31">
        <f>E52+F52</f>
        <v>376192.09</v>
      </c>
    </row>
    <row r="53" spans="1:7" x14ac:dyDescent="0.2">
      <c r="A53" s="40"/>
      <c r="B53" s="27" t="s">
        <v>15</v>
      </c>
      <c r="C53" s="28">
        <v>2991</v>
      </c>
      <c r="D53" s="28">
        <v>1724</v>
      </c>
      <c r="E53" s="50">
        <v>1041998.85</v>
      </c>
      <c r="F53" s="50">
        <v>1738.93</v>
      </c>
      <c r="G53" s="31">
        <f>E53+F53</f>
        <v>1043737.78</v>
      </c>
    </row>
    <row r="54" spans="1:7" x14ac:dyDescent="0.2">
      <c r="A54" s="40"/>
      <c r="B54" s="27" t="s">
        <v>16</v>
      </c>
      <c r="C54" s="28">
        <v>5416</v>
      </c>
      <c r="D54" s="28">
        <v>3467</v>
      </c>
      <c r="E54" s="50">
        <v>1444546.91</v>
      </c>
      <c r="F54" s="50">
        <v>691.8</v>
      </c>
      <c r="G54" s="31">
        <f>E54+F54</f>
        <v>1445238.71</v>
      </c>
    </row>
    <row r="55" spans="1:7" x14ac:dyDescent="0.2">
      <c r="A55" s="40"/>
      <c r="B55" s="27" t="s">
        <v>17</v>
      </c>
      <c r="C55" s="28">
        <v>3746</v>
      </c>
      <c r="D55" s="28">
        <v>3607</v>
      </c>
      <c r="E55" s="50">
        <v>3112496.76</v>
      </c>
      <c r="F55" s="50">
        <v>7796.13</v>
      </c>
      <c r="G55" s="31">
        <f>E55+F55</f>
        <v>3120292.8899999997</v>
      </c>
    </row>
    <row r="56" spans="1:7" x14ac:dyDescent="0.2">
      <c r="A56" s="26"/>
      <c r="B56" s="27" t="s">
        <v>18</v>
      </c>
      <c r="C56" s="28">
        <v>43</v>
      </c>
      <c r="D56" s="28">
        <v>37</v>
      </c>
      <c r="E56" s="50">
        <v>22036.06</v>
      </c>
      <c r="F56" s="50">
        <v>0</v>
      </c>
      <c r="G56" s="31">
        <f>E56+F56</f>
        <v>22036.06</v>
      </c>
    </row>
    <row r="57" spans="1:7" x14ac:dyDescent="0.2">
      <c r="A57" s="64"/>
      <c r="B57" s="33" t="s">
        <v>35</v>
      </c>
      <c r="C57" s="137">
        <f>SUM(C52:C56)</f>
        <v>13091</v>
      </c>
      <c r="D57" s="137">
        <f>SUM(D52:D56)</f>
        <v>9301</v>
      </c>
      <c r="E57" s="65">
        <f>SUM(E52:E56)</f>
        <v>5996053.3599999994</v>
      </c>
      <c r="F57" s="65">
        <f>SUM(F52:F56)</f>
        <v>11444.17</v>
      </c>
      <c r="G57" s="35">
        <f>SUM(G52:G56)</f>
        <v>6007497.5299999993</v>
      </c>
    </row>
    <row r="58" spans="1:7" x14ac:dyDescent="0.2">
      <c r="A58" s="19"/>
      <c r="B58" s="66" t="s">
        <v>36</v>
      </c>
      <c r="C58" s="67"/>
      <c r="D58" s="68"/>
      <c r="E58" s="54"/>
      <c r="F58" s="63"/>
      <c r="G58" s="63"/>
    </row>
    <row r="59" spans="1:7" x14ac:dyDescent="0.2">
      <c r="A59" s="47"/>
      <c r="B59" s="27" t="s">
        <v>14</v>
      </c>
      <c r="C59" s="69">
        <f t="shared" ref="C59:F63" si="0">C10+C17+C24+C32+C39+C52</f>
        <v>50833</v>
      </c>
      <c r="D59" s="69">
        <f t="shared" si="0"/>
        <v>23426</v>
      </c>
      <c r="E59" s="70">
        <f t="shared" si="0"/>
        <v>21373739.93</v>
      </c>
      <c r="F59" s="70">
        <f t="shared" si="0"/>
        <v>109200.18000000001</v>
      </c>
      <c r="G59" s="70">
        <f>E59+F59</f>
        <v>21482940.109999999</v>
      </c>
    </row>
    <row r="60" spans="1:7" x14ac:dyDescent="0.2">
      <c r="A60" s="47"/>
      <c r="B60" s="27" t="s">
        <v>15</v>
      </c>
      <c r="C60" s="69">
        <f t="shared" si="0"/>
        <v>60256</v>
      </c>
      <c r="D60" s="69">
        <f t="shared" si="0"/>
        <v>27212</v>
      </c>
      <c r="E60" s="70">
        <f t="shared" si="0"/>
        <v>22295934.840000004</v>
      </c>
      <c r="F60" s="70">
        <f t="shared" si="0"/>
        <v>54057.310000000005</v>
      </c>
      <c r="G60" s="70">
        <f>E60+F60</f>
        <v>22349992.150000002</v>
      </c>
    </row>
    <row r="61" spans="1:7" x14ac:dyDescent="0.2">
      <c r="A61" s="47"/>
      <c r="B61" s="27" t="s">
        <v>16</v>
      </c>
      <c r="C61" s="69">
        <f t="shared" si="0"/>
        <v>147731</v>
      </c>
      <c r="D61" s="69">
        <f t="shared" si="0"/>
        <v>74139</v>
      </c>
      <c r="E61" s="70">
        <f t="shared" si="0"/>
        <v>43570931.539999992</v>
      </c>
      <c r="F61" s="70">
        <f t="shared" si="0"/>
        <v>104371.76</v>
      </c>
      <c r="G61" s="70">
        <f>E61+F61</f>
        <v>43675303.29999999</v>
      </c>
    </row>
    <row r="62" spans="1:7" x14ac:dyDescent="0.2">
      <c r="A62" s="47"/>
      <c r="B62" s="27" t="s">
        <v>17</v>
      </c>
      <c r="C62" s="69">
        <f t="shared" si="0"/>
        <v>19712</v>
      </c>
      <c r="D62" s="69">
        <f t="shared" si="0"/>
        <v>18653</v>
      </c>
      <c r="E62" s="70">
        <f t="shared" si="0"/>
        <v>16411387.41</v>
      </c>
      <c r="F62" s="70">
        <f t="shared" si="0"/>
        <v>138038.69</v>
      </c>
      <c r="G62" s="70">
        <f>E62+F62</f>
        <v>16549426.1</v>
      </c>
    </row>
    <row r="63" spans="1:7" x14ac:dyDescent="0.2">
      <c r="A63" s="47"/>
      <c r="B63" s="27" t="s">
        <v>18</v>
      </c>
      <c r="C63" s="69">
        <f t="shared" si="0"/>
        <v>99</v>
      </c>
      <c r="D63" s="69">
        <f t="shared" si="0"/>
        <v>86</v>
      </c>
      <c r="E63" s="70">
        <f t="shared" si="0"/>
        <v>52142.14</v>
      </c>
      <c r="F63" s="70">
        <f t="shared" si="0"/>
        <v>0</v>
      </c>
      <c r="G63" s="70">
        <f>E63+F63</f>
        <v>52142.14</v>
      </c>
    </row>
    <row r="64" spans="1:7" x14ac:dyDescent="0.2">
      <c r="A64" s="71"/>
      <c r="B64" s="72" t="s">
        <v>37</v>
      </c>
      <c r="C64" s="73">
        <f>C15+C22+C29+C37+C44+C57</f>
        <v>278631</v>
      </c>
      <c r="D64" s="73">
        <f>SUM(D59:D63)</f>
        <v>143516</v>
      </c>
      <c r="E64" s="34">
        <f>SUM(E59:E63)</f>
        <v>103704135.86</v>
      </c>
      <c r="F64" s="34">
        <f>SUM(F59:F63)</f>
        <v>405667.94</v>
      </c>
      <c r="G64" s="34">
        <f>SUM(G59:G63)</f>
        <v>104109803.8</v>
      </c>
    </row>
    <row r="65" spans="1:7" x14ac:dyDescent="0.2">
      <c r="A65" s="40" t="s">
        <v>38</v>
      </c>
      <c r="B65" s="74" t="s">
        <v>39</v>
      </c>
      <c r="C65" s="75">
        <v>2410</v>
      </c>
      <c r="D65" s="75">
        <v>1402</v>
      </c>
      <c r="E65" s="34">
        <v>1044866.29</v>
      </c>
      <c r="F65" s="34">
        <v>305865.05</v>
      </c>
      <c r="G65" s="34">
        <f>E65+F65</f>
        <v>1350731.34</v>
      </c>
    </row>
    <row r="66" spans="1:7" x14ac:dyDescent="0.2">
      <c r="A66" s="71"/>
      <c r="B66" s="72" t="s">
        <v>40</v>
      </c>
      <c r="C66" s="73">
        <f>C64+C65</f>
        <v>281041</v>
      </c>
      <c r="D66" s="73">
        <f>D64+D65</f>
        <v>144918</v>
      </c>
      <c r="E66" s="34">
        <f>E64+E65</f>
        <v>104749002.15000001</v>
      </c>
      <c r="F66" s="34">
        <f>F64+F65</f>
        <v>711532.99</v>
      </c>
      <c r="G66" s="34">
        <f>G64+G65</f>
        <v>105460535.14</v>
      </c>
    </row>
    <row r="67" spans="1:7" x14ac:dyDescent="0.2">
      <c r="A67" s="76"/>
      <c r="B67" s="77"/>
      <c r="C67" s="78"/>
      <c r="D67" s="78"/>
      <c r="E67" s="12"/>
      <c r="F67" s="12"/>
      <c r="G67" s="12"/>
    </row>
    <row r="68" spans="1:7" x14ac:dyDescent="0.2">
      <c r="A68" s="79" t="s">
        <v>41</v>
      </c>
      <c r="B68" s="77"/>
      <c r="C68" s="80"/>
      <c r="D68" s="80"/>
      <c r="E68" s="12"/>
      <c r="F68" s="12"/>
      <c r="G68" s="12"/>
    </row>
    <row r="69" spans="1:7" ht="24" x14ac:dyDescent="0.2">
      <c r="A69" s="10" t="s">
        <v>4</v>
      </c>
      <c r="B69" s="11" t="s">
        <v>42</v>
      </c>
      <c r="C69" s="11" t="s">
        <v>43</v>
      </c>
      <c r="D69" s="11" t="s">
        <v>7</v>
      </c>
      <c r="E69" s="11" t="s">
        <v>44</v>
      </c>
      <c r="F69" s="11" t="s">
        <v>45</v>
      </c>
      <c r="G69" s="11" t="s">
        <v>46</v>
      </c>
    </row>
    <row r="70" spans="1:7" x14ac:dyDescent="0.2">
      <c r="A70" s="81" t="s">
        <v>12</v>
      </c>
      <c r="B70" s="82" t="s">
        <v>47</v>
      </c>
      <c r="C70" s="81" t="s">
        <v>43</v>
      </c>
      <c r="D70" s="83">
        <v>25950</v>
      </c>
      <c r="E70" s="84">
        <v>12975000</v>
      </c>
      <c r="F70" s="84">
        <v>44500</v>
      </c>
      <c r="G70" s="85">
        <f>E70+F70</f>
        <v>13019500</v>
      </c>
    </row>
    <row r="71" spans="1:7" x14ac:dyDescent="0.2">
      <c r="A71" s="81" t="s">
        <v>20</v>
      </c>
      <c r="B71" s="82" t="s">
        <v>48</v>
      </c>
      <c r="C71" s="81" t="s">
        <v>43</v>
      </c>
      <c r="D71" s="83">
        <v>9438</v>
      </c>
      <c r="E71" s="84">
        <v>9438000</v>
      </c>
      <c r="F71" s="84">
        <v>4000</v>
      </c>
      <c r="G71" s="85">
        <f>E71+F71</f>
        <v>9442000</v>
      </c>
    </row>
    <row r="72" spans="1:7" x14ac:dyDescent="0.2">
      <c r="A72" s="162" t="s">
        <v>109</v>
      </c>
      <c r="B72" s="163"/>
      <c r="C72" s="139" t="s">
        <v>43</v>
      </c>
      <c r="D72" s="102">
        <f>D70+D71</f>
        <v>35388</v>
      </c>
      <c r="E72" s="34">
        <f>E70+E71</f>
        <v>22413000</v>
      </c>
      <c r="F72" s="34">
        <f>F70+F71</f>
        <v>48500</v>
      </c>
      <c r="G72" s="34">
        <f>E72+F72</f>
        <v>22461500</v>
      </c>
    </row>
    <row r="73" spans="1:7" x14ac:dyDescent="0.2">
      <c r="A73" s="81" t="s">
        <v>23</v>
      </c>
      <c r="B73" s="82" t="s">
        <v>110</v>
      </c>
      <c r="C73" s="144" t="s">
        <v>43</v>
      </c>
      <c r="D73" s="133">
        <v>257</v>
      </c>
      <c r="E73" s="85">
        <v>163000</v>
      </c>
      <c r="F73" s="85">
        <v>59500</v>
      </c>
      <c r="G73" s="85">
        <f>E73+F73</f>
        <v>222500</v>
      </c>
    </row>
    <row r="74" spans="1:7" x14ac:dyDescent="0.2">
      <c r="A74" s="162" t="s">
        <v>111</v>
      </c>
      <c r="B74" s="163"/>
      <c r="C74" s="75"/>
      <c r="D74" s="102">
        <f>D72+D73</f>
        <v>35645</v>
      </c>
      <c r="E74" s="34">
        <f>E72+E73</f>
        <v>22576000</v>
      </c>
      <c r="F74" s="34">
        <f t="shared" ref="F74:G74" si="1">F72+F73</f>
        <v>108000</v>
      </c>
      <c r="G74" s="34">
        <f t="shared" si="1"/>
        <v>22684000</v>
      </c>
    </row>
    <row r="75" spans="1:7" x14ac:dyDescent="0.2">
      <c r="A75" s="76"/>
      <c r="B75" s="77"/>
      <c r="C75" s="78"/>
      <c r="D75" s="78"/>
      <c r="E75" s="12"/>
      <c r="F75" s="12"/>
      <c r="G75" s="12"/>
    </row>
    <row r="76" spans="1:7" x14ac:dyDescent="0.2">
      <c r="A76" s="24" t="s">
        <v>116</v>
      </c>
      <c r="B76" s="77"/>
      <c r="C76" s="80"/>
      <c r="D76" s="80"/>
      <c r="E76" s="12"/>
      <c r="F76" s="86"/>
      <c r="G76" s="12"/>
    </row>
    <row r="77" spans="1:7" x14ac:dyDescent="0.2">
      <c r="A77" s="76"/>
      <c r="B77" s="77"/>
      <c r="C77" s="78"/>
      <c r="D77" s="78"/>
      <c r="E77" s="12"/>
      <c r="F77" s="12"/>
      <c r="G77" s="12"/>
    </row>
    <row r="78" spans="1:7" x14ac:dyDescent="0.2">
      <c r="A78" s="76"/>
      <c r="B78" s="77"/>
      <c r="C78" s="78"/>
      <c r="D78" s="78"/>
      <c r="E78" s="12"/>
      <c r="F78" s="12"/>
      <c r="G78" s="12"/>
    </row>
    <row r="79" spans="1:7" x14ac:dyDescent="0.2">
      <c r="A79" s="76"/>
      <c r="B79" s="87"/>
      <c r="C79" s="78"/>
      <c r="D79" s="78"/>
      <c r="E79" s="12"/>
      <c r="F79" s="12"/>
      <c r="G79" s="12"/>
    </row>
    <row r="80" spans="1:7" x14ac:dyDescent="0.2">
      <c r="A80" s="76"/>
      <c r="B80" s="77"/>
      <c r="C80" s="78"/>
      <c r="D80" s="78"/>
      <c r="E80" s="12"/>
      <c r="F80" s="12"/>
      <c r="G80" s="12"/>
    </row>
    <row r="81" spans="1:7" x14ac:dyDescent="0.2">
      <c r="A81" s="76"/>
      <c r="B81" s="77"/>
      <c r="C81" s="78"/>
      <c r="D81" s="88"/>
      <c r="E81" s="12"/>
      <c r="F81" s="12"/>
      <c r="G81" s="12"/>
    </row>
    <row r="82" spans="1:7" x14ac:dyDescent="0.2">
      <c r="A82" s="76"/>
      <c r="B82" s="77"/>
      <c r="C82" s="78"/>
      <c r="D82" s="88"/>
      <c r="E82" s="12"/>
      <c r="F82" s="12"/>
      <c r="G82" s="12"/>
    </row>
    <row r="83" spans="1:7" x14ac:dyDescent="0.2">
      <c r="A83" s="76"/>
      <c r="B83" s="77"/>
      <c r="C83" s="78"/>
      <c r="D83" s="78"/>
      <c r="E83" s="12"/>
      <c r="F83" s="12"/>
      <c r="G83" s="12"/>
    </row>
    <row r="84" spans="1:7" x14ac:dyDescent="0.2">
      <c r="A84" s="76"/>
      <c r="B84" s="77"/>
      <c r="C84" s="78"/>
      <c r="D84" s="78"/>
      <c r="E84" s="12"/>
      <c r="F84" s="12"/>
      <c r="G84" s="12"/>
    </row>
    <row r="94" spans="1:7" x14ac:dyDescent="0.2">
      <c r="B94" s="77"/>
      <c r="C94" s="80"/>
      <c r="D94" s="80"/>
      <c r="E94" s="12"/>
      <c r="G94" s="89"/>
    </row>
    <row r="95" spans="1:7" x14ac:dyDescent="0.2">
      <c r="B95" s="77"/>
      <c r="C95" s="80"/>
      <c r="D95" s="80"/>
      <c r="E95" s="12"/>
      <c r="F95" s="12"/>
      <c r="G95" s="12"/>
    </row>
    <row r="96" spans="1:7" x14ac:dyDescent="0.2">
      <c r="A96" s="76"/>
      <c r="B96" s="77"/>
      <c r="C96" s="80"/>
      <c r="D96" s="80"/>
      <c r="E96" s="12"/>
      <c r="F96" s="12"/>
      <c r="G96" s="12"/>
    </row>
    <row r="97" spans="1:7" x14ac:dyDescent="0.2">
      <c r="B97" s="24"/>
      <c r="C97" s="24"/>
      <c r="D97" s="24"/>
      <c r="E97" s="24"/>
      <c r="G97" s="86"/>
    </row>
    <row r="98" spans="1:7" x14ac:dyDescent="0.2">
      <c r="A98" s="24"/>
      <c r="B98" s="24"/>
      <c r="C98" s="24"/>
      <c r="D98" s="24"/>
      <c r="E98" s="24"/>
      <c r="F98" s="24"/>
      <c r="G98" s="24"/>
    </row>
    <row r="99" spans="1:7" x14ac:dyDescent="0.2">
      <c r="A99" s="24"/>
      <c r="B99" s="24"/>
      <c r="C99" s="24"/>
      <c r="D99" s="24"/>
      <c r="E99" s="24"/>
      <c r="F99" s="24"/>
      <c r="G99" s="24"/>
    </row>
    <row r="100" spans="1:7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x14ac:dyDescent="0.2">
      <c r="A112" s="24"/>
      <c r="B112" s="24"/>
      <c r="C112" s="24"/>
      <c r="D112" s="24"/>
      <c r="E112" s="24"/>
      <c r="F112" s="24"/>
      <c r="G112" s="24"/>
    </row>
    <row r="113" spans="1:7" x14ac:dyDescent="0.2">
      <c r="A113" s="24"/>
      <c r="B113" s="24"/>
      <c r="C113" s="24"/>
      <c r="D113" s="24"/>
      <c r="E113" s="24"/>
      <c r="F113" s="24"/>
      <c r="G113" s="24"/>
    </row>
  </sheetData>
  <mergeCells count="3">
    <mergeCell ref="F6:G6"/>
    <mergeCell ref="A72:B72"/>
    <mergeCell ref="A74:B7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43" zoomScaleNormal="100" workbookViewId="0">
      <selection activeCell="F72" sqref="F72"/>
    </sheetView>
  </sheetViews>
  <sheetFormatPr defaultRowHeight="12.75" x14ac:dyDescent="0.2"/>
  <cols>
    <col min="1" max="1" width="4.5703125" style="6" customWidth="1"/>
    <col min="2" max="2" width="47" style="6" customWidth="1"/>
    <col min="3" max="3" width="11.140625" style="6" customWidth="1"/>
    <col min="4" max="4" width="12.7109375" style="6" customWidth="1"/>
    <col min="5" max="5" width="19.28515625" style="6" customWidth="1"/>
    <col min="6" max="6" width="21.7109375" style="6" customWidth="1"/>
    <col min="7" max="7" width="19.28515625" style="6" customWidth="1"/>
  </cols>
  <sheetData>
    <row r="1" spans="1:7" ht="14.25" x14ac:dyDescent="0.2">
      <c r="A1" s="143" t="s">
        <v>0</v>
      </c>
      <c r="B1" s="1"/>
      <c r="C1" s="2"/>
      <c r="D1" s="2"/>
      <c r="E1" s="2"/>
      <c r="F1" s="2"/>
      <c r="G1" s="2"/>
    </row>
    <row r="2" spans="1:7" ht="14.25" x14ac:dyDescent="0.2">
      <c r="A2" s="143" t="s">
        <v>1</v>
      </c>
      <c r="B2" s="143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5"/>
      <c r="D3" s="5"/>
      <c r="E3" s="5"/>
      <c r="F3" s="5"/>
      <c r="G3" s="5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x14ac:dyDescent="0.2">
      <c r="A5" s="5" t="s">
        <v>117</v>
      </c>
      <c r="B5" s="5"/>
      <c r="C5" s="5"/>
      <c r="D5" s="5"/>
      <c r="E5" s="5"/>
      <c r="F5" s="5"/>
      <c r="G5" s="5"/>
    </row>
    <row r="6" spans="1:7" ht="15" x14ac:dyDescent="0.25">
      <c r="A6" s="8"/>
      <c r="B6" s="9"/>
      <c r="C6" s="8"/>
      <c r="D6" s="8"/>
      <c r="F6" s="161"/>
      <c r="G6" s="161"/>
    </row>
    <row r="7" spans="1:7" ht="24" x14ac:dyDescent="0.2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</row>
    <row r="8" spans="1:7" x14ac:dyDescent="0.2">
      <c r="A8" s="15">
        <v>0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 t="s">
        <v>11</v>
      </c>
    </row>
    <row r="9" spans="1:7" x14ac:dyDescent="0.2">
      <c r="A9" s="18" t="s">
        <v>12</v>
      </c>
      <c r="B9" s="19" t="s">
        <v>13</v>
      </c>
      <c r="C9" s="20"/>
      <c r="D9" s="21"/>
      <c r="E9" s="22"/>
      <c r="F9" s="23"/>
      <c r="G9" s="23"/>
    </row>
    <row r="10" spans="1:7" x14ac:dyDescent="0.2">
      <c r="A10" s="26"/>
      <c r="B10" s="27" t="s">
        <v>14</v>
      </c>
      <c r="C10" s="28">
        <v>9048</v>
      </c>
      <c r="D10" s="28">
        <v>4148</v>
      </c>
      <c r="E10" s="29">
        <v>3792162.88</v>
      </c>
      <c r="F10" s="30">
        <v>26026.63</v>
      </c>
      <c r="G10" s="31">
        <f>E10+F10</f>
        <v>3818189.51</v>
      </c>
    </row>
    <row r="11" spans="1:7" x14ac:dyDescent="0.2">
      <c r="A11" s="26"/>
      <c r="B11" s="27" t="s">
        <v>15</v>
      </c>
      <c r="C11" s="28">
        <v>32544</v>
      </c>
      <c r="D11" s="28">
        <v>14470</v>
      </c>
      <c r="E11" s="29">
        <v>12008678.76</v>
      </c>
      <c r="F11" s="30">
        <v>78579.31</v>
      </c>
      <c r="G11" s="31">
        <f>E11+F11</f>
        <v>12087258.07</v>
      </c>
    </row>
    <row r="12" spans="1:7" x14ac:dyDescent="0.2">
      <c r="A12" s="26"/>
      <c r="B12" s="27" t="s">
        <v>16</v>
      </c>
      <c r="C12" s="28">
        <v>114600</v>
      </c>
      <c r="D12" s="28">
        <v>56879</v>
      </c>
      <c r="E12" s="29">
        <v>33770776.159999996</v>
      </c>
      <c r="F12" s="30">
        <v>221579.8</v>
      </c>
      <c r="G12" s="31">
        <f>E12+F12</f>
        <v>33992355.959999993</v>
      </c>
    </row>
    <row r="13" spans="1:7" x14ac:dyDescent="0.2">
      <c r="A13" s="26"/>
      <c r="B13" s="27" t="s">
        <v>17</v>
      </c>
      <c r="C13" s="28">
        <v>12374</v>
      </c>
      <c r="D13" s="28">
        <v>11720</v>
      </c>
      <c r="E13" s="29">
        <v>10301912.119999999</v>
      </c>
      <c r="F13" s="30">
        <v>185884.22</v>
      </c>
      <c r="G13" s="31">
        <f>E13+F13</f>
        <v>10487796.34</v>
      </c>
    </row>
    <row r="14" spans="1:7" x14ac:dyDescent="0.2">
      <c r="A14" s="26"/>
      <c r="B14" s="27" t="s">
        <v>18</v>
      </c>
      <c r="C14" s="28">
        <v>37</v>
      </c>
      <c r="D14" s="28">
        <v>30</v>
      </c>
      <c r="E14" s="29">
        <v>17507.66</v>
      </c>
      <c r="F14" s="30">
        <v>0</v>
      </c>
      <c r="G14" s="31">
        <f>E14+F14</f>
        <v>17507.66</v>
      </c>
    </row>
    <row r="15" spans="1:7" x14ac:dyDescent="0.2">
      <c r="A15" s="32"/>
      <c r="B15" s="33" t="s">
        <v>19</v>
      </c>
      <c r="C15" s="136">
        <f>SUM(C10:C14)</f>
        <v>168603</v>
      </c>
      <c r="D15" s="136">
        <f>SUM(D10:D14)</f>
        <v>87247</v>
      </c>
      <c r="E15" s="34">
        <f>SUM(E10:E14)</f>
        <v>59891037.579999991</v>
      </c>
      <c r="F15" s="34">
        <f>SUM(F10:F14)</f>
        <v>512069.95999999996</v>
      </c>
      <c r="G15" s="35">
        <f>SUM(G10:G14)</f>
        <v>60403107.539999992</v>
      </c>
    </row>
    <row r="16" spans="1:7" x14ac:dyDescent="0.2">
      <c r="A16" s="18" t="s">
        <v>20</v>
      </c>
      <c r="B16" s="36" t="s">
        <v>21</v>
      </c>
      <c r="C16" s="21"/>
      <c r="D16" s="37"/>
      <c r="E16" s="38"/>
      <c r="F16" s="39"/>
      <c r="G16" s="38"/>
    </row>
    <row r="17" spans="1:7" x14ac:dyDescent="0.2">
      <c r="A17" s="40"/>
      <c r="B17" s="27" t="s">
        <v>14</v>
      </c>
      <c r="C17" s="28">
        <v>1401</v>
      </c>
      <c r="D17" s="28">
        <v>675</v>
      </c>
      <c r="E17" s="30">
        <v>549869.51</v>
      </c>
      <c r="F17" s="29">
        <v>1538.81</v>
      </c>
      <c r="G17" s="31">
        <f>E17+F17</f>
        <v>551408.32000000007</v>
      </c>
    </row>
    <row r="18" spans="1:7" x14ac:dyDescent="0.2">
      <c r="A18" s="40"/>
      <c r="B18" s="27" t="s">
        <v>15</v>
      </c>
      <c r="C18" s="28">
        <v>1715</v>
      </c>
      <c r="D18" s="28">
        <v>842</v>
      </c>
      <c r="E18" s="30">
        <v>604240.22</v>
      </c>
      <c r="F18" s="29">
        <v>2700.14</v>
      </c>
      <c r="G18" s="31">
        <f>E18+F18</f>
        <v>606940.36</v>
      </c>
    </row>
    <row r="19" spans="1:7" x14ac:dyDescent="0.2">
      <c r="A19" s="40"/>
      <c r="B19" s="27" t="s">
        <v>16</v>
      </c>
      <c r="C19" s="28">
        <v>2783</v>
      </c>
      <c r="D19" s="41">
        <v>1381</v>
      </c>
      <c r="E19" s="30">
        <v>804647.69</v>
      </c>
      <c r="F19" s="29">
        <v>3451.21</v>
      </c>
      <c r="G19" s="31">
        <f>E19+F19</f>
        <v>808098.89999999991</v>
      </c>
    </row>
    <row r="20" spans="1:7" x14ac:dyDescent="0.2">
      <c r="A20" s="40"/>
      <c r="B20" s="27" t="s">
        <v>17</v>
      </c>
      <c r="C20" s="28">
        <v>324</v>
      </c>
      <c r="D20" s="41">
        <v>316</v>
      </c>
      <c r="E20" s="30">
        <v>269406</v>
      </c>
      <c r="F20" s="29">
        <v>7123.18</v>
      </c>
      <c r="G20" s="31">
        <f>E20+F20</f>
        <v>276529.18</v>
      </c>
    </row>
    <row r="21" spans="1:7" x14ac:dyDescent="0.2">
      <c r="A21" s="26"/>
      <c r="B21" s="27" t="s">
        <v>18</v>
      </c>
      <c r="C21" s="51">
        <v>0</v>
      </c>
      <c r="D21" s="51">
        <v>0</v>
      </c>
      <c r="E21" s="30">
        <v>0</v>
      </c>
      <c r="F21" s="29">
        <v>0</v>
      </c>
      <c r="G21" s="31">
        <f>E21+F21</f>
        <v>0</v>
      </c>
    </row>
    <row r="22" spans="1:7" x14ac:dyDescent="0.2">
      <c r="A22" s="42"/>
      <c r="B22" s="43" t="s">
        <v>22</v>
      </c>
      <c r="C22" s="136">
        <f>SUM(C17:C21)</f>
        <v>6223</v>
      </c>
      <c r="D22" s="136">
        <f>SUM(D17:D21)</f>
        <v>3214</v>
      </c>
      <c r="E22" s="34">
        <f>SUM(E17:E21)</f>
        <v>2228163.42</v>
      </c>
      <c r="F22" s="34">
        <f>SUM(F17:F21)</f>
        <v>14813.34</v>
      </c>
      <c r="G22" s="34">
        <f>SUM(G17:G21)</f>
        <v>2242976.7600000002</v>
      </c>
    </row>
    <row r="23" spans="1:7" x14ac:dyDescent="0.2">
      <c r="A23" s="18" t="s">
        <v>23</v>
      </c>
      <c r="B23" s="19" t="s">
        <v>24</v>
      </c>
      <c r="C23" s="21"/>
      <c r="D23" s="21"/>
      <c r="E23" s="38"/>
      <c r="F23" s="38"/>
      <c r="G23" s="38"/>
    </row>
    <row r="24" spans="1:7" x14ac:dyDescent="0.2">
      <c r="A24" s="40"/>
      <c r="B24" s="27" t="s">
        <v>14</v>
      </c>
      <c r="C24" s="28">
        <v>752</v>
      </c>
      <c r="D24" s="28">
        <v>392</v>
      </c>
      <c r="E24" s="30">
        <v>297757.93</v>
      </c>
      <c r="F24" s="30">
        <v>529.92999999999995</v>
      </c>
      <c r="G24" s="31">
        <f>E24+F24</f>
        <v>298287.86</v>
      </c>
    </row>
    <row r="25" spans="1:7" x14ac:dyDescent="0.2">
      <c r="A25" s="40"/>
      <c r="B25" s="27" t="s">
        <v>15</v>
      </c>
      <c r="C25" s="28">
        <v>588</v>
      </c>
      <c r="D25" s="28">
        <v>275</v>
      </c>
      <c r="E25" s="30">
        <v>211061.15</v>
      </c>
      <c r="F25" s="30">
        <v>0</v>
      </c>
      <c r="G25" s="31">
        <f>E25+F25</f>
        <v>211061.15</v>
      </c>
    </row>
    <row r="26" spans="1:7" x14ac:dyDescent="0.2">
      <c r="A26" s="40"/>
      <c r="B26" s="27" t="s">
        <v>16</v>
      </c>
      <c r="C26" s="28">
        <v>756</v>
      </c>
      <c r="D26" s="28">
        <v>377</v>
      </c>
      <c r="E26" s="30">
        <v>219268.81</v>
      </c>
      <c r="F26" s="30">
        <v>0</v>
      </c>
      <c r="G26" s="31">
        <f>E26+F26</f>
        <v>219268.81</v>
      </c>
    </row>
    <row r="27" spans="1:7" x14ac:dyDescent="0.2">
      <c r="A27" s="40"/>
      <c r="B27" s="27" t="s">
        <v>17</v>
      </c>
      <c r="C27" s="28">
        <v>65</v>
      </c>
      <c r="D27" s="28">
        <v>63</v>
      </c>
      <c r="E27" s="30">
        <v>54047.5</v>
      </c>
      <c r="F27" s="30">
        <v>4157.5</v>
      </c>
      <c r="G27" s="31">
        <f>E27+F27</f>
        <v>58205</v>
      </c>
    </row>
    <row r="28" spans="1:7" x14ac:dyDescent="0.2">
      <c r="A28" s="26"/>
      <c r="B28" s="27" t="s">
        <v>18</v>
      </c>
      <c r="C28" s="44">
        <v>0</v>
      </c>
      <c r="D28" s="44">
        <v>0</v>
      </c>
      <c r="E28" s="30">
        <v>0</v>
      </c>
      <c r="F28" s="30">
        <v>0</v>
      </c>
      <c r="G28" s="31">
        <f>E28+F28</f>
        <v>0</v>
      </c>
    </row>
    <row r="29" spans="1:7" x14ac:dyDescent="0.2">
      <c r="A29" s="26"/>
      <c r="B29" s="43" t="s">
        <v>25</v>
      </c>
      <c r="C29" s="136">
        <f>SUM(C24:C28)</f>
        <v>2161</v>
      </c>
      <c r="D29" s="136">
        <f>SUM(D24:D28)</f>
        <v>1107</v>
      </c>
      <c r="E29" s="34">
        <f>SUM(E24:E28)</f>
        <v>782135.3899999999</v>
      </c>
      <c r="F29" s="34">
        <f>SUM(F24:F28)</f>
        <v>4687.43</v>
      </c>
      <c r="G29" s="34">
        <f>SUM(G24:G28)</f>
        <v>786822.82000000007</v>
      </c>
    </row>
    <row r="30" spans="1:7" x14ac:dyDescent="0.2">
      <c r="A30" s="18" t="s">
        <v>26</v>
      </c>
      <c r="B30" s="19" t="s">
        <v>27</v>
      </c>
      <c r="C30" s="21"/>
      <c r="D30" s="45"/>
      <c r="E30" s="46"/>
      <c r="F30" s="46"/>
      <c r="G30" s="46"/>
    </row>
    <row r="31" spans="1:7" x14ac:dyDescent="0.2">
      <c r="A31" s="40"/>
      <c r="B31" s="47" t="s">
        <v>28</v>
      </c>
      <c r="C31" s="48"/>
      <c r="D31" s="20"/>
      <c r="E31" s="49"/>
      <c r="F31" s="49"/>
      <c r="G31" s="31"/>
    </row>
    <row r="32" spans="1:7" x14ac:dyDescent="0.2">
      <c r="A32" s="40"/>
      <c r="B32" s="27" t="s">
        <v>14</v>
      </c>
      <c r="C32" s="28">
        <v>15</v>
      </c>
      <c r="D32" s="28">
        <v>7</v>
      </c>
      <c r="E32" s="50">
        <v>7054.42</v>
      </c>
      <c r="F32" s="30">
        <v>0</v>
      </c>
      <c r="G32" s="31">
        <f>E32+F32</f>
        <v>7054.42</v>
      </c>
    </row>
    <row r="33" spans="1:7" x14ac:dyDescent="0.2">
      <c r="A33" s="26"/>
      <c r="B33" s="27" t="s">
        <v>15</v>
      </c>
      <c r="C33" s="28">
        <v>11</v>
      </c>
      <c r="D33" s="28">
        <v>5</v>
      </c>
      <c r="E33" s="50">
        <v>3243.95</v>
      </c>
      <c r="F33" s="30">
        <v>0</v>
      </c>
      <c r="G33" s="31">
        <f>E33+F33</f>
        <v>3243.95</v>
      </c>
    </row>
    <row r="34" spans="1:7" x14ac:dyDescent="0.2">
      <c r="A34" s="26"/>
      <c r="B34" s="27" t="s">
        <v>16</v>
      </c>
      <c r="C34" s="44">
        <v>7</v>
      </c>
      <c r="D34" s="44">
        <v>5</v>
      </c>
      <c r="E34" s="50">
        <v>1396.92</v>
      </c>
      <c r="F34" s="30">
        <v>0</v>
      </c>
      <c r="G34" s="31">
        <f>E34+F34</f>
        <v>1396.92</v>
      </c>
    </row>
    <row r="35" spans="1:7" x14ac:dyDescent="0.2">
      <c r="A35" s="26"/>
      <c r="B35" s="27" t="s">
        <v>17</v>
      </c>
      <c r="C35" s="28">
        <v>8</v>
      </c>
      <c r="D35" s="28">
        <v>8</v>
      </c>
      <c r="E35" s="50">
        <v>6652</v>
      </c>
      <c r="F35" s="30">
        <v>0</v>
      </c>
      <c r="G35" s="31">
        <f>E35+F35</f>
        <v>6652</v>
      </c>
    </row>
    <row r="36" spans="1:7" x14ac:dyDescent="0.2">
      <c r="A36" s="26"/>
      <c r="B36" s="27" t="s">
        <v>18</v>
      </c>
      <c r="C36" s="51">
        <v>0</v>
      </c>
      <c r="D36" s="51">
        <v>0</v>
      </c>
      <c r="E36" s="50">
        <v>0</v>
      </c>
      <c r="F36" s="30">
        <v>0</v>
      </c>
      <c r="G36" s="31">
        <f>E36+F36</f>
        <v>0</v>
      </c>
    </row>
    <row r="37" spans="1:7" x14ac:dyDescent="0.2">
      <c r="A37" s="52"/>
      <c r="B37" s="43" t="s">
        <v>29</v>
      </c>
      <c r="C37" s="136">
        <f>SUM(C32:C36)</f>
        <v>41</v>
      </c>
      <c r="D37" s="136">
        <f>SUM(D32:D36)</f>
        <v>25</v>
      </c>
      <c r="E37" s="34">
        <f>SUM(E32:E36)</f>
        <v>18347.29</v>
      </c>
      <c r="F37" s="34">
        <f>SUM(F32:F36)</f>
        <v>0</v>
      </c>
      <c r="G37" s="34">
        <f>SUM(G32:G36)</f>
        <v>18347.29</v>
      </c>
    </row>
    <row r="38" spans="1:7" x14ac:dyDescent="0.2">
      <c r="A38" s="18" t="s">
        <v>30</v>
      </c>
      <c r="B38" s="19" t="s">
        <v>31</v>
      </c>
      <c r="C38" s="53"/>
      <c r="D38" s="20"/>
      <c r="E38" s="38"/>
      <c r="F38" s="39"/>
      <c r="G38" s="54"/>
    </row>
    <row r="39" spans="1:7" x14ac:dyDescent="0.2">
      <c r="A39" s="40"/>
      <c r="B39" s="27" t="s">
        <v>14</v>
      </c>
      <c r="C39" s="28">
        <v>38895</v>
      </c>
      <c r="D39" s="28">
        <v>17821</v>
      </c>
      <c r="E39" s="50">
        <v>16415709.65</v>
      </c>
      <c r="F39" s="30">
        <v>166150.35999999999</v>
      </c>
      <c r="G39" s="31">
        <f>E39+F39</f>
        <v>16581860.01</v>
      </c>
    </row>
    <row r="40" spans="1:7" x14ac:dyDescent="0.2">
      <c r="A40" s="40"/>
      <c r="B40" s="27" t="s">
        <v>15</v>
      </c>
      <c r="C40" s="28">
        <v>22674</v>
      </c>
      <c r="D40" s="28">
        <v>9991</v>
      </c>
      <c r="E40" s="50">
        <v>8510586.7799999993</v>
      </c>
      <c r="F40" s="30">
        <v>70914.37</v>
      </c>
      <c r="G40" s="31">
        <f>E40+F40</f>
        <v>8581501.1499999985</v>
      </c>
    </row>
    <row r="41" spans="1:7" x14ac:dyDescent="0.2">
      <c r="A41" s="40"/>
      <c r="B41" s="27" t="s">
        <v>16</v>
      </c>
      <c r="C41" s="44">
        <v>24907</v>
      </c>
      <c r="D41" s="44">
        <v>12353</v>
      </c>
      <c r="E41" s="50">
        <v>7526340.0999999996</v>
      </c>
      <c r="F41" s="30">
        <v>52300.33</v>
      </c>
      <c r="G41" s="31">
        <f>E41+F41</f>
        <v>7578640.4299999997</v>
      </c>
    </row>
    <row r="42" spans="1:7" x14ac:dyDescent="0.2">
      <c r="A42" s="40"/>
      <c r="B42" s="27" t="s">
        <v>17</v>
      </c>
      <c r="C42" s="28">
        <v>3203</v>
      </c>
      <c r="D42" s="28">
        <v>2946</v>
      </c>
      <c r="E42" s="50">
        <v>2671528.3199999998</v>
      </c>
      <c r="F42" s="30">
        <v>72982.84</v>
      </c>
      <c r="G42" s="31">
        <f>E42+F42</f>
        <v>2744511.1599999997</v>
      </c>
    </row>
    <row r="43" spans="1:7" x14ac:dyDescent="0.2">
      <c r="A43" s="26"/>
      <c r="B43" s="27" t="s">
        <v>18</v>
      </c>
      <c r="C43" s="51">
        <v>19</v>
      </c>
      <c r="D43" s="51">
        <v>19</v>
      </c>
      <c r="E43" s="50">
        <v>12598.42</v>
      </c>
      <c r="F43" s="30">
        <v>0</v>
      </c>
      <c r="G43" s="31">
        <f>E43+F43</f>
        <v>12598.42</v>
      </c>
    </row>
    <row r="44" spans="1:7" x14ac:dyDescent="0.2">
      <c r="A44" s="42"/>
      <c r="B44" s="43" t="s">
        <v>32</v>
      </c>
      <c r="C44" s="136">
        <f>SUM(C39:C43)</f>
        <v>89698</v>
      </c>
      <c r="D44" s="136">
        <f>SUM(D39:D43)</f>
        <v>43130</v>
      </c>
      <c r="E44" s="34">
        <f>SUM(E39:E43)</f>
        <v>35136763.270000003</v>
      </c>
      <c r="F44" s="34">
        <f>SUM(F39:F43)</f>
        <v>362347.9</v>
      </c>
      <c r="G44" s="34">
        <f>SUM(G39:G43)</f>
        <v>35499111.169999994</v>
      </c>
    </row>
    <row r="45" spans="1:7" x14ac:dyDescent="0.2">
      <c r="A45" s="22"/>
      <c r="B45" s="56"/>
      <c r="C45" s="57"/>
      <c r="D45" s="57"/>
      <c r="E45" s="12"/>
      <c r="F45" s="12"/>
      <c r="G45" s="12"/>
    </row>
    <row r="46" spans="1:7" x14ac:dyDescent="0.2">
      <c r="A46" s="22"/>
      <c r="B46" s="56"/>
      <c r="C46" s="57"/>
      <c r="D46" s="57"/>
      <c r="E46" s="12"/>
      <c r="F46" s="12"/>
      <c r="G46" s="12"/>
    </row>
    <row r="47" spans="1:7" x14ac:dyDescent="0.2">
      <c r="A47" s="58">
        <v>2</v>
      </c>
      <c r="B47" s="5"/>
      <c r="C47" s="59"/>
      <c r="D47" s="59"/>
      <c r="E47" s="60"/>
      <c r="F47" s="60"/>
      <c r="G47" s="60"/>
    </row>
    <row r="48" spans="1:7" x14ac:dyDescent="0.2">
      <c r="A48" s="58"/>
      <c r="B48" s="5"/>
      <c r="C48" s="59"/>
      <c r="D48" s="59"/>
      <c r="E48" s="60"/>
      <c r="F48" s="60"/>
      <c r="G48" s="60"/>
    </row>
    <row r="49" spans="1:7" ht="24" x14ac:dyDescent="0.2">
      <c r="A49" s="10" t="s">
        <v>4</v>
      </c>
      <c r="B49" s="11" t="s">
        <v>5</v>
      </c>
      <c r="C49" s="11" t="s">
        <v>6</v>
      </c>
      <c r="D49" s="11" t="s">
        <v>7</v>
      </c>
      <c r="E49" s="11" t="s">
        <v>8</v>
      </c>
      <c r="F49" s="11" t="s">
        <v>9</v>
      </c>
      <c r="G49" s="11" t="s">
        <v>10</v>
      </c>
    </row>
    <row r="50" spans="1:7" x14ac:dyDescent="0.2">
      <c r="A50" s="15">
        <v>0</v>
      </c>
      <c r="B50" s="15">
        <v>1</v>
      </c>
      <c r="C50" s="15">
        <v>2</v>
      </c>
      <c r="D50" s="15">
        <v>3</v>
      </c>
      <c r="E50" s="15">
        <v>4</v>
      </c>
      <c r="F50" s="15">
        <v>5</v>
      </c>
      <c r="G50" s="15" t="s">
        <v>11</v>
      </c>
    </row>
    <row r="51" spans="1:7" x14ac:dyDescent="0.2">
      <c r="A51" s="18" t="s">
        <v>33</v>
      </c>
      <c r="B51" s="19" t="s">
        <v>34</v>
      </c>
      <c r="C51" s="61"/>
      <c r="D51" s="62"/>
      <c r="E51" s="63"/>
      <c r="F51" s="46"/>
      <c r="G51" s="63"/>
    </row>
    <row r="52" spans="1:7" x14ac:dyDescent="0.2">
      <c r="A52" s="40"/>
      <c r="B52" s="27" t="s">
        <v>14</v>
      </c>
      <c r="C52" s="28">
        <v>940</v>
      </c>
      <c r="D52" s="28">
        <v>498</v>
      </c>
      <c r="E52" s="50">
        <v>392172.36</v>
      </c>
      <c r="F52" s="50">
        <v>587.29999999999995</v>
      </c>
      <c r="G52" s="31">
        <f>E52+F52</f>
        <v>392759.66</v>
      </c>
    </row>
    <row r="53" spans="1:7" x14ac:dyDescent="0.2">
      <c r="A53" s="40"/>
      <c r="B53" s="27" t="s">
        <v>15</v>
      </c>
      <c r="C53" s="28">
        <v>3005</v>
      </c>
      <c r="D53" s="28">
        <v>1735</v>
      </c>
      <c r="E53" s="50">
        <v>1046348.45</v>
      </c>
      <c r="F53" s="50">
        <v>6499.24</v>
      </c>
      <c r="G53" s="31">
        <f>E53+F53</f>
        <v>1052847.69</v>
      </c>
    </row>
    <row r="54" spans="1:7" x14ac:dyDescent="0.2">
      <c r="A54" s="40"/>
      <c r="B54" s="27" t="s">
        <v>16</v>
      </c>
      <c r="C54" s="28">
        <v>5481</v>
      </c>
      <c r="D54" s="28">
        <v>3513</v>
      </c>
      <c r="E54" s="50">
        <v>1458015.61</v>
      </c>
      <c r="F54" s="50">
        <v>7291.62</v>
      </c>
      <c r="G54" s="31">
        <f>E54+F54</f>
        <v>1465307.2300000002</v>
      </c>
    </row>
    <row r="55" spans="1:7" x14ac:dyDescent="0.2">
      <c r="A55" s="40"/>
      <c r="B55" s="27" t="s">
        <v>17</v>
      </c>
      <c r="C55" s="28">
        <v>3787</v>
      </c>
      <c r="D55" s="28">
        <v>3645</v>
      </c>
      <c r="E55" s="50">
        <v>3147254.56</v>
      </c>
      <c r="F55" s="50">
        <v>25778.68</v>
      </c>
      <c r="G55" s="31">
        <f>E55+F55</f>
        <v>3173033.24</v>
      </c>
    </row>
    <row r="56" spans="1:7" x14ac:dyDescent="0.2">
      <c r="A56" s="26"/>
      <c r="B56" s="27" t="s">
        <v>18</v>
      </c>
      <c r="C56" s="28">
        <v>43</v>
      </c>
      <c r="D56" s="28">
        <v>37</v>
      </c>
      <c r="E56" s="50">
        <v>22036.06</v>
      </c>
      <c r="F56" s="50">
        <v>0</v>
      </c>
      <c r="G56" s="31">
        <f>E56+F56</f>
        <v>22036.06</v>
      </c>
    </row>
    <row r="57" spans="1:7" x14ac:dyDescent="0.2">
      <c r="A57" s="64"/>
      <c r="B57" s="33" t="s">
        <v>35</v>
      </c>
      <c r="C57" s="137">
        <f>SUM(C52:C56)</f>
        <v>13256</v>
      </c>
      <c r="D57" s="137">
        <f>SUM(D52:D56)</f>
        <v>9428</v>
      </c>
      <c r="E57" s="65">
        <f>SUM(E52:E56)</f>
        <v>6065827.04</v>
      </c>
      <c r="F57" s="65">
        <f>SUM(F52:F56)</f>
        <v>40156.839999999997</v>
      </c>
      <c r="G57" s="35">
        <f>SUM(G52:G56)</f>
        <v>6105983.8799999999</v>
      </c>
    </row>
    <row r="58" spans="1:7" x14ac:dyDescent="0.2">
      <c r="A58" s="19"/>
      <c r="B58" s="66" t="s">
        <v>36</v>
      </c>
      <c r="C58" s="67"/>
      <c r="D58" s="68"/>
      <c r="E58" s="54"/>
      <c r="F58" s="63"/>
      <c r="G58" s="63"/>
    </row>
    <row r="59" spans="1:7" x14ac:dyDescent="0.2">
      <c r="A59" s="47"/>
      <c r="B59" s="27" t="s">
        <v>14</v>
      </c>
      <c r="C59" s="69">
        <f t="shared" ref="C59:F63" si="0">C10+C17+C24+C32+C39+C52</f>
        <v>51051</v>
      </c>
      <c r="D59" s="69">
        <f t="shared" si="0"/>
        <v>23541</v>
      </c>
      <c r="E59" s="70">
        <f t="shared" si="0"/>
        <v>21454726.75</v>
      </c>
      <c r="F59" s="70">
        <f t="shared" si="0"/>
        <v>194833.02999999997</v>
      </c>
      <c r="G59" s="70">
        <f>E59+F59</f>
        <v>21649559.780000001</v>
      </c>
    </row>
    <row r="60" spans="1:7" x14ac:dyDescent="0.2">
      <c r="A60" s="47"/>
      <c r="B60" s="27" t="s">
        <v>15</v>
      </c>
      <c r="C60" s="69">
        <f t="shared" si="0"/>
        <v>60537</v>
      </c>
      <c r="D60" s="69">
        <f t="shared" si="0"/>
        <v>27318</v>
      </c>
      <c r="E60" s="70">
        <f t="shared" si="0"/>
        <v>22384159.309999999</v>
      </c>
      <c r="F60" s="70">
        <f t="shared" si="0"/>
        <v>158693.06</v>
      </c>
      <c r="G60" s="70">
        <f>E60+F60</f>
        <v>22542852.369999997</v>
      </c>
    </row>
    <row r="61" spans="1:7" x14ac:dyDescent="0.2">
      <c r="A61" s="47"/>
      <c r="B61" s="27" t="s">
        <v>16</v>
      </c>
      <c r="C61" s="69">
        <f t="shared" si="0"/>
        <v>148534</v>
      </c>
      <c r="D61" s="69">
        <f t="shared" si="0"/>
        <v>74508</v>
      </c>
      <c r="E61" s="70">
        <f t="shared" si="0"/>
        <v>43780445.289999999</v>
      </c>
      <c r="F61" s="70">
        <f t="shared" si="0"/>
        <v>284622.95999999996</v>
      </c>
      <c r="G61" s="70">
        <f>E61+F61</f>
        <v>44065068.25</v>
      </c>
    </row>
    <row r="62" spans="1:7" x14ac:dyDescent="0.2">
      <c r="A62" s="47"/>
      <c r="B62" s="27" t="s">
        <v>17</v>
      </c>
      <c r="C62" s="69">
        <f t="shared" si="0"/>
        <v>19761</v>
      </c>
      <c r="D62" s="69">
        <f t="shared" si="0"/>
        <v>18698</v>
      </c>
      <c r="E62" s="70">
        <f t="shared" si="0"/>
        <v>16450800.5</v>
      </c>
      <c r="F62" s="70">
        <f t="shared" si="0"/>
        <v>295926.42</v>
      </c>
      <c r="G62" s="70">
        <f>E62+F62</f>
        <v>16746726.92</v>
      </c>
    </row>
    <row r="63" spans="1:7" x14ac:dyDescent="0.2">
      <c r="A63" s="47"/>
      <c r="B63" s="27" t="s">
        <v>18</v>
      </c>
      <c r="C63" s="69">
        <f t="shared" si="0"/>
        <v>99</v>
      </c>
      <c r="D63" s="69">
        <f t="shared" si="0"/>
        <v>86</v>
      </c>
      <c r="E63" s="70">
        <f t="shared" si="0"/>
        <v>52142.14</v>
      </c>
      <c r="F63" s="70">
        <f t="shared" si="0"/>
        <v>0</v>
      </c>
      <c r="G63" s="70">
        <f>E63+F63</f>
        <v>52142.14</v>
      </c>
    </row>
    <row r="64" spans="1:7" x14ac:dyDescent="0.2">
      <c r="A64" s="71"/>
      <c r="B64" s="72" t="s">
        <v>37</v>
      </c>
      <c r="C64" s="73">
        <f>C15+C22+C29+C37+C44+C57</f>
        <v>279982</v>
      </c>
      <c r="D64" s="73">
        <f>SUM(D59:D63)</f>
        <v>144151</v>
      </c>
      <c r="E64" s="34">
        <f>SUM(E59:E63)</f>
        <v>104122273.98999999</v>
      </c>
      <c r="F64" s="34">
        <f>SUM(F59:F63)</f>
        <v>934075.47</v>
      </c>
      <c r="G64" s="34">
        <f>SUM(G59:G63)</f>
        <v>105056349.46000001</v>
      </c>
    </row>
    <row r="65" spans="1:7" x14ac:dyDescent="0.2">
      <c r="A65" s="40" t="s">
        <v>38</v>
      </c>
      <c r="B65" s="74" t="s">
        <v>39</v>
      </c>
      <c r="C65" s="75">
        <v>2460</v>
      </c>
      <c r="D65" s="75">
        <v>1433</v>
      </c>
      <c r="E65" s="34">
        <v>1062496.82</v>
      </c>
      <c r="F65" s="34">
        <v>461667.84000000003</v>
      </c>
      <c r="G65" s="34">
        <f>E65+F65</f>
        <v>1524164.6600000001</v>
      </c>
    </row>
    <row r="66" spans="1:7" x14ac:dyDescent="0.2">
      <c r="A66" s="71"/>
      <c r="B66" s="72" t="s">
        <v>40</v>
      </c>
      <c r="C66" s="73">
        <f>C64+C65</f>
        <v>282442</v>
      </c>
      <c r="D66" s="73">
        <f>D64+D65</f>
        <v>145584</v>
      </c>
      <c r="E66" s="34">
        <f>E64+E65</f>
        <v>105184770.80999999</v>
      </c>
      <c r="F66" s="34">
        <f>F64+F65</f>
        <v>1395743.31</v>
      </c>
      <c r="G66" s="34">
        <f>G64+G65</f>
        <v>106580514.12</v>
      </c>
    </row>
    <row r="67" spans="1:7" x14ac:dyDescent="0.2">
      <c r="A67" s="76"/>
      <c r="B67" s="77"/>
      <c r="C67" s="78"/>
      <c r="D67" s="78"/>
      <c r="E67" s="12"/>
      <c r="F67" s="12"/>
      <c r="G67" s="12"/>
    </row>
    <row r="68" spans="1:7" x14ac:dyDescent="0.2">
      <c r="A68" s="79" t="s">
        <v>41</v>
      </c>
      <c r="B68" s="77"/>
      <c r="C68" s="80"/>
      <c r="D68" s="80"/>
      <c r="E68" s="12"/>
      <c r="F68" s="12"/>
      <c r="G68" s="12"/>
    </row>
    <row r="69" spans="1:7" ht="24" x14ac:dyDescent="0.2">
      <c r="A69" s="10" t="s">
        <v>4</v>
      </c>
      <c r="B69" s="11" t="s">
        <v>42</v>
      </c>
      <c r="C69" s="11" t="s">
        <v>43</v>
      </c>
      <c r="D69" s="11" t="s">
        <v>7</v>
      </c>
      <c r="E69" s="11" t="s">
        <v>44</v>
      </c>
      <c r="F69" s="11" t="s">
        <v>45</v>
      </c>
      <c r="G69" s="11" t="s">
        <v>46</v>
      </c>
    </row>
    <row r="70" spans="1:7" x14ac:dyDescent="0.2">
      <c r="A70" s="81" t="s">
        <v>12</v>
      </c>
      <c r="B70" s="82" t="s">
        <v>47</v>
      </c>
      <c r="C70" s="81" t="s">
        <v>43</v>
      </c>
      <c r="D70" s="83">
        <v>26013</v>
      </c>
      <c r="E70" s="84">
        <v>13006500</v>
      </c>
      <c r="F70" s="84">
        <v>143000</v>
      </c>
      <c r="G70" s="85">
        <f>E70+F70</f>
        <v>13149500</v>
      </c>
    </row>
    <row r="71" spans="1:7" x14ac:dyDescent="0.2">
      <c r="A71" s="81" t="s">
        <v>20</v>
      </c>
      <c r="B71" s="82" t="s">
        <v>48</v>
      </c>
      <c r="C71" s="81" t="s">
        <v>43</v>
      </c>
      <c r="D71" s="83">
        <v>9467</v>
      </c>
      <c r="E71" s="84">
        <v>9467000</v>
      </c>
      <c r="F71" s="84">
        <v>38000</v>
      </c>
      <c r="G71" s="85">
        <f>E71+F71</f>
        <v>9505000</v>
      </c>
    </row>
    <row r="72" spans="1:7" x14ac:dyDescent="0.2">
      <c r="A72" s="162" t="s">
        <v>109</v>
      </c>
      <c r="B72" s="163"/>
      <c r="C72" s="142" t="s">
        <v>43</v>
      </c>
      <c r="D72" s="102">
        <f>D70+D71</f>
        <v>35480</v>
      </c>
      <c r="E72" s="34">
        <f>E70+E71</f>
        <v>22473500</v>
      </c>
      <c r="F72" s="34">
        <f>F70+F71</f>
        <v>181000</v>
      </c>
      <c r="G72" s="34">
        <f>E72+F72</f>
        <v>22654500</v>
      </c>
    </row>
    <row r="73" spans="1:7" x14ac:dyDescent="0.2">
      <c r="A73" s="81" t="s">
        <v>23</v>
      </c>
      <c r="B73" s="82" t="s">
        <v>110</v>
      </c>
      <c r="C73" s="144" t="s">
        <v>43</v>
      </c>
      <c r="D73" s="133">
        <v>261</v>
      </c>
      <c r="E73" s="85">
        <v>165000</v>
      </c>
      <c r="F73" s="85">
        <v>45000</v>
      </c>
      <c r="G73" s="85">
        <f>E73+F73</f>
        <v>210000</v>
      </c>
    </row>
    <row r="74" spans="1:7" x14ac:dyDescent="0.2">
      <c r="A74" s="162" t="s">
        <v>111</v>
      </c>
      <c r="B74" s="163"/>
      <c r="C74" s="75"/>
      <c r="D74" s="102">
        <f>D72+D73</f>
        <v>35741</v>
      </c>
      <c r="E74" s="34">
        <f>E72+E73</f>
        <v>22638500</v>
      </c>
      <c r="F74" s="34">
        <f t="shared" ref="F74:G74" si="1">F72+F73</f>
        <v>226000</v>
      </c>
      <c r="G74" s="34">
        <f t="shared" si="1"/>
        <v>22864500</v>
      </c>
    </row>
    <row r="75" spans="1:7" x14ac:dyDescent="0.2">
      <c r="A75" s="76"/>
      <c r="B75" s="77"/>
      <c r="C75" s="78"/>
      <c r="D75" s="78"/>
      <c r="E75" s="12"/>
      <c r="F75" s="12"/>
      <c r="G75" s="12"/>
    </row>
    <row r="76" spans="1:7" x14ac:dyDescent="0.2">
      <c r="A76" s="24" t="s">
        <v>118</v>
      </c>
      <c r="B76" s="77"/>
      <c r="C76" s="80"/>
      <c r="D76" s="80"/>
      <c r="E76" s="12"/>
      <c r="F76" s="86"/>
      <c r="G76" s="12"/>
    </row>
    <row r="77" spans="1:7" x14ac:dyDescent="0.2">
      <c r="A77" s="76"/>
      <c r="B77" s="77"/>
      <c r="C77" s="78"/>
      <c r="D77" s="78"/>
      <c r="E77" s="12"/>
      <c r="F77" s="12"/>
      <c r="G77" s="12"/>
    </row>
    <row r="78" spans="1:7" x14ac:dyDescent="0.2">
      <c r="A78" s="76"/>
      <c r="B78" s="77"/>
      <c r="C78" s="78"/>
      <c r="D78" s="78"/>
      <c r="E78" s="12"/>
      <c r="F78" s="12"/>
      <c r="G78" s="12"/>
    </row>
    <row r="79" spans="1:7" x14ac:dyDescent="0.2">
      <c r="A79" s="76"/>
      <c r="B79" s="87"/>
      <c r="C79" s="78"/>
      <c r="D79" s="78"/>
      <c r="E79" s="12"/>
      <c r="F79" s="12"/>
      <c r="G79" s="12"/>
    </row>
    <row r="80" spans="1:7" x14ac:dyDescent="0.2">
      <c r="A80" s="76"/>
      <c r="B80" s="77"/>
      <c r="C80" s="78"/>
      <c r="D80" s="78"/>
      <c r="E80" s="12"/>
      <c r="F80" s="12"/>
      <c r="G80" s="12"/>
    </row>
    <row r="81" spans="1:7" x14ac:dyDescent="0.2">
      <c r="A81" s="76"/>
      <c r="B81" s="77"/>
      <c r="C81" s="78"/>
      <c r="D81" s="88"/>
      <c r="E81" s="12"/>
      <c r="F81" s="12"/>
      <c r="G81" s="12"/>
    </row>
    <row r="82" spans="1:7" x14ac:dyDescent="0.2">
      <c r="A82" s="76"/>
      <c r="B82" s="77"/>
      <c r="C82" s="78"/>
      <c r="D82" s="88"/>
      <c r="E82" s="12"/>
      <c r="F82" s="12"/>
      <c r="G82" s="12"/>
    </row>
    <row r="83" spans="1:7" x14ac:dyDescent="0.2">
      <c r="A83" s="76"/>
      <c r="B83" s="77"/>
      <c r="C83" s="78"/>
      <c r="D83" s="78"/>
      <c r="E83" s="12"/>
      <c r="F83" s="12"/>
      <c r="G83" s="12"/>
    </row>
    <row r="84" spans="1:7" x14ac:dyDescent="0.2">
      <c r="A84" s="76"/>
      <c r="B84" s="77"/>
      <c r="C84" s="78"/>
      <c r="D84" s="78"/>
      <c r="E84" s="12"/>
      <c r="F84" s="12"/>
      <c r="G84" s="12"/>
    </row>
    <row r="94" spans="1:7" x14ac:dyDescent="0.2">
      <c r="B94" s="77"/>
      <c r="C94" s="80"/>
      <c r="D94" s="80"/>
      <c r="E94" s="12"/>
      <c r="G94" s="89"/>
    </row>
    <row r="95" spans="1:7" x14ac:dyDescent="0.2">
      <c r="B95" s="77"/>
      <c r="C95" s="80"/>
      <c r="D95" s="80"/>
      <c r="E95" s="12"/>
      <c r="F95" s="12"/>
      <c r="G95" s="12"/>
    </row>
    <row r="96" spans="1:7" x14ac:dyDescent="0.2">
      <c r="A96" s="76"/>
      <c r="B96" s="77"/>
      <c r="C96" s="80"/>
      <c r="D96" s="80"/>
      <c r="E96" s="12"/>
      <c r="F96" s="12"/>
      <c r="G96" s="12"/>
    </row>
    <row r="97" spans="1:7" x14ac:dyDescent="0.2">
      <c r="B97" s="24"/>
      <c r="C97" s="24"/>
      <c r="D97" s="24"/>
      <c r="E97" s="24"/>
      <c r="G97" s="86"/>
    </row>
    <row r="98" spans="1:7" x14ac:dyDescent="0.2">
      <c r="A98" s="24"/>
      <c r="B98" s="24"/>
      <c r="C98" s="24"/>
      <c r="D98" s="24"/>
      <c r="E98" s="24"/>
      <c r="F98" s="24"/>
      <c r="G98" s="24"/>
    </row>
    <row r="99" spans="1:7" x14ac:dyDescent="0.2">
      <c r="A99" s="24"/>
      <c r="B99" s="24"/>
      <c r="C99" s="24"/>
      <c r="D99" s="24"/>
      <c r="E99" s="24"/>
      <c r="F99" s="24"/>
      <c r="G99" s="24"/>
    </row>
    <row r="100" spans="1:7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x14ac:dyDescent="0.2">
      <c r="A112" s="24"/>
      <c r="B112" s="24"/>
      <c r="C112" s="24"/>
      <c r="D112" s="24"/>
      <c r="E112" s="24"/>
      <c r="F112" s="24"/>
      <c r="G112" s="24"/>
    </row>
    <row r="113" spans="1:7" x14ac:dyDescent="0.2">
      <c r="A113" s="24"/>
      <c r="B113" s="24"/>
      <c r="C113" s="24"/>
      <c r="D113" s="24"/>
      <c r="E113" s="24"/>
      <c r="F113" s="24"/>
      <c r="G113" s="24"/>
    </row>
  </sheetData>
  <mergeCells count="3">
    <mergeCell ref="F6:G6"/>
    <mergeCell ref="A72:B72"/>
    <mergeCell ref="A74:B7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40" zoomScaleNormal="100" workbookViewId="0">
      <selection activeCell="A77" sqref="A77"/>
    </sheetView>
  </sheetViews>
  <sheetFormatPr defaultRowHeight="12.75" x14ac:dyDescent="0.2"/>
  <cols>
    <col min="1" max="1" width="4.5703125" style="6" customWidth="1"/>
    <col min="2" max="2" width="47" style="6" customWidth="1"/>
    <col min="3" max="3" width="11.140625" style="6" customWidth="1"/>
    <col min="4" max="4" width="12.7109375" style="6" customWidth="1"/>
    <col min="5" max="5" width="19.28515625" style="6" customWidth="1"/>
    <col min="6" max="6" width="21.7109375" style="6" customWidth="1"/>
    <col min="7" max="7" width="19.28515625" style="6" customWidth="1"/>
  </cols>
  <sheetData>
    <row r="1" spans="1:7" ht="14.25" x14ac:dyDescent="0.2">
      <c r="A1" s="147" t="s">
        <v>0</v>
      </c>
      <c r="B1" s="1"/>
      <c r="C1" s="2"/>
      <c r="D1" s="2"/>
      <c r="E1" s="2"/>
      <c r="F1" s="2"/>
      <c r="G1" s="2"/>
    </row>
    <row r="2" spans="1:7" ht="14.25" x14ac:dyDescent="0.2">
      <c r="A2" s="147" t="s">
        <v>1</v>
      </c>
      <c r="B2" s="147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5"/>
      <c r="D3" s="5"/>
      <c r="E3" s="5"/>
      <c r="F3" s="5"/>
      <c r="G3" s="5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x14ac:dyDescent="0.2">
      <c r="A5" s="5" t="s">
        <v>119</v>
      </c>
      <c r="B5" s="5"/>
      <c r="C5" s="5"/>
      <c r="D5" s="5"/>
      <c r="E5" s="5"/>
      <c r="F5" s="5"/>
      <c r="G5" s="5"/>
    </row>
    <row r="6" spans="1:7" ht="15" x14ac:dyDescent="0.25">
      <c r="A6" s="8"/>
      <c r="B6" s="9"/>
      <c r="C6" s="8"/>
      <c r="D6" s="8"/>
      <c r="F6" s="161"/>
      <c r="G6" s="161"/>
    </row>
    <row r="7" spans="1:7" ht="24" x14ac:dyDescent="0.2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</row>
    <row r="8" spans="1:7" x14ac:dyDescent="0.2">
      <c r="A8" s="15">
        <v>0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 t="s">
        <v>11</v>
      </c>
    </row>
    <row r="9" spans="1:7" x14ac:dyDescent="0.2">
      <c r="A9" s="18" t="s">
        <v>12</v>
      </c>
      <c r="B9" s="19" t="s">
        <v>13</v>
      </c>
      <c r="C9" s="20"/>
      <c r="D9" s="21"/>
      <c r="E9" s="22"/>
      <c r="F9" s="23"/>
      <c r="G9" s="23"/>
    </row>
    <row r="10" spans="1:7" x14ac:dyDescent="0.2">
      <c r="A10" s="26"/>
      <c r="B10" s="27" t="s">
        <v>14</v>
      </c>
      <c r="C10" s="28">
        <v>6723</v>
      </c>
      <c r="D10" s="28">
        <v>3044</v>
      </c>
      <c r="E10" s="29">
        <v>2779678.28</v>
      </c>
      <c r="F10" s="30">
        <v>43758.400000000001</v>
      </c>
      <c r="G10" s="31">
        <f>E10+F10</f>
        <v>2823436.6799999997</v>
      </c>
    </row>
    <row r="11" spans="1:7" x14ac:dyDescent="0.2">
      <c r="A11" s="26"/>
      <c r="B11" s="27" t="s">
        <v>15</v>
      </c>
      <c r="C11" s="28">
        <v>23450</v>
      </c>
      <c r="D11" s="28">
        <v>9826</v>
      </c>
      <c r="E11" s="29">
        <v>8786827.4499999993</v>
      </c>
      <c r="F11" s="30">
        <v>132489.95000000001</v>
      </c>
      <c r="G11" s="31">
        <f>E11+F11</f>
        <v>8919317.3999999985</v>
      </c>
    </row>
    <row r="12" spans="1:7" x14ac:dyDescent="0.2">
      <c r="A12" s="26"/>
      <c r="B12" s="27" t="s">
        <v>16</v>
      </c>
      <c r="C12" s="28">
        <v>84137</v>
      </c>
      <c r="D12" s="28">
        <v>40410</v>
      </c>
      <c r="E12" s="29">
        <v>25012232.460000001</v>
      </c>
      <c r="F12" s="30">
        <v>318969.42</v>
      </c>
      <c r="G12" s="31">
        <f>E12+F12</f>
        <v>25331201.880000003</v>
      </c>
    </row>
    <row r="13" spans="1:7" x14ac:dyDescent="0.2">
      <c r="A13" s="26"/>
      <c r="B13" s="27" t="s">
        <v>17</v>
      </c>
      <c r="C13" s="28">
        <v>9991</v>
      </c>
      <c r="D13" s="28">
        <v>9466</v>
      </c>
      <c r="E13" s="29">
        <v>8267057.5999999996</v>
      </c>
      <c r="F13" s="30">
        <v>240370.79</v>
      </c>
      <c r="G13" s="31">
        <f>E13+F13</f>
        <v>8507428.3899999987</v>
      </c>
    </row>
    <row r="14" spans="1:7" x14ac:dyDescent="0.2">
      <c r="A14" s="26"/>
      <c r="B14" s="27" t="s">
        <v>18</v>
      </c>
      <c r="C14" s="28">
        <v>30</v>
      </c>
      <c r="D14" s="28">
        <v>24</v>
      </c>
      <c r="E14" s="29">
        <v>14888.4</v>
      </c>
      <c r="F14" s="30">
        <v>0</v>
      </c>
      <c r="G14" s="31">
        <f>E14+F14</f>
        <v>14888.4</v>
      </c>
    </row>
    <row r="15" spans="1:7" x14ac:dyDescent="0.2">
      <c r="A15" s="32"/>
      <c r="B15" s="33" t="s">
        <v>19</v>
      </c>
      <c r="C15" s="136">
        <f>SUM(C10:C14)</f>
        <v>124331</v>
      </c>
      <c r="D15" s="136">
        <f>SUM(D10:D14)</f>
        <v>62770</v>
      </c>
      <c r="E15" s="34">
        <f>SUM(E10:E14)</f>
        <v>44860684.189999998</v>
      </c>
      <c r="F15" s="34">
        <f>SUM(F10:F14)</f>
        <v>735588.56</v>
      </c>
      <c r="G15" s="35">
        <f>SUM(G10:G14)</f>
        <v>45596272.75</v>
      </c>
    </row>
    <row r="16" spans="1:7" x14ac:dyDescent="0.2">
      <c r="A16" s="18" t="s">
        <v>20</v>
      </c>
      <c r="B16" s="36" t="s">
        <v>21</v>
      </c>
      <c r="C16" s="21"/>
      <c r="D16" s="37"/>
      <c r="E16" s="38"/>
      <c r="F16" s="39"/>
      <c r="G16" s="38"/>
    </row>
    <row r="17" spans="1:7" x14ac:dyDescent="0.2">
      <c r="A17" s="40"/>
      <c r="B17" s="27" t="s">
        <v>14</v>
      </c>
      <c r="C17" s="28">
        <v>1008</v>
      </c>
      <c r="D17" s="28">
        <v>481</v>
      </c>
      <c r="E17" s="30">
        <v>382349.39</v>
      </c>
      <c r="F17" s="29">
        <v>9243.41</v>
      </c>
      <c r="G17" s="31">
        <f>E17+F17</f>
        <v>391592.8</v>
      </c>
    </row>
    <row r="18" spans="1:7" x14ac:dyDescent="0.2">
      <c r="A18" s="40"/>
      <c r="B18" s="27" t="s">
        <v>15</v>
      </c>
      <c r="C18" s="28">
        <v>1139</v>
      </c>
      <c r="D18" s="28">
        <v>509</v>
      </c>
      <c r="E18" s="30">
        <v>417657.32</v>
      </c>
      <c r="F18" s="29">
        <v>1613.09</v>
      </c>
      <c r="G18" s="31">
        <f>E18+F18</f>
        <v>419270.41000000003</v>
      </c>
    </row>
    <row r="19" spans="1:7" x14ac:dyDescent="0.2">
      <c r="A19" s="40"/>
      <c r="B19" s="27" t="s">
        <v>16</v>
      </c>
      <c r="C19" s="28">
        <v>1587</v>
      </c>
      <c r="D19" s="41">
        <v>767</v>
      </c>
      <c r="E19" s="30">
        <v>461952.17</v>
      </c>
      <c r="F19" s="29">
        <v>6825.94</v>
      </c>
      <c r="G19" s="31">
        <f>E19+F19</f>
        <v>468778.11</v>
      </c>
    </row>
    <row r="20" spans="1:7" x14ac:dyDescent="0.2">
      <c r="A20" s="40"/>
      <c r="B20" s="27" t="s">
        <v>17</v>
      </c>
      <c r="C20" s="28">
        <v>245</v>
      </c>
      <c r="D20" s="41">
        <v>240</v>
      </c>
      <c r="E20" s="30">
        <v>201223</v>
      </c>
      <c r="F20" s="29">
        <v>13026.82</v>
      </c>
      <c r="G20" s="31">
        <f>E20+F20</f>
        <v>214249.82</v>
      </c>
    </row>
    <row r="21" spans="1:7" x14ac:dyDescent="0.2">
      <c r="A21" s="26"/>
      <c r="B21" s="27" t="s">
        <v>18</v>
      </c>
      <c r="C21" s="51">
        <v>0</v>
      </c>
      <c r="D21" s="51">
        <v>0</v>
      </c>
      <c r="E21" s="30">
        <v>0</v>
      </c>
      <c r="F21" s="29">
        <v>0</v>
      </c>
      <c r="G21" s="31">
        <f>E21+F21</f>
        <v>0</v>
      </c>
    </row>
    <row r="22" spans="1:7" x14ac:dyDescent="0.2">
      <c r="A22" s="42"/>
      <c r="B22" s="43" t="s">
        <v>22</v>
      </c>
      <c r="C22" s="136">
        <f>SUM(C17:C21)</f>
        <v>3979</v>
      </c>
      <c r="D22" s="136">
        <f>SUM(D17:D21)</f>
        <v>1997</v>
      </c>
      <c r="E22" s="34">
        <f>SUM(E17:E21)</f>
        <v>1463181.88</v>
      </c>
      <c r="F22" s="34">
        <f>SUM(F17:F21)</f>
        <v>30709.26</v>
      </c>
      <c r="G22" s="34">
        <f>SUM(G17:G21)</f>
        <v>1493891.14</v>
      </c>
    </row>
    <row r="23" spans="1:7" x14ac:dyDescent="0.2">
      <c r="A23" s="18" t="s">
        <v>23</v>
      </c>
      <c r="B23" s="19" t="s">
        <v>24</v>
      </c>
      <c r="C23" s="21"/>
      <c r="D23" s="21"/>
      <c r="E23" s="38"/>
      <c r="F23" s="38"/>
      <c r="G23" s="38"/>
    </row>
    <row r="24" spans="1:7" x14ac:dyDescent="0.2">
      <c r="A24" s="40"/>
      <c r="B24" s="27" t="s">
        <v>14</v>
      </c>
      <c r="C24" s="28">
        <v>577</v>
      </c>
      <c r="D24" s="28">
        <v>302</v>
      </c>
      <c r="E24" s="30">
        <v>225830.16</v>
      </c>
      <c r="F24" s="30">
        <v>598.67999999999995</v>
      </c>
      <c r="G24" s="31">
        <f>E24+F24</f>
        <v>226428.84</v>
      </c>
    </row>
    <row r="25" spans="1:7" x14ac:dyDescent="0.2">
      <c r="A25" s="40"/>
      <c r="B25" s="27" t="s">
        <v>15</v>
      </c>
      <c r="C25" s="28">
        <v>446</v>
      </c>
      <c r="D25" s="28">
        <v>205</v>
      </c>
      <c r="E25" s="30">
        <v>160874.54</v>
      </c>
      <c r="F25" s="30">
        <v>0</v>
      </c>
      <c r="G25" s="31">
        <f>E25+F25</f>
        <v>160874.54</v>
      </c>
    </row>
    <row r="26" spans="1:7" x14ac:dyDescent="0.2">
      <c r="A26" s="40"/>
      <c r="B26" s="27" t="s">
        <v>16</v>
      </c>
      <c r="C26" s="28">
        <v>661</v>
      </c>
      <c r="D26" s="28">
        <v>308</v>
      </c>
      <c r="E26" s="30">
        <v>201086.6</v>
      </c>
      <c r="F26" s="30">
        <v>502.22</v>
      </c>
      <c r="G26" s="31">
        <f>E26+F26</f>
        <v>201588.82</v>
      </c>
    </row>
    <row r="27" spans="1:7" x14ac:dyDescent="0.2">
      <c r="A27" s="40"/>
      <c r="B27" s="27" t="s">
        <v>17</v>
      </c>
      <c r="C27" s="28">
        <v>54</v>
      </c>
      <c r="D27" s="28">
        <v>53</v>
      </c>
      <c r="E27" s="30">
        <v>44901</v>
      </c>
      <c r="F27" s="30">
        <v>425.72</v>
      </c>
      <c r="G27" s="31">
        <f>E27+F27</f>
        <v>45326.720000000001</v>
      </c>
    </row>
    <row r="28" spans="1:7" x14ac:dyDescent="0.2">
      <c r="A28" s="26"/>
      <c r="B28" s="27" t="s">
        <v>18</v>
      </c>
      <c r="C28" s="44">
        <v>0</v>
      </c>
      <c r="D28" s="44">
        <v>0</v>
      </c>
      <c r="E28" s="30">
        <v>0</v>
      </c>
      <c r="F28" s="30">
        <v>0</v>
      </c>
      <c r="G28" s="31">
        <f>E28+F28</f>
        <v>0</v>
      </c>
    </row>
    <row r="29" spans="1:7" x14ac:dyDescent="0.2">
      <c r="A29" s="26"/>
      <c r="B29" s="43" t="s">
        <v>25</v>
      </c>
      <c r="C29" s="136">
        <f>SUM(C24:C28)</f>
        <v>1738</v>
      </c>
      <c r="D29" s="136">
        <f>SUM(D24:D28)</f>
        <v>868</v>
      </c>
      <c r="E29" s="34">
        <f>SUM(E24:E28)</f>
        <v>632692.30000000005</v>
      </c>
      <c r="F29" s="34">
        <f>SUM(F24:F28)</f>
        <v>1526.6200000000001</v>
      </c>
      <c r="G29" s="34">
        <f>SUM(G24:G28)</f>
        <v>634218.91999999993</v>
      </c>
    </row>
    <row r="30" spans="1:7" x14ac:dyDescent="0.2">
      <c r="A30" s="18" t="s">
        <v>26</v>
      </c>
      <c r="B30" s="19" t="s">
        <v>27</v>
      </c>
      <c r="C30" s="21"/>
      <c r="D30" s="45"/>
      <c r="E30" s="46"/>
      <c r="F30" s="46"/>
      <c r="G30" s="46"/>
    </row>
    <row r="31" spans="1:7" x14ac:dyDescent="0.2">
      <c r="A31" s="40"/>
      <c r="B31" s="47" t="s">
        <v>28</v>
      </c>
      <c r="C31" s="48"/>
      <c r="D31" s="20"/>
      <c r="E31" s="49"/>
      <c r="F31" s="49"/>
      <c r="G31" s="31"/>
    </row>
    <row r="32" spans="1:7" x14ac:dyDescent="0.2">
      <c r="A32" s="40"/>
      <c r="B32" s="27" t="s">
        <v>14</v>
      </c>
      <c r="C32" s="28">
        <v>7</v>
      </c>
      <c r="D32" s="28">
        <v>4</v>
      </c>
      <c r="E32" s="50">
        <v>3095.38</v>
      </c>
      <c r="F32" s="30">
        <v>0</v>
      </c>
      <c r="G32" s="31">
        <f>E32+F32</f>
        <v>3095.38</v>
      </c>
    </row>
    <row r="33" spans="1:7" x14ac:dyDescent="0.2">
      <c r="A33" s="26"/>
      <c r="B33" s="27" t="s">
        <v>15</v>
      </c>
      <c r="C33" s="28">
        <v>11</v>
      </c>
      <c r="D33" s="28">
        <v>5</v>
      </c>
      <c r="E33" s="50">
        <v>3826</v>
      </c>
      <c r="F33" s="30">
        <v>0</v>
      </c>
      <c r="G33" s="31">
        <f>E33+F33</f>
        <v>3826</v>
      </c>
    </row>
    <row r="34" spans="1:7" x14ac:dyDescent="0.2">
      <c r="A34" s="26"/>
      <c r="B34" s="27" t="s">
        <v>16</v>
      </c>
      <c r="C34" s="44">
        <v>4</v>
      </c>
      <c r="D34" s="44">
        <v>2</v>
      </c>
      <c r="E34" s="50">
        <v>798.24</v>
      </c>
      <c r="F34" s="30">
        <v>0</v>
      </c>
      <c r="G34" s="31">
        <f>E34+F34</f>
        <v>798.24</v>
      </c>
    </row>
    <row r="35" spans="1:7" x14ac:dyDescent="0.2">
      <c r="A35" s="26"/>
      <c r="B35" s="27" t="s">
        <v>17</v>
      </c>
      <c r="C35" s="28">
        <v>5</v>
      </c>
      <c r="D35" s="28">
        <v>5</v>
      </c>
      <c r="E35" s="50">
        <v>4157.5</v>
      </c>
      <c r="F35" s="30">
        <v>0</v>
      </c>
      <c r="G35" s="31">
        <f>E35+F35</f>
        <v>4157.5</v>
      </c>
    </row>
    <row r="36" spans="1:7" x14ac:dyDescent="0.2">
      <c r="A36" s="26"/>
      <c r="B36" s="27" t="s">
        <v>18</v>
      </c>
      <c r="C36" s="51">
        <v>0</v>
      </c>
      <c r="D36" s="51">
        <v>0</v>
      </c>
      <c r="E36" s="50">
        <v>0</v>
      </c>
      <c r="F36" s="30">
        <v>0</v>
      </c>
      <c r="G36" s="31">
        <f>E36+F36</f>
        <v>0</v>
      </c>
    </row>
    <row r="37" spans="1:7" x14ac:dyDescent="0.2">
      <c r="A37" s="52"/>
      <c r="B37" s="43" t="s">
        <v>29</v>
      </c>
      <c r="C37" s="136">
        <f>SUM(C32:C36)</f>
        <v>27</v>
      </c>
      <c r="D37" s="136">
        <f>SUM(D32:D36)</f>
        <v>16</v>
      </c>
      <c r="E37" s="34">
        <f>SUM(E32:E36)</f>
        <v>11877.119999999999</v>
      </c>
      <c r="F37" s="34">
        <f>SUM(F32:F36)</f>
        <v>0</v>
      </c>
      <c r="G37" s="34">
        <f>SUM(G32:G36)</f>
        <v>11877.119999999999</v>
      </c>
    </row>
    <row r="38" spans="1:7" x14ac:dyDescent="0.2">
      <c r="A38" s="18" t="s">
        <v>30</v>
      </c>
      <c r="B38" s="19" t="s">
        <v>31</v>
      </c>
      <c r="C38" s="53"/>
      <c r="D38" s="20"/>
      <c r="E38" s="38"/>
      <c r="F38" s="39"/>
      <c r="G38" s="54"/>
    </row>
    <row r="39" spans="1:7" x14ac:dyDescent="0.2">
      <c r="A39" s="40"/>
      <c r="B39" s="27" t="s">
        <v>14</v>
      </c>
      <c r="C39" s="28">
        <v>32996</v>
      </c>
      <c r="D39" s="28">
        <v>15034</v>
      </c>
      <c r="E39" s="50">
        <v>13766333.17</v>
      </c>
      <c r="F39" s="30">
        <v>178792.24</v>
      </c>
      <c r="G39" s="31">
        <f>E39+F39</f>
        <v>13945125.41</v>
      </c>
    </row>
    <row r="40" spans="1:7" x14ac:dyDescent="0.2">
      <c r="A40" s="40"/>
      <c r="B40" s="27" t="s">
        <v>15</v>
      </c>
      <c r="C40" s="28">
        <v>17478</v>
      </c>
      <c r="D40" s="28">
        <v>7326</v>
      </c>
      <c r="E40" s="50">
        <v>6653631.9199999999</v>
      </c>
      <c r="F40" s="30">
        <v>63406.19</v>
      </c>
      <c r="G40" s="31">
        <f>E40+F40</f>
        <v>6717038.1100000003</v>
      </c>
    </row>
    <row r="41" spans="1:7" x14ac:dyDescent="0.2">
      <c r="A41" s="40"/>
      <c r="B41" s="27" t="s">
        <v>16</v>
      </c>
      <c r="C41" s="44">
        <v>19288</v>
      </c>
      <c r="D41" s="44">
        <v>9297</v>
      </c>
      <c r="E41" s="50">
        <v>5902773.29</v>
      </c>
      <c r="F41" s="30">
        <v>134336.98000000001</v>
      </c>
      <c r="G41" s="31">
        <f>E41+F41</f>
        <v>6037110.2700000005</v>
      </c>
    </row>
    <row r="42" spans="1:7" x14ac:dyDescent="0.2">
      <c r="A42" s="40"/>
      <c r="B42" s="27" t="s">
        <v>17</v>
      </c>
      <c r="C42" s="28">
        <v>2649</v>
      </c>
      <c r="D42" s="28">
        <v>2419</v>
      </c>
      <c r="E42" s="50">
        <v>2197291.73</v>
      </c>
      <c r="F42" s="30">
        <v>81072.28</v>
      </c>
      <c r="G42" s="31">
        <f>E42+F42</f>
        <v>2278364.0099999998</v>
      </c>
    </row>
    <row r="43" spans="1:7" x14ac:dyDescent="0.2">
      <c r="A43" s="26"/>
      <c r="B43" s="27" t="s">
        <v>18</v>
      </c>
      <c r="C43" s="51">
        <v>16</v>
      </c>
      <c r="D43" s="51">
        <v>15</v>
      </c>
      <c r="E43" s="50">
        <v>10644.38</v>
      </c>
      <c r="F43" s="30">
        <v>0</v>
      </c>
      <c r="G43" s="31">
        <f>E43+F43</f>
        <v>10644.38</v>
      </c>
    </row>
    <row r="44" spans="1:7" x14ac:dyDescent="0.2">
      <c r="A44" s="42"/>
      <c r="B44" s="43" t="s">
        <v>32</v>
      </c>
      <c r="C44" s="136">
        <f>SUM(C39:C43)</f>
        <v>72427</v>
      </c>
      <c r="D44" s="136">
        <f>SUM(D39:D43)</f>
        <v>34091</v>
      </c>
      <c r="E44" s="34">
        <f>SUM(E39:E43)</f>
        <v>28530674.489999998</v>
      </c>
      <c r="F44" s="34">
        <f>SUM(F39:F43)</f>
        <v>457607.69000000006</v>
      </c>
      <c r="G44" s="34">
        <f>SUM(G39:G43)</f>
        <v>28988282.179999996</v>
      </c>
    </row>
    <row r="45" spans="1:7" x14ac:dyDescent="0.2">
      <c r="A45" s="22"/>
      <c r="B45" s="56"/>
      <c r="C45" s="57"/>
      <c r="D45" s="57"/>
      <c r="E45" s="12"/>
      <c r="F45" s="12"/>
      <c r="G45" s="12"/>
    </row>
    <row r="46" spans="1:7" x14ac:dyDescent="0.2">
      <c r="A46" s="22"/>
      <c r="B46" s="56"/>
      <c r="C46" s="57"/>
      <c r="D46" s="57"/>
      <c r="E46" s="12"/>
      <c r="F46" s="12"/>
      <c r="G46" s="12"/>
    </row>
    <row r="47" spans="1:7" x14ac:dyDescent="0.2">
      <c r="A47" s="58">
        <v>2</v>
      </c>
      <c r="B47" s="5"/>
      <c r="C47" s="59"/>
      <c r="D47" s="59"/>
      <c r="E47" s="60"/>
      <c r="F47" s="60"/>
      <c r="G47" s="60"/>
    </row>
    <row r="48" spans="1:7" x14ac:dyDescent="0.2">
      <c r="A48" s="58"/>
      <c r="B48" s="5"/>
      <c r="C48" s="59"/>
      <c r="D48" s="59"/>
      <c r="E48" s="60"/>
      <c r="F48" s="60"/>
      <c r="G48" s="60"/>
    </row>
    <row r="49" spans="1:7" ht="24" x14ac:dyDescent="0.2">
      <c r="A49" s="10" t="s">
        <v>4</v>
      </c>
      <c r="B49" s="11" t="s">
        <v>5</v>
      </c>
      <c r="C49" s="11" t="s">
        <v>6</v>
      </c>
      <c r="D49" s="11" t="s">
        <v>7</v>
      </c>
      <c r="E49" s="11" t="s">
        <v>8</v>
      </c>
      <c r="F49" s="11" t="s">
        <v>9</v>
      </c>
      <c r="G49" s="11" t="s">
        <v>10</v>
      </c>
    </row>
    <row r="50" spans="1:7" x14ac:dyDescent="0.2">
      <c r="A50" s="15">
        <v>0</v>
      </c>
      <c r="B50" s="15">
        <v>1</v>
      </c>
      <c r="C50" s="15">
        <v>2</v>
      </c>
      <c r="D50" s="15">
        <v>3</v>
      </c>
      <c r="E50" s="15">
        <v>4</v>
      </c>
      <c r="F50" s="15">
        <v>5</v>
      </c>
      <c r="G50" s="15" t="s">
        <v>11</v>
      </c>
    </row>
    <row r="51" spans="1:7" x14ac:dyDescent="0.2">
      <c r="A51" s="18" t="s">
        <v>33</v>
      </c>
      <c r="B51" s="19" t="s">
        <v>34</v>
      </c>
      <c r="C51" s="61"/>
      <c r="D51" s="62"/>
      <c r="E51" s="63"/>
      <c r="F51" s="46"/>
      <c r="G51" s="63"/>
    </row>
    <row r="52" spans="1:7" x14ac:dyDescent="0.2">
      <c r="A52" s="40"/>
      <c r="B52" s="27" t="s">
        <v>14</v>
      </c>
      <c r="C52" s="28">
        <v>693</v>
      </c>
      <c r="D52" s="28">
        <v>355</v>
      </c>
      <c r="E52" s="50">
        <v>284227.03999999998</v>
      </c>
      <c r="F52" s="50">
        <v>3412.45</v>
      </c>
      <c r="G52" s="31">
        <f>E52+F52</f>
        <v>287639.49</v>
      </c>
    </row>
    <row r="53" spans="1:7" x14ac:dyDescent="0.2">
      <c r="A53" s="40"/>
      <c r="B53" s="27" t="s">
        <v>15</v>
      </c>
      <c r="C53" s="28">
        <v>2543</v>
      </c>
      <c r="D53" s="28">
        <v>1477</v>
      </c>
      <c r="E53" s="50">
        <v>855331.68</v>
      </c>
      <c r="F53" s="50">
        <v>2587.09</v>
      </c>
      <c r="G53" s="31">
        <f>E53+F53</f>
        <v>857918.77</v>
      </c>
    </row>
    <row r="54" spans="1:7" x14ac:dyDescent="0.2">
      <c r="A54" s="40"/>
      <c r="B54" s="27" t="s">
        <v>16</v>
      </c>
      <c r="C54" s="28">
        <v>4518</v>
      </c>
      <c r="D54" s="28">
        <v>2801</v>
      </c>
      <c r="E54" s="50">
        <v>1207262.1499999999</v>
      </c>
      <c r="F54" s="50">
        <v>8450.1200000000008</v>
      </c>
      <c r="G54" s="31">
        <f>E54+F54</f>
        <v>1215712.27</v>
      </c>
    </row>
    <row r="55" spans="1:7" x14ac:dyDescent="0.2">
      <c r="A55" s="40"/>
      <c r="B55" s="27" t="s">
        <v>17</v>
      </c>
      <c r="C55" s="28">
        <v>3270</v>
      </c>
      <c r="D55" s="28">
        <v>3140</v>
      </c>
      <c r="E55" s="50">
        <v>2711171.06</v>
      </c>
      <c r="F55" s="50">
        <v>12469.71</v>
      </c>
      <c r="G55" s="31">
        <f>E55+F55</f>
        <v>2723640.77</v>
      </c>
    </row>
    <row r="56" spans="1:7" x14ac:dyDescent="0.2">
      <c r="A56" s="26"/>
      <c r="B56" s="27" t="s">
        <v>18</v>
      </c>
      <c r="C56" s="28">
        <v>38</v>
      </c>
      <c r="D56" s="28">
        <v>34</v>
      </c>
      <c r="E56" s="50">
        <v>20327.3</v>
      </c>
      <c r="F56" s="50">
        <v>0</v>
      </c>
      <c r="G56" s="31">
        <f>E56+F56</f>
        <v>20327.3</v>
      </c>
    </row>
    <row r="57" spans="1:7" x14ac:dyDescent="0.2">
      <c r="A57" s="64"/>
      <c r="B57" s="33" t="s">
        <v>35</v>
      </c>
      <c r="C57" s="137">
        <f>SUM(C52:C56)</f>
        <v>11062</v>
      </c>
      <c r="D57" s="137">
        <f>SUM(D52:D56)</f>
        <v>7807</v>
      </c>
      <c r="E57" s="65">
        <f>SUM(E52:E56)</f>
        <v>5078319.2299999995</v>
      </c>
      <c r="F57" s="65">
        <f>SUM(F52:F56)</f>
        <v>26919.37</v>
      </c>
      <c r="G57" s="35">
        <f>SUM(G52:G56)</f>
        <v>5105238.6000000006</v>
      </c>
    </row>
    <row r="58" spans="1:7" x14ac:dyDescent="0.2">
      <c r="A58" s="19"/>
      <c r="B58" s="66" t="s">
        <v>36</v>
      </c>
      <c r="C58" s="67"/>
      <c r="D58" s="68"/>
      <c r="E58" s="54"/>
      <c r="F58" s="63"/>
      <c r="G58" s="63"/>
    </row>
    <row r="59" spans="1:7" x14ac:dyDescent="0.2">
      <c r="A59" s="47"/>
      <c r="B59" s="27" t="s">
        <v>14</v>
      </c>
      <c r="C59" s="69">
        <f t="shared" ref="C59:F63" si="0">C10+C17+C24+C32+C39+C52</f>
        <v>42004</v>
      </c>
      <c r="D59" s="69">
        <f t="shared" si="0"/>
        <v>19220</v>
      </c>
      <c r="E59" s="70">
        <f t="shared" si="0"/>
        <v>17441513.419999998</v>
      </c>
      <c r="F59" s="70">
        <f t="shared" si="0"/>
        <v>235805.18</v>
      </c>
      <c r="G59" s="70">
        <f>E59+F59</f>
        <v>17677318.599999998</v>
      </c>
    </row>
    <row r="60" spans="1:7" x14ac:dyDescent="0.2">
      <c r="A60" s="47"/>
      <c r="B60" s="27" t="s">
        <v>15</v>
      </c>
      <c r="C60" s="69">
        <f t="shared" si="0"/>
        <v>45067</v>
      </c>
      <c r="D60" s="69">
        <f t="shared" si="0"/>
        <v>19348</v>
      </c>
      <c r="E60" s="70">
        <f t="shared" si="0"/>
        <v>16878148.91</v>
      </c>
      <c r="F60" s="70">
        <f t="shared" si="0"/>
        <v>200096.32</v>
      </c>
      <c r="G60" s="70">
        <f>E60+F60</f>
        <v>17078245.23</v>
      </c>
    </row>
    <row r="61" spans="1:7" x14ac:dyDescent="0.2">
      <c r="A61" s="47"/>
      <c r="B61" s="27" t="s">
        <v>16</v>
      </c>
      <c r="C61" s="69">
        <f t="shared" si="0"/>
        <v>110195</v>
      </c>
      <c r="D61" s="69">
        <f t="shared" si="0"/>
        <v>53585</v>
      </c>
      <c r="E61" s="70">
        <f t="shared" si="0"/>
        <v>32786104.91</v>
      </c>
      <c r="F61" s="70">
        <f t="shared" si="0"/>
        <v>469084.67999999993</v>
      </c>
      <c r="G61" s="70">
        <f>E61+F61</f>
        <v>33255189.59</v>
      </c>
    </row>
    <row r="62" spans="1:7" x14ac:dyDescent="0.2">
      <c r="A62" s="47"/>
      <c r="B62" s="27" t="s">
        <v>17</v>
      </c>
      <c r="C62" s="69">
        <f t="shared" si="0"/>
        <v>16214</v>
      </c>
      <c r="D62" s="69">
        <f t="shared" si="0"/>
        <v>15323</v>
      </c>
      <c r="E62" s="70">
        <f t="shared" si="0"/>
        <v>13425801.890000001</v>
      </c>
      <c r="F62" s="70">
        <f t="shared" si="0"/>
        <v>347365.32</v>
      </c>
      <c r="G62" s="70">
        <f>E62+F62</f>
        <v>13773167.210000001</v>
      </c>
    </row>
    <row r="63" spans="1:7" x14ac:dyDescent="0.2">
      <c r="A63" s="47"/>
      <c r="B63" s="27" t="s">
        <v>18</v>
      </c>
      <c r="C63" s="69">
        <f t="shared" si="0"/>
        <v>84</v>
      </c>
      <c r="D63" s="69">
        <f t="shared" si="0"/>
        <v>73</v>
      </c>
      <c r="E63" s="70">
        <f t="shared" si="0"/>
        <v>45860.08</v>
      </c>
      <c r="F63" s="70">
        <f t="shared" si="0"/>
        <v>0</v>
      </c>
      <c r="G63" s="70">
        <f>E63+F63</f>
        <v>45860.08</v>
      </c>
    </row>
    <row r="64" spans="1:7" x14ac:dyDescent="0.2">
      <c r="A64" s="71"/>
      <c r="B64" s="72" t="s">
        <v>37</v>
      </c>
      <c r="C64" s="73">
        <f>C15+C22+C29+C37+C44+C57</f>
        <v>213564</v>
      </c>
      <c r="D64" s="73">
        <f>SUM(D59:D63)</f>
        <v>107549</v>
      </c>
      <c r="E64" s="34">
        <f>SUM(E59:E63)</f>
        <v>80577429.209999993</v>
      </c>
      <c r="F64" s="34">
        <f>SUM(F59:F63)</f>
        <v>1252351.5</v>
      </c>
      <c r="G64" s="34">
        <f>SUM(G59:G63)</f>
        <v>81829780.709999993</v>
      </c>
    </row>
    <row r="65" spans="1:7" x14ac:dyDescent="0.2">
      <c r="A65" s="40" t="s">
        <v>38</v>
      </c>
      <c r="B65" s="74" t="s">
        <v>39</v>
      </c>
      <c r="C65" s="75">
        <v>759</v>
      </c>
      <c r="D65" s="75">
        <v>504</v>
      </c>
      <c r="E65" s="34">
        <v>404203.33</v>
      </c>
      <c r="F65" s="34">
        <v>326075.21000000002</v>
      </c>
      <c r="G65" s="34">
        <f>E65+F65</f>
        <v>730278.54</v>
      </c>
    </row>
    <row r="66" spans="1:7" x14ac:dyDescent="0.2">
      <c r="A66" s="71"/>
      <c r="B66" s="72" t="s">
        <v>40</v>
      </c>
      <c r="C66" s="73">
        <f>C64+C65</f>
        <v>214323</v>
      </c>
      <c r="D66" s="73">
        <f>D64+D65</f>
        <v>108053</v>
      </c>
      <c r="E66" s="34">
        <f>E64+E65</f>
        <v>80981632.539999992</v>
      </c>
      <c r="F66" s="34">
        <f>F64+F65</f>
        <v>1578426.71</v>
      </c>
      <c r="G66" s="34">
        <f>G64+G65</f>
        <v>82560059.25</v>
      </c>
    </row>
    <row r="67" spans="1:7" x14ac:dyDescent="0.2">
      <c r="A67" s="76"/>
      <c r="B67" s="77"/>
      <c r="C67" s="78"/>
      <c r="D67" s="78"/>
      <c r="E67" s="12"/>
      <c r="F67" s="12"/>
      <c r="G67" s="12"/>
    </row>
    <row r="68" spans="1:7" x14ac:dyDescent="0.2">
      <c r="A68" s="79" t="s">
        <v>41</v>
      </c>
      <c r="B68" s="77"/>
      <c r="C68" s="80"/>
      <c r="D68" s="80"/>
      <c r="E68" s="12"/>
      <c r="F68" s="12"/>
      <c r="G68" s="12"/>
    </row>
    <row r="69" spans="1:7" ht="24" x14ac:dyDescent="0.2">
      <c r="A69" s="10" t="s">
        <v>4</v>
      </c>
      <c r="B69" s="11" t="s">
        <v>42</v>
      </c>
      <c r="C69" s="11" t="s">
        <v>43</v>
      </c>
      <c r="D69" s="11" t="s">
        <v>7</v>
      </c>
      <c r="E69" s="11" t="s">
        <v>44</v>
      </c>
      <c r="F69" s="11" t="s">
        <v>45</v>
      </c>
      <c r="G69" s="11" t="s">
        <v>46</v>
      </c>
    </row>
    <row r="70" spans="1:7" x14ac:dyDescent="0.2">
      <c r="A70" s="81" t="s">
        <v>12</v>
      </c>
      <c r="B70" s="82" t="s">
        <v>47</v>
      </c>
      <c r="C70" s="81" t="s">
        <v>43</v>
      </c>
      <c r="D70" s="83">
        <v>20694</v>
      </c>
      <c r="E70" s="84">
        <v>10347000</v>
      </c>
      <c r="F70" s="84">
        <v>132500</v>
      </c>
      <c r="G70" s="85">
        <f>E70+F70</f>
        <v>10479500</v>
      </c>
    </row>
    <row r="71" spans="1:7" x14ac:dyDescent="0.2">
      <c r="A71" s="81" t="s">
        <v>20</v>
      </c>
      <c r="B71" s="82" t="s">
        <v>48</v>
      </c>
      <c r="C71" s="81" t="s">
        <v>43</v>
      </c>
      <c r="D71" s="83">
        <v>7812</v>
      </c>
      <c r="E71" s="84">
        <v>7812000</v>
      </c>
      <c r="F71" s="84">
        <v>30000</v>
      </c>
      <c r="G71" s="85">
        <f>E71+F71</f>
        <v>7842000</v>
      </c>
    </row>
    <row r="72" spans="1:7" x14ac:dyDescent="0.2">
      <c r="A72" s="162" t="s">
        <v>109</v>
      </c>
      <c r="B72" s="163"/>
      <c r="C72" s="146" t="s">
        <v>43</v>
      </c>
      <c r="D72" s="102">
        <f>D70+D71</f>
        <v>28506</v>
      </c>
      <c r="E72" s="34">
        <f>E70+E71</f>
        <v>18159000</v>
      </c>
      <c r="F72" s="34">
        <f>F70+F71</f>
        <v>162500</v>
      </c>
      <c r="G72" s="34">
        <f>E72+F72</f>
        <v>18321500</v>
      </c>
    </row>
    <row r="73" spans="1:7" x14ac:dyDescent="0.2">
      <c r="A73" s="81" t="s">
        <v>23</v>
      </c>
      <c r="B73" s="82" t="s">
        <v>110</v>
      </c>
      <c r="C73" s="144" t="s">
        <v>43</v>
      </c>
      <c r="D73" s="133">
        <v>64</v>
      </c>
      <c r="E73" s="85">
        <v>42000</v>
      </c>
      <c r="F73" s="85">
        <v>65000</v>
      </c>
      <c r="G73" s="85">
        <f>E73+F73</f>
        <v>107000</v>
      </c>
    </row>
    <row r="74" spans="1:7" x14ac:dyDescent="0.2">
      <c r="A74" s="162" t="s">
        <v>111</v>
      </c>
      <c r="B74" s="163"/>
      <c r="C74" s="75"/>
      <c r="D74" s="102">
        <f>D72+D73</f>
        <v>28570</v>
      </c>
      <c r="E74" s="34">
        <f>E72+E73</f>
        <v>18201000</v>
      </c>
      <c r="F74" s="34">
        <f t="shared" ref="F74:G74" si="1">F72+F73</f>
        <v>227500</v>
      </c>
      <c r="G74" s="34">
        <f t="shared" si="1"/>
        <v>18428500</v>
      </c>
    </row>
    <row r="75" spans="1:7" x14ac:dyDescent="0.2">
      <c r="A75" s="76"/>
      <c r="B75" s="77"/>
      <c r="C75" s="78"/>
      <c r="D75" s="78"/>
      <c r="E75" s="12"/>
      <c r="F75" s="12"/>
      <c r="G75" s="12"/>
    </row>
    <row r="76" spans="1:7" x14ac:dyDescent="0.2">
      <c r="A76" s="24" t="s">
        <v>120</v>
      </c>
      <c r="B76" s="77"/>
      <c r="C76" s="80"/>
      <c r="D76" s="80"/>
      <c r="E76" s="12"/>
      <c r="F76" s="86"/>
      <c r="G76" s="12"/>
    </row>
    <row r="77" spans="1:7" x14ac:dyDescent="0.2">
      <c r="A77" s="76"/>
      <c r="B77" s="77"/>
      <c r="C77" s="78"/>
      <c r="D77" s="78"/>
      <c r="E77" s="12"/>
      <c r="F77" s="12"/>
      <c r="G77" s="12"/>
    </row>
    <row r="78" spans="1:7" x14ac:dyDescent="0.2">
      <c r="A78" s="76"/>
      <c r="B78" s="77"/>
      <c r="C78" s="78"/>
      <c r="D78" s="78"/>
      <c r="E78" s="12"/>
      <c r="F78" s="12"/>
      <c r="G78" s="12"/>
    </row>
    <row r="79" spans="1:7" x14ac:dyDescent="0.2">
      <c r="A79" s="76"/>
      <c r="B79" s="87"/>
      <c r="C79" s="78"/>
      <c r="D79" s="78"/>
      <c r="E79" s="12"/>
      <c r="F79" s="12"/>
      <c r="G79" s="12"/>
    </row>
    <row r="80" spans="1:7" x14ac:dyDescent="0.2">
      <c r="A80" s="76"/>
      <c r="B80" s="77"/>
      <c r="C80" s="78"/>
      <c r="D80" s="78"/>
      <c r="E80" s="12"/>
      <c r="F80" s="12"/>
      <c r="G80" s="12"/>
    </row>
    <row r="81" spans="1:7" x14ac:dyDescent="0.2">
      <c r="A81" s="76"/>
      <c r="B81" s="77"/>
      <c r="C81" s="78"/>
      <c r="D81" s="88"/>
      <c r="E81" s="12"/>
      <c r="F81" s="12"/>
      <c r="G81" s="12"/>
    </row>
    <row r="82" spans="1:7" x14ac:dyDescent="0.2">
      <c r="A82" s="76"/>
      <c r="B82" s="77"/>
      <c r="C82" s="78"/>
      <c r="D82" s="88"/>
      <c r="E82" s="12"/>
      <c r="F82" s="12"/>
      <c r="G82" s="12"/>
    </row>
    <row r="83" spans="1:7" x14ac:dyDescent="0.2">
      <c r="A83" s="76"/>
      <c r="B83" s="77"/>
      <c r="C83" s="78"/>
      <c r="D83" s="78"/>
      <c r="E83" s="12"/>
      <c r="F83" s="12"/>
      <c r="G83" s="12"/>
    </row>
    <row r="84" spans="1:7" x14ac:dyDescent="0.2">
      <c r="A84" s="76"/>
      <c r="B84" s="77"/>
      <c r="C84" s="78"/>
      <c r="D84" s="78"/>
      <c r="E84" s="12"/>
      <c r="F84" s="12"/>
      <c r="G84" s="12"/>
    </row>
    <row r="94" spans="1:7" x14ac:dyDescent="0.2">
      <c r="B94" s="77"/>
      <c r="C94" s="80"/>
      <c r="D94" s="80"/>
      <c r="E94" s="12"/>
      <c r="G94" s="89"/>
    </row>
    <row r="95" spans="1:7" x14ac:dyDescent="0.2">
      <c r="B95" s="77"/>
      <c r="C95" s="80"/>
      <c r="D95" s="80"/>
      <c r="E95" s="12"/>
      <c r="F95" s="12"/>
      <c r="G95" s="12"/>
    </row>
    <row r="96" spans="1:7" x14ac:dyDescent="0.2">
      <c r="A96" s="76"/>
      <c r="B96" s="77"/>
      <c r="C96" s="80"/>
      <c r="D96" s="80"/>
      <c r="E96" s="12"/>
      <c r="F96" s="12"/>
      <c r="G96" s="12"/>
    </row>
    <row r="97" spans="1:7" x14ac:dyDescent="0.2">
      <c r="B97" s="24"/>
      <c r="C97" s="24"/>
      <c r="D97" s="24"/>
      <c r="E97" s="24"/>
      <c r="G97" s="86"/>
    </row>
    <row r="98" spans="1:7" x14ac:dyDescent="0.2">
      <c r="A98" s="24"/>
      <c r="B98" s="24"/>
      <c r="C98" s="24"/>
      <c r="D98" s="24"/>
      <c r="E98" s="24"/>
      <c r="F98" s="24"/>
      <c r="G98" s="24"/>
    </row>
    <row r="99" spans="1:7" x14ac:dyDescent="0.2">
      <c r="A99" s="24"/>
      <c r="B99" s="24"/>
      <c r="C99" s="24"/>
      <c r="D99" s="24"/>
      <c r="E99" s="24"/>
      <c r="F99" s="24"/>
      <c r="G99" s="24"/>
    </row>
    <row r="100" spans="1:7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x14ac:dyDescent="0.2">
      <c r="A112" s="24"/>
      <c r="B112" s="24"/>
      <c r="C112" s="24"/>
      <c r="D112" s="24"/>
      <c r="E112" s="24"/>
      <c r="F112" s="24"/>
      <c r="G112" s="24"/>
    </row>
    <row r="113" spans="1:7" x14ac:dyDescent="0.2">
      <c r="A113" s="24"/>
      <c r="B113" s="24"/>
      <c r="C113" s="24"/>
      <c r="D113" s="24"/>
      <c r="E113" s="24"/>
      <c r="F113" s="24"/>
      <c r="G113" s="24"/>
    </row>
  </sheetData>
  <mergeCells count="3">
    <mergeCell ref="F6:G6"/>
    <mergeCell ref="A72:B72"/>
    <mergeCell ref="A74:B7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49" zoomScaleNormal="100" workbookViewId="0">
      <selection activeCell="J60" sqref="J60"/>
    </sheetView>
  </sheetViews>
  <sheetFormatPr defaultRowHeight="12.75" x14ac:dyDescent="0.2"/>
  <cols>
    <col min="1" max="1" width="4.5703125" style="6" customWidth="1"/>
    <col min="2" max="2" width="47" style="6" customWidth="1"/>
    <col min="3" max="3" width="11.140625" style="6" customWidth="1"/>
    <col min="4" max="4" width="12.7109375" style="6" customWidth="1"/>
    <col min="5" max="5" width="19.28515625" style="6" customWidth="1"/>
    <col min="6" max="6" width="21.7109375" style="6" customWidth="1"/>
    <col min="7" max="7" width="19.28515625" style="6" customWidth="1"/>
  </cols>
  <sheetData>
    <row r="1" spans="1:7" ht="14.25" x14ac:dyDescent="0.2">
      <c r="A1" s="150" t="s">
        <v>0</v>
      </c>
      <c r="B1" s="1"/>
      <c r="C1" s="2"/>
      <c r="D1" s="2"/>
      <c r="E1" s="2"/>
      <c r="F1" s="2"/>
      <c r="G1" s="2"/>
    </row>
    <row r="2" spans="1:7" ht="14.25" x14ac:dyDescent="0.2">
      <c r="A2" s="150" t="s">
        <v>1</v>
      </c>
      <c r="B2" s="150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5"/>
      <c r="D3" s="5"/>
      <c r="E3" s="5"/>
      <c r="F3" s="5"/>
      <c r="G3" s="5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x14ac:dyDescent="0.2">
      <c r="A5" s="5" t="s">
        <v>121</v>
      </c>
      <c r="B5" s="5"/>
      <c r="C5" s="5"/>
      <c r="D5" s="5"/>
      <c r="E5" s="5"/>
      <c r="F5" s="5"/>
      <c r="G5" s="5"/>
    </row>
    <row r="6" spans="1:7" ht="15" x14ac:dyDescent="0.25">
      <c r="A6" s="8"/>
      <c r="B6" s="9"/>
      <c r="C6" s="8"/>
      <c r="D6" s="8"/>
      <c r="F6" s="161"/>
      <c r="G6" s="161"/>
    </row>
    <row r="7" spans="1:7" ht="24" x14ac:dyDescent="0.2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</row>
    <row r="8" spans="1:7" x14ac:dyDescent="0.2">
      <c r="A8" s="15">
        <v>0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 t="s">
        <v>11</v>
      </c>
    </row>
    <row r="9" spans="1:7" x14ac:dyDescent="0.2">
      <c r="A9" s="18" t="s">
        <v>12</v>
      </c>
      <c r="B9" s="19" t="s">
        <v>13</v>
      </c>
      <c r="C9" s="20"/>
      <c r="D9" s="21"/>
      <c r="E9" s="22"/>
      <c r="F9" s="23"/>
      <c r="G9" s="23"/>
    </row>
    <row r="10" spans="1:7" x14ac:dyDescent="0.2">
      <c r="A10" s="26"/>
      <c r="B10" s="27" t="s">
        <v>14</v>
      </c>
      <c r="C10" s="28">
        <v>7716</v>
      </c>
      <c r="D10" s="28">
        <v>3518</v>
      </c>
      <c r="E10" s="29">
        <v>3194171.48</v>
      </c>
      <c r="F10" s="30">
        <v>480362.86</v>
      </c>
      <c r="G10" s="31">
        <f>E10+F10</f>
        <v>3674534.34</v>
      </c>
    </row>
    <row r="11" spans="1:7" x14ac:dyDescent="0.2">
      <c r="A11" s="26"/>
      <c r="B11" s="27" t="s">
        <v>15</v>
      </c>
      <c r="C11" s="28">
        <v>26838</v>
      </c>
      <c r="D11" s="28">
        <v>11299</v>
      </c>
      <c r="E11" s="29">
        <v>10077074.18</v>
      </c>
      <c r="F11" s="30">
        <v>1328964.6000000001</v>
      </c>
      <c r="G11" s="31">
        <f>E11+F11</f>
        <v>11406038.779999999</v>
      </c>
    </row>
    <row r="12" spans="1:7" x14ac:dyDescent="0.2">
      <c r="A12" s="26"/>
      <c r="B12" s="27" t="s">
        <v>16</v>
      </c>
      <c r="C12" s="28">
        <v>98080</v>
      </c>
      <c r="D12" s="28">
        <v>47191</v>
      </c>
      <c r="E12" s="29">
        <v>29250226.460000001</v>
      </c>
      <c r="F12" s="30">
        <v>4289646.54</v>
      </c>
      <c r="G12" s="31">
        <f>E12+F12</f>
        <v>33539873</v>
      </c>
    </row>
    <row r="13" spans="1:7" x14ac:dyDescent="0.2">
      <c r="A13" s="26"/>
      <c r="B13" s="27" t="s">
        <v>17</v>
      </c>
      <c r="C13" s="28">
        <v>11638</v>
      </c>
      <c r="D13" s="28">
        <v>11010</v>
      </c>
      <c r="E13" s="29">
        <v>9651731.25</v>
      </c>
      <c r="F13" s="30">
        <v>1612892.47</v>
      </c>
      <c r="G13" s="31">
        <f>E13+F13</f>
        <v>11264623.720000001</v>
      </c>
    </row>
    <row r="14" spans="1:7" x14ac:dyDescent="0.2">
      <c r="A14" s="26"/>
      <c r="B14" s="27" t="s">
        <v>18</v>
      </c>
      <c r="C14" s="28">
        <v>32</v>
      </c>
      <c r="D14" s="28">
        <v>26</v>
      </c>
      <c r="E14" s="29">
        <v>15374.83</v>
      </c>
      <c r="F14" s="30">
        <v>374.18</v>
      </c>
      <c r="G14" s="31">
        <f>E14+F14</f>
        <v>15749.01</v>
      </c>
    </row>
    <row r="15" spans="1:7" x14ac:dyDescent="0.2">
      <c r="A15" s="32"/>
      <c r="B15" s="33" t="s">
        <v>19</v>
      </c>
      <c r="C15" s="136">
        <f>SUM(C10:C14)</f>
        <v>144304</v>
      </c>
      <c r="D15" s="136">
        <f>SUM(D10:D14)</f>
        <v>73044</v>
      </c>
      <c r="E15" s="34">
        <f>SUM(E10:E14)</f>
        <v>52188578.200000003</v>
      </c>
      <c r="F15" s="34">
        <f>SUM(F10:F14)</f>
        <v>7712240.6499999994</v>
      </c>
      <c r="G15" s="35">
        <f>SUM(G10:G14)</f>
        <v>59900818.849999994</v>
      </c>
    </row>
    <row r="16" spans="1:7" x14ac:dyDescent="0.2">
      <c r="A16" s="18" t="s">
        <v>20</v>
      </c>
      <c r="B16" s="36" t="s">
        <v>21</v>
      </c>
      <c r="C16" s="21"/>
      <c r="D16" s="37"/>
      <c r="E16" s="38"/>
      <c r="F16" s="39"/>
      <c r="G16" s="38"/>
    </row>
    <row r="17" spans="1:7" x14ac:dyDescent="0.2">
      <c r="A17" s="40"/>
      <c r="B17" s="27" t="s">
        <v>14</v>
      </c>
      <c r="C17" s="28">
        <v>1392</v>
      </c>
      <c r="D17" s="28">
        <v>677</v>
      </c>
      <c r="E17" s="30">
        <v>533017.27</v>
      </c>
      <c r="F17" s="29">
        <v>151436.01999999999</v>
      </c>
      <c r="G17" s="31">
        <f>E17+F17</f>
        <v>684453.29</v>
      </c>
    </row>
    <row r="18" spans="1:7" x14ac:dyDescent="0.2">
      <c r="A18" s="40"/>
      <c r="B18" s="27" t="s">
        <v>15</v>
      </c>
      <c r="C18" s="28">
        <v>1560</v>
      </c>
      <c r="D18" s="28">
        <v>707</v>
      </c>
      <c r="E18" s="30">
        <v>567025.32999999996</v>
      </c>
      <c r="F18" s="29">
        <v>146905.12</v>
      </c>
      <c r="G18" s="31">
        <f>E18+F18</f>
        <v>713930.45</v>
      </c>
    </row>
    <row r="19" spans="1:7" x14ac:dyDescent="0.2">
      <c r="A19" s="40"/>
      <c r="B19" s="27" t="s">
        <v>16</v>
      </c>
      <c r="C19" s="28">
        <v>2106</v>
      </c>
      <c r="D19" s="41">
        <v>1013</v>
      </c>
      <c r="E19" s="30">
        <v>612676.09</v>
      </c>
      <c r="F19" s="29">
        <v>149038.54999999999</v>
      </c>
      <c r="G19" s="31">
        <f>E19+F19</f>
        <v>761714.6399999999</v>
      </c>
    </row>
    <row r="20" spans="1:7" x14ac:dyDescent="0.2">
      <c r="A20" s="40"/>
      <c r="B20" s="27" t="s">
        <v>17</v>
      </c>
      <c r="C20" s="28">
        <v>301</v>
      </c>
      <c r="D20" s="41">
        <v>294</v>
      </c>
      <c r="E20" s="30">
        <v>247925.58</v>
      </c>
      <c r="F20" s="29">
        <v>50984.800000000003</v>
      </c>
      <c r="G20" s="31">
        <f>E20+F20</f>
        <v>298910.38</v>
      </c>
    </row>
    <row r="21" spans="1:7" x14ac:dyDescent="0.2">
      <c r="A21" s="26"/>
      <c r="B21" s="27" t="s">
        <v>18</v>
      </c>
      <c r="C21" s="51">
        <v>0</v>
      </c>
      <c r="D21" s="51">
        <v>0</v>
      </c>
      <c r="E21" s="30">
        <v>0</v>
      </c>
      <c r="F21" s="29">
        <v>0</v>
      </c>
      <c r="G21" s="31">
        <f>E21+F21</f>
        <v>0</v>
      </c>
    </row>
    <row r="22" spans="1:7" x14ac:dyDescent="0.2">
      <c r="A22" s="42"/>
      <c r="B22" s="43" t="s">
        <v>22</v>
      </c>
      <c r="C22" s="136">
        <f>SUM(C17:C21)</f>
        <v>5359</v>
      </c>
      <c r="D22" s="136">
        <f>SUM(D17:D21)</f>
        <v>2691</v>
      </c>
      <c r="E22" s="34">
        <f>SUM(E17:E21)</f>
        <v>1960644.27</v>
      </c>
      <c r="F22" s="34">
        <f>SUM(F17:F21)</f>
        <v>498364.49</v>
      </c>
      <c r="G22" s="34">
        <f>SUM(G17:G21)</f>
        <v>2459008.7599999998</v>
      </c>
    </row>
    <row r="23" spans="1:7" x14ac:dyDescent="0.2">
      <c r="A23" s="18" t="s">
        <v>23</v>
      </c>
      <c r="B23" s="19" t="s">
        <v>24</v>
      </c>
      <c r="C23" s="21"/>
      <c r="D23" s="21"/>
      <c r="E23" s="38"/>
      <c r="F23" s="38"/>
      <c r="G23" s="38"/>
    </row>
    <row r="24" spans="1:7" x14ac:dyDescent="0.2">
      <c r="A24" s="40"/>
      <c r="B24" s="27" t="s">
        <v>14</v>
      </c>
      <c r="C24" s="28">
        <v>624</v>
      </c>
      <c r="D24" s="28">
        <v>329</v>
      </c>
      <c r="E24" s="30">
        <v>242559.88</v>
      </c>
      <c r="F24" s="30">
        <v>15412.6</v>
      </c>
      <c r="G24" s="31">
        <f>E24+F24</f>
        <v>257972.48000000001</v>
      </c>
    </row>
    <row r="25" spans="1:7" x14ac:dyDescent="0.2">
      <c r="A25" s="40"/>
      <c r="B25" s="27" t="s">
        <v>15</v>
      </c>
      <c r="C25" s="28">
        <v>504</v>
      </c>
      <c r="D25" s="28">
        <v>233</v>
      </c>
      <c r="E25" s="30">
        <v>179287.2</v>
      </c>
      <c r="F25" s="30">
        <v>16099.44</v>
      </c>
      <c r="G25" s="31">
        <f>E25+F25</f>
        <v>195386.64</v>
      </c>
    </row>
    <row r="26" spans="1:7" x14ac:dyDescent="0.2">
      <c r="A26" s="40"/>
      <c r="B26" s="27" t="s">
        <v>16</v>
      </c>
      <c r="C26" s="28">
        <v>716</v>
      </c>
      <c r="D26" s="28">
        <v>338</v>
      </c>
      <c r="E26" s="30">
        <v>215845.17</v>
      </c>
      <c r="F26" s="30">
        <v>14635.44</v>
      </c>
      <c r="G26" s="31">
        <f>E26+F26</f>
        <v>230480.61000000002</v>
      </c>
    </row>
    <row r="27" spans="1:7" x14ac:dyDescent="0.2">
      <c r="A27" s="40"/>
      <c r="B27" s="27" t="s">
        <v>17</v>
      </c>
      <c r="C27" s="28">
        <v>62</v>
      </c>
      <c r="D27" s="28">
        <v>60</v>
      </c>
      <c r="E27" s="30">
        <v>51553</v>
      </c>
      <c r="F27" s="30">
        <v>7483.5</v>
      </c>
      <c r="G27" s="31">
        <f>E27+F27</f>
        <v>59036.5</v>
      </c>
    </row>
    <row r="28" spans="1:7" x14ac:dyDescent="0.2">
      <c r="A28" s="26"/>
      <c r="B28" s="27" t="s">
        <v>18</v>
      </c>
      <c r="C28" s="44">
        <v>0</v>
      </c>
      <c r="D28" s="44">
        <v>0</v>
      </c>
      <c r="E28" s="30">
        <v>0</v>
      </c>
      <c r="F28" s="30">
        <v>0</v>
      </c>
      <c r="G28" s="31">
        <f>E28+F28</f>
        <v>0</v>
      </c>
    </row>
    <row r="29" spans="1:7" x14ac:dyDescent="0.2">
      <c r="A29" s="26"/>
      <c r="B29" s="43" t="s">
        <v>25</v>
      </c>
      <c r="C29" s="136">
        <f>SUM(C24:C28)</f>
        <v>1906</v>
      </c>
      <c r="D29" s="136">
        <f>SUM(D24:D28)</f>
        <v>960</v>
      </c>
      <c r="E29" s="34">
        <f>SUM(E24:E28)</f>
        <v>689245.25</v>
      </c>
      <c r="F29" s="34">
        <f>SUM(F24:F28)</f>
        <v>53630.98</v>
      </c>
      <c r="G29" s="34">
        <f>SUM(G24:G28)</f>
        <v>742876.23</v>
      </c>
    </row>
    <row r="30" spans="1:7" x14ac:dyDescent="0.2">
      <c r="A30" s="18" t="s">
        <v>26</v>
      </c>
      <c r="B30" s="19" t="s">
        <v>27</v>
      </c>
      <c r="C30" s="21"/>
      <c r="D30" s="45"/>
      <c r="E30" s="46"/>
      <c r="F30" s="46"/>
      <c r="G30" s="46"/>
    </row>
    <row r="31" spans="1:7" x14ac:dyDescent="0.2">
      <c r="A31" s="40"/>
      <c r="B31" s="47" t="s">
        <v>28</v>
      </c>
      <c r="C31" s="48"/>
      <c r="D31" s="20"/>
      <c r="E31" s="49"/>
      <c r="F31" s="49"/>
      <c r="G31" s="31"/>
    </row>
    <row r="32" spans="1:7" x14ac:dyDescent="0.2">
      <c r="A32" s="40"/>
      <c r="B32" s="27" t="s">
        <v>14</v>
      </c>
      <c r="C32" s="28">
        <v>11</v>
      </c>
      <c r="D32" s="28">
        <v>6</v>
      </c>
      <c r="E32" s="50">
        <v>5324.9</v>
      </c>
      <c r="F32" s="30">
        <v>2229.52</v>
      </c>
      <c r="G32" s="31">
        <f>E32+F32</f>
        <v>7554.42</v>
      </c>
    </row>
    <row r="33" spans="1:7" x14ac:dyDescent="0.2">
      <c r="A33" s="26"/>
      <c r="B33" s="27" t="s">
        <v>15</v>
      </c>
      <c r="C33" s="28">
        <v>11</v>
      </c>
      <c r="D33" s="28">
        <v>5</v>
      </c>
      <c r="E33" s="50">
        <v>3826</v>
      </c>
      <c r="F33" s="30">
        <v>0</v>
      </c>
      <c r="G33" s="31">
        <f>E33+F33</f>
        <v>3826</v>
      </c>
    </row>
    <row r="34" spans="1:7" x14ac:dyDescent="0.2">
      <c r="A34" s="26"/>
      <c r="B34" s="27" t="s">
        <v>16</v>
      </c>
      <c r="C34" s="44">
        <v>5</v>
      </c>
      <c r="D34" s="44">
        <v>3</v>
      </c>
      <c r="E34" s="50">
        <v>997.8</v>
      </c>
      <c r="F34" s="30">
        <v>199.56</v>
      </c>
      <c r="G34" s="31">
        <f>E34+F34</f>
        <v>1197.3599999999999</v>
      </c>
    </row>
    <row r="35" spans="1:7" x14ac:dyDescent="0.2">
      <c r="A35" s="26"/>
      <c r="B35" s="27" t="s">
        <v>17</v>
      </c>
      <c r="C35" s="28">
        <v>7</v>
      </c>
      <c r="D35" s="28">
        <v>7</v>
      </c>
      <c r="E35" s="50">
        <v>5820.5</v>
      </c>
      <c r="F35" s="30">
        <v>1663</v>
      </c>
      <c r="G35" s="31">
        <f>E35+F35</f>
        <v>7483.5</v>
      </c>
    </row>
    <row r="36" spans="1:7" x14ac:dyDescent="0.2">
      <c r="A36" s="26"/>
      <c r="B36" s="27" t="s">
        <v>18</v>
      </c>
      <c r="C36" s="51">
        <v>0</v>
      </c>
      <c r="D36" s="51">
        <v>0</v>
      </c>
      <c r="E36" s="50">
        <v>0</v>
      </c>
      <c r="F36" s="30">
        <v>0</v>
      </c>
      <c r="G36" s="31">
        <f>E36+F36</f>
        <v>0</v>
      </c>
    </row>
    <row r="37" spans="1:7" x14ac:dyDescent="0.2">
      <c r="A37" s="52"/>
      <c r="B37" s="43" t="s">
        <v>29</v>
      </c>
      <c r="C37" s="136">
        <f>SUM(C32:C36)</f>
        <v>34</v>
      </c>
      <c r="D37" s="136">
        <f>SUM(D32:D36)</f>
        <v>21</v>
      </c>
      <c r="E37" s="34">
        <f>SUM(E32:E36)</f>
        <v>15969.199999999999</v>
      </c>
      <c r="F37" s="34">
        <f>SUM(F32:F36)</f>
        <v>4092.08</v>
      </c>
      <c r="G37" s="34">
        <f>SUM(G32:G36)</f>
        <v>20061.28</v>
      </c>
    </row>
    <row r="38" spans="1:7" x14ac:dyDescent="0.2">
      <c r="A38" s="18" t="s">
        <v>30</v>
      </c>
      <c r="B38" s="19" t="s">
        <v>31</v>
      </c>
      <c r="C38" s="53"/>
      <c r="D38" s="20"/>
      <c r="E38" s="38"/>
      <c r="F38" s="39"/>
      <c r="G38" s="54"/>
    </row>
    <row r="39" spans="1:7" x14ac:dyDescent="0.2">
      <c r="A39" s="40"/>
      <c r="B39" s="27" t="s">
        <v>14</v>
      </c>
      <c r="C39" s="28">
        <v>36557</v>
      </c>
      <c r="D39" s="28">
        <v>16688</v>
      </c>
      <c r="E39" s="50">
        <v>15267292.810000001</v>
      </c>
      <c r="F39" s="30">
        <v>1728770.97</v>
      </c>
      <c r="G39" s="31">
        <f>E39+F39</f>
        <v>16996063.780000001</v>
      </c>
    </row>
    <row r="40" spans="1:7" x14ac:dyDescent="0.2">
      <c r="A40" s="40"/>
      <c r="B40" s="27" t="s">
        <v>15</v>
      </c>
      <c r="C40" s="28">
        <v>19870</v>
      </c>
      <c r="D40" s="28">
        <v>8343</v>
      </c>
      <c r="E40" s="50">
        <v>7578470.7800000003</v>
      </c>
      <c r="F40" s="30">
        <v>958548.07</v>
      </c>
      <c r="G40" s="31">
        <f>E40+F40</f>
        <v>8537018.8499999996</v>
      </c>
    </row>
    <row r="41" spans="1:7" x14ac:dyDescent="0.2">
      <c r="A41" s="40"/>
      <c r="B41" s="27" t="s">
        <v>16</v>
      </c>
      <c r="C41" s="44">
        <v>22196</v>
      </c>
      <c r="D41" s="44">
        <v>10683</v>
      </c>
      <c r="E41" s="50">
        <v>6805074.29</v>
      </c>
      <c r="F41" s="30">
        <v>926619.41</v>
      </c>
      <c r="G41" s="31">
        <f>E41+F41</f>
        <v>7731693.7000000002</v>
      </c>
    </row>
    <row r="42" spans="1:7" x14ac:dyDescent="0.2">
      <c r="A42" s="40"/>
      <c r="B42" s="27" t="s">
        <v>17</v>
      </c>
      <c r="C42" s="28">
        <v>2974</v>
      </c>
      <c r="D42" s="28">
        <v>2728</v>
      </c>
      <c r="E42" s="50">
        <v>2472963.91</v>
      </c>
      <c r="F42" s="30">
        <v>300809.89</v>
      </c>
      <c r="G42" s="31">
        <f>E42+F42</f>
        <v>2773773.8000000003</v>
      </c>
    </row>
    <row r="43" spans="1:7" x14ac:dyDescent="0.2">
      <c r="A43" s="26"/>
      <c r="B43" s="27" t="s">
        <v>18</v>
      </c>
      <c r="C43" s="51">
        <v>16</v>
      </c>
      <c r="D43" s="51">
        <v>15</v>
      </c>
      <c r="E43" s="50">
        <v>10644.38</v>
      </c>
      <c r="F43" s="30">
        <v>0</v>
      </c>
      <c r="G43" s="31">
        <f>E43+F43</f>
        <v>10644.38</v>
      </c>
    </row>
    <row r="44" spans="1:7" x14ac:dyDescent="0.2">
      <c r="A44" s="42"/>
      <c r="B44" s="43" t="s">
        <v>32</v>
      </c>
      <c r="C44" s="136">
        <f>SUM(C39:C43)</f>
        <v>81613</v>
      </c>
      <c r="D44" s="136">
        <f>SUM(D39:D43)</f>
        <v>38457</v>
      </c>
      <c r="E44" s="34">
        <f>SUM(E39:E43)</f>
        <v>32134446.169999998</v>
      </c>
      <c r="F44" s="34">
        <f>SUM(F39:F43)</f>
        <v>3914748.3400000003</v>
      </c>
      <c r="G44" s="34">
        <f>SUM(G39:G43)</f>
        <v>36049194.510000005</v>
      </c>
    </row>
    <row r="45" spans="1:7" x14ac:dyDescent="0.2">
      <c r="A45" s="22"/>
      <c r="B45" s="56"/>
      <c r="C45" s="57"/>
      <c r="D45" s="57"/>
      <c r="E45" s="12"/>
      <c r="F45" s="12"/>
      <c r="G45" s="12"/>
    </row>
    <row r="46" spans="1:7" x14ac:dyDescent="0.2">
      <c r="A46" s="22"/>
      <c r="B46" s="56"/>
      <c r="C46" s="57"/>
      <c r="D46" s="57"/>
      <c r="E46" s="12"/>
      <c r="F46" s="12"/>
      <c r="G46" s="12"/>
    </row>
    <row r="47" spans="1:7" x14ac:dyDescent="0.2">
      <c r="A47" s="58">
        <v>2</v>
      </c>
      <c r="B47" s="5"/>
      <c r="C47" s="59"/>
      <c r="D47" s="59"/>
      <c r="E47" s="60"/>
      <c r="F47" s="60"/>
      <c r="G47" s="60"/>
    </row>
    <row r="48" spans="1:7" x14ac:dyDescent="0.2">
      <c r="A48" s="58"/>
      <c r="B48" s="5"/>
      <c r="C48" s="59"/>
      <c r="D48" s="59"/>
      <c r="E48" s="60"/>
      <c r="F48" s="60"/>
      <c r="G48" s="60"/>
    </row>
    <row r="49" spans="1:7" ht="24" x14ac:dyDescent="0.2">
      <c r="A49" s="10" t="s">
        <v>4</v>
      </c>
      <c r="B49" s="11" t="s">
        <v>5</v>
      </c>
      <c r="C49" s="11" t="s">
        <v>6</v>
      </c>
      <c r="D49" s="11" t="s">
        <v>7</v>
      </c>
      <c r="E49" s="11" t="s">
        <v>8</v>
      </c>
      <c r="F49" s="11" t="s">
        <v>9</v>
      </c>
      <c r="G49" s="11" t="s">
        <v>10</v>
      </c>
    </row>
    <row r="50" spans="1:7" x14ac:dyDescent="0.2">
      <c r="A50" s="15">
        <v>0</v>
      </c>
      <c r="B50" s="15">
        <v>1</v>
      </c>
      <c r="C50" s="15">
        <v>2</v>
      </c>
      <c r="D50" s="15">
        <v>3</v>
      </c>
      <c r="E50" s="15">
        <v>4</v>
      </c>
      <c r="F50" s="15">
        <v>5</v>
      </c>
      <c r="G50" s="15" t="s">
        <v>11</v>
      </c>
    </row>
    <row r="51" spans="1:7" x14ac:dyDescent="0.2">
      <c r="A51" s="18" t="s">
        <v>33</v>
      </c>
      <c r="B51" s="19" t="s">
        <v>34</v>
      </c>
      <c r="C51" s="61"/>
      <c r="D51" s="62"/>
      <c r="E51" s="63"/>
      <c r="F51" s="46"/>
      <c r="G51" s="63"/>
    </row>
    <row r="52" spans="1:7" x14ac:dyDescent="0.2">
      <c r="A52" s="40"/>
      <c r="B52" s="27" t="s">
        <v>14</v>
      </c>
      <c r="C52" s="28">
        <v>755</v>
      </c>
      <c r="D52" s="28">
        <v>387</v>
      </c>
      <c r="E52" s="50">
        <v>314525.42</v>
      </c>
      <c r="F52" s="50">
        <v>34666.21</v>
      </c>
      <c r="G52" s="31">
        <f>E52+F52</f>
        <v>349191.63</v>
      </c>
    </row>
    <row r="53" spans="1:7" x14ac:dyDescent="0.2">
      <c r="A53" s="40"/>
      <c r="B53" s="27" t="s">
        <v>15</v>
      </c>
      <c r="C53" s="28">
        <v>2748</v>
      </c>
      <c r="D53" s="28">
        <v>1597</v>
      </c>
      <c r="E53" s="50">
        <v>929690.07</v>
      </c>
      <c r="F53" s="50">
        <v>79101.16</v>
      </c>
      <c r="G53" s="31">
        <f>E53+F53</f>
        <v>1008791.23</v>
      </c>
    </row>
    <row r="54" spans="1:7" x14ac:dyDescent="0.2">
      <c r="A54" s="40"/>
      <c r="B54" s="27" t="s">
        <v>16</v>
      </c>
      <c r="C54" s="28">
        <v>4965</v>
      </c>
      <c r="D54" s="28">
        <v>3084</v>
      </c>
      <c r="E54" s="50">
        <v>1331470.56</v>
      </c>
      <c r="F54" s="50">
        <v>116476.2</v>
      </c>
      <c r="G54" s="31">
        <f>E54+F54</f>
        <v>1447946.76</v>
      </c>
    </row>
    <row r="55" spans="1:7" x14ac:dyDescent="0.2">
      <c r="A55" s="40"/>
      <c r="B55" s="27" t="s">
        <v>17</v>
      </c>
      <c r="C55" s="28">
        <v>3616</v>
      </c>
      <c r="D55" s="28">
        <v>3475</v>
      </c>
      <c r="E55" s="50">
        <v>3002557.5</v>
      </c>
      <c r="F55" s="50">
        <v>296513.96999999997</v>
      </c>
      <c r="G55" s="31">
        <f>E55+F55</f>
        <v>3299071.4699999997</v>
      </c>
    </row>
    <row r="56" spans="1:7" x14ac:dyDescent="0.2">
      <c r="A56" s="26"/>
      <c r="B56" s="27" t="s">
        <v>18</v>
      </c>
      <c r="C56" s="28">
        <v>38</v>
      </c>
      <c r="D56" s="28">
        <v>34</v>
      </c>
      <c r="E56" s="50">
        <v>20539.34</v>
      </c>
      <c r="F56" s="50">
        <v>0</v>
      </c>
      <c r="G56" s="31">
        <f>E56+F56</f>
        <v>20539.34</v>
      </c>
    </row>
    <row r="57" spans="1:7" x14ac:dyDescent="0.2">
      <c r="A57" s="64"/>
      <c r="B57" s="33" t="s">
        <v>35</v>
      </c>
      <c r="C57" s="137">
        <f>SUM(C52:C56)</f>
        <v>12122</v>
      </c>
      <c r="D57" s="137">
        <f>SUM(D52:D56)</f>
        <v>8577</v>
      </c>
      <c r="E57" s="65">
        <f>SUM(E52:E56)</f>
        <v>5598782.8899999997</v>
      </c>
      <c r="F57" s="65">
        <f>SUM(F52:F56)</f>
        <v>526757.54</v>
      </c>
      <c r="G57" s="35">
        <f>SUM(G52:G56)</f>
        <v>6125540.4299999997</v>
      </c>
    </row>
    <row r="58" spans="1:7" x14ac:dyDescent="0.2">
      <c r="A58" s="19"/>
      <c r="B58" s="66" t="s">
        <v>36</v>
      </c>
      <c r="C58" s="67"/>
      <c r="D58" s="68"/>
      <c r="E58" s="54"/>
      <c r="F58" s="63"/>
      <c r="G58" s="63"/>
    </row>
    <row r="59" spans="1:7" x14ac:dyDescent="0.2">
      <c r="A59" s="47"/>
      <c r="B59" s="27" t="s">
        <v>14</v>
      </c>
      <c r="C59" s="69">
        <f t="shared" ref="C59:F63" si="0">C10+C17+C24+C32+C39+C52</f>
        <v>47055</v>
      </c>
      <c r="D59" s="69">
        <f t="shared" si="0"/>
        <v>21605</v>
      </c>
      <c r="E59" s="70">
        <f t="shared" si="0"/>
        <v>19556891.760000002</v>
      </c>
      <c r="F59" s="70">
        <f t="shared" si="0"/>
        <v>2412878.1799999997</v>
      </c>
      <c r="G59" s="70">
        <f>E59+F59</f>
        <v>21969769.940000001</v>
      </c>
    </row>
    <row r="60" spans="1:7" x14ac:dyDescent="0.2">
      <c r="A60" s="47"/>
      <c r="B60" s="27" t="s">
        <v>15</v>
      </c>
      <c r="C60" s="69">
        <f t="shared" si="0"/>
        <v>51531</v>
      </c>
      <c r="D60" s="69">
        <f t="shared" si="0"/>
        <v>22184</v>
      </c>
      <c r="E60" s="70">
        <f t="shared" si="0"/>
        <v>19335373.559999999</v>
      </c>
      <c r="F60" s="70">
        <f t="shared" si="0"/>
        <v>2529618.39</v>
      </c>
      <c r="G60" s="70">
        <f>E60+F60</f>
        <v>21864991.949999999</v>
      </c>
    </row>
    <row r="61" spans="1:7" x14ac:dyDescent="0.2">
      <c r="A61" s="47"/>
      <c r="B61" s="27" t="s">
        <v>16</v>
      </c>
      <c r="C61" s="69">
        <f t="shared" si="0"/>
        <v>128068</v>
      </c>
      <c r="D61" s="69">
        <f t="shared" si="0"/>
        <v>62312</v>
      </c>
      <c r="E61" s="70">
        <f t="shared" si="0"/>
        <v>38216290.370000005</v>
      </c>
      <c r="F61" s="70">
        <f t="shared" si="0"/>
        <v>5496615.7000000002</v>
      </c>
      <c r="G61" s="70">
        <f>E61+F61</f>
        <v>43712906.070000008</v>
      </c>
    </row>
    <row r="62" spans="1:7" x14ac:dyDescent="0.2">
      <c r="A62" s="47"/>
      <c r="B62" s="27" t="s">
        <v>17</v>
      </c>
      <c r="C62" s="69">
        <f t="shared" si="0"/>
        <v>18598</v>
      </c>
      <c r="D62" s="69">
        <f t="shared" si="0"/>
        <v>17574</v>
      </c>
      <c r="E62" s="70">
        <f t="shared" si="0"/>
        <v>15432551.74</v>
      </c>
      <c r="F62" s="70">
        <f t="shared" si="0"/>
        <v>2270347.63</v>
      </c>
      <c r="G62" s="70">
        <f>E62+F62</f>
        <v>17702899.370000001</v>
      </c>
    </row>
    <row r="63" spans="1:7" x14ac:dyDescent="0.2">
      <c r="A63" s="47"/>
      <c r="B63" s="27" t="s">
        <v>18</v>
      </c>
      <c r="C63" s="69">
        <f t="shared" si="0"/>
        <v>86</v>
      </c>
      <c r="D63" s="69">
        <f t="shared" si="0"/>
        <v>75</v>
      </c>
      <c r="E63" s="70">
        <f t="shared" si="0"/>
        <v>46558.55</v>
      </c>
      <c r="F63" s="70">
        <f t="shared" si="0"/>
        <v>374.18</v>
      </c>
      <c r="G63" s="70">
        <f>E63+F63</f>
        <v>46932.73</v>
      </c>
    </row>
    <row r="64" spans="1:7" x14ac:dyDescent="0.2">
      <c r="A64" s="71"/>
      <c r="B64" s="72" t="s">
        <v>37</v>
      </c>
      <c r="C64" s="73">
        <f>C15+C22+C29+C37+C44+C57</f>
        <v>245338</v>
      </c>
      <c r="D64" s="73">
        <f>SUM(D59:D63)</f>
        <v>123750</v>
      </c>
      <c r="E64" s="34">
        <f>SUM(E59:E63)</f>
        <v>92587665.979999989</v>
      </c>
      <c r="F64" s="34">
        <f>SUM(F59:F63)</f>
        <v>12709834.079999998</v>
      </c>
      <c r="G64" s="34">
        <f>SUM(G59:G63)</f>
        <v>105297500.06000002</v>
      </c>
    </row>
    <row r="65" spans="1:7" x14ac:dyDescent="0.2">
      <c r="A65" s="40" t="s">
        <v>38</v>
      </c>
      <c r="B65" s="74" t="s">
        <v>39</v>
      </c>
      <c r="C65" s="75">
        <v>1252</v>
      </c>
      <c r="D65" s="75">
        <v>782</v>
      </c>
      <c r="E65" s="34">
        <v>619547.89</v>
      </c>
      <c r="F65" s="34">
        <v>284525.12</v>
      </c>
      <c r="G65" s="34">
        <f>E65+F65</f>
        <v>904073.01</v>
      </c>
    </row>
    <row r="66" spans="1:7" x14ac:dyDescent="0.2">
      <c r="A66" s="71"/>
      <c r="B66" s="72" t="s">
        <v>40</v>
      </c>
      <c r="C66" s="73">
        <f>C64+C65</f>
        <v>246590</v>
      </c>
      <c r="D66" s="73">
        <f>D64+D65</f>
        <v>124532</v>
      </c>
      <c r="E66" s="34">
        <f>E64+E65</f>
        <v>93207213.86999999</v>
      </c>
      <c r="F66" s="34">
        <f>F64+F65</f>
        <v>12994359.199999997</v>
      </c>
      <c r="G66" s="34">
        <f>G64+G65</f>
        <v>106201573.07000002</v>
      </c>
    </row>
    <row r="67" spans="1:7" x14ac:dyDescent="0.2">
      <c r="A67" s="76"/>
      <c r="B67" s="77"/>
      <c r="C67" s="78"/>
      <c r="D67" s="78"/>
      <c r="E67" s="12"/>
      <c r="F67" s="12"/>
      <c r="G67" s="12"/>
    </row>
    <row r="68" spans="1:7" x14ac:dyDescent="0.2">
      <c r="A68" s="79" t="s">
        <v>41</v>
      </c>
      <c r="B68" s="77"/>
      <c r="C68" s="80"/>
      <c r="D68" s="80"/>
      <c r="E68" s="12"/>
      <c r="F68" s="12"/>
      <c r="G68" s="12"/>
    </row>
    <row r="69" spans="1:7" ht="24" x14ac:dyDescent="0.2">
      <c r="A69" s="10" t="s">
        <v>4</v>
      </c>
      <c r="B69" s="11" t="s">
        <v>42</v>
      </c>
      <c r="C69" s="11" t="s">
        <v>43</v>
      </c>
      <c r="D69" s="11" t="s">
        <v>7</v>
      </c>
      <c r="E69" s="11" t="s">
        <v>44</v>
      </c>
      <c r="F69" s="11" t="s">
        <v>45</v>
      </c>
      <c r="G69" s="11" t="s">
        <v>46</v>
      </c>
    </row>
    <row r="70" spans="1:7" x14ac:dyDescent="0.2">
      <c r="A70" s="81" t="s">
        <v>12</v>
      </c>
      <c r="B70" s="82" t="s">
        <v>47</v>
      </c>
      <c r="C70" s="81" t="s">
        <v>43</v>
      </c>
      <c r="D70" s="83">
        <v>23577</v>
      </c>
      <c r="E70" s="84">
        <v>11788500</v>
      </c>
      <c r="F70" s="84">
        <v>1446000</v>
      </c>
      <c r="G70" s="85">
        <f>E70+F70</f>
        <v>13234500</v>
      </c>
    </row>
    <row r="71" spans="1:7" x14ac:dyDescent="0.2">
      <c r="A71" s="81" t="s">
        <v>20</v>
      </c>
      <c r="B71" s="82" t="s">
        <v>48</v>
      </c>
      <c r="C71" s="81" t="s">
        <v>43</v>
      </c>
      <c r="D71" s="83">
        <v>8936</v>
      </c>
      <c r="E71" s="84">
        <v>8936000</v>
      </c>
      <c r="F71" s="84">
        <v>1046000</v>
      </c>
      <c r="G71" s="85">
        <f>E71+F71</f>
        <v>9982000</v>
      </c>
    </row>
    <row r="72" spans="1:7" x14ac:dyDescent="0.2">
      <c r="A72" s="162" t="s">
        <v>109</v>
      </c>
      <c r="B72" s="163"/>
      <c r="C72" s="149" t="s">
        <v>43</v>
      </c>
      <c r="D72" s="102">
        <f>D70+D71</f>
        <v>32513</v>
      </c>
      <c r="E72" s="34">
        <f>E70+E71</f>
        <v>20724500</v>
      </c>
      <c r="F72" s="34">
        <f>F70+F71</f>
        <v>2492000</v>
      </c>
      <c r="G72" s="34">
        <f>E72+F72</f>
        <v>23216500</v>
      </c>
    </row>
    <row r="73" spans="1:7" x14ac:dyDescent="0.2">
      <c r="A73" s="81" t="s">
        <v>23</v>
      </c>
      <c r="B73" s="82" t="s">
        <v>110</v>
      </c>
      <c r="C73" s="144" t="s">
        <v>43</v>
      </c>
      <c r="D73" s="133">
        <v>123</v>
      </c>
      <c r="E73" s="85">
        <v>80000</v>
      </c>
      <c r="F73" s="85">
        <v>48500</v>
      </c>
      <c r="G73" s="85">
        <f>E73+F73</f>
        <v>128500</v>
      </c>
    </row>
    <row r="74" spans="1:7" x14ac:dyDescent="0.2">
      <c r="A74" s="162" t="s">
        <v>111</v>
      </c>
      <c r="B74" s="163"/>
      <c r="C74" s="75"/>
      <c r="D74" s="102">
        <f>D72+D73</f>
        <v>32636</v>
      </c>
      <c r="E74" s="34">
        <f>E72+E73</f>
        <v>20804500</v>
      </c>
      <c r="F74" s="34">
        <f t="shared" ref="F74:G74" si="1">F72+F73</f>
        <v>2540500</v>
      </c>
      <c r="G74" s="34">
        <f t="shared" si="1"/>
        <v>23345000</v>
      </c>
    </row>
    <row r="75" spans="1:7" x14ac:dyDescent="0.2">
      <c r="A75" s="76"/>
      <c r="B75" s="77"/>
      <c r="C75" s="78"/>
      <c r="D75" s="78"/>
      <c r="E75" s="12"/>
      <c r="F75" s="12"/>
      <c r="G75" s="12"/>
    </row>
    <row r="76" spans="1:7" x14ac:dyDescent="0.2">
      <c r="A76" s="24" t="s">
        <v>122</v>
      </c>
      <c r="B76" s="77"/>
      <c r="C76" s="80"/>
      <c r="D76" s="80"/>
      <c r="E76" s="12"/>
      <c r="F76" s="86"/>
      <c r="G76" s="12"/>
    </row>
    <row r="77" spans="1:7" x14ac:dyDescent="0.2">
      <c r="A77" s="76"/>
      <c r="B77" s="77"/>
      <c r="C77" s="78"/>
      <c r="D77" s="78"/>
      <c r="E77" s="12"/>
      <c r="F77" s="12"/>
      <c r="G77" s="12"/>
    </row>
    <row r="78" spans="1:7" x14ac:dyDescent="0.2">
      <c r="A78" s="76"/>
      <c r="B78" s="77"/>
      <c r="C78" s="78"/>
      <c r="D78" s="78"/>
      <c r="E78" s="12"/>
      <c r="F78" s="12"/>
      <c r="G78" s="12"/>
    </row>
    <row r="79" spans="1:7" x14ac:dyDescent="0.2">
      <c r="A79" s="76"/>
      <c r="B79" s="87"/>
      <c r="C79" s="78"/>
      <c r="D79" s="78"/>
      <c r="E79" s="12"/>
      <c r="F79" s="12"/>
      <c r="G79" s="12"/>
    </row>
    <row r="80" spans="1:7" x14ac:dyDescent="0.2">
      <c r="A80" s="76"/>
      <c r="B80" s="77"/>
      <c r="C80" s="78"/>
      <c r="D80" s="78"/>
      <c r="E80" s="12"/>
      <c r="F80" s="12"/>
      <c r="G80" s="12"/>
    </row>
    <row r="81" spans="1:7" x14ac:dyDescent="0.2">
      <c r="A81" s="76"/>
      <c r="B81" s="77"/>
      <c r="C81" s="78"/>
      <c r="D81" s="88"/>
      <c r="E81" s="12"/>
      <c r="F81" s="12"/>
      <c r="G81" s="12"/>
    </row>
    <row r="82" spans="1:7" x14ac:dyDescent="0.2">
      <c r="A82" s="76"/>
      <c r="B82" s="77"/>
      <c r="C82" s="78"/>
      <c r="D82" s="88"/>
      <c r="E82" s="12"/>
      <c r="F82" s="12"/>
      <c r="G82" s="12"/>
    </row>
    <row r="83" spans="1:7" x14ac:dyDescent="0.2">
      <c r="A83" s="76"/>
      <c r="B83" s="77"/>
      <c r="C83" s="78"/>
      <c r="D83" s="78"/>
      <c r="E83" s="12"/>
      <c r="F83" s="12"/>
      <c r="G83" s="12"/>
    </row>
    <row r="84" spans="1:7" x14ac:dyDescent="0.2">
      <c r="A84" s="76"/>
      <c r="B84" s="77"/>
      <c r="C84" s="78"/>
      <c r="D84" s="78"/>
      <c r="E84" s="12"/>
      <c r="F84" s="12"/>
      <c r="G84" s="12"/>
    </row>
    <row r="94" spans="1:7" x14ac:dyDescent="0.2">
      <c r="B94" s="77"/>
      <c r="C94" s="80"/>
      <c r="D94" s="80"/>
      <c r="E94" s="12"/>
      <c r="G94" s="89"/>
    </row>
    <row r="95" spans="1:7" x14ac:dyDescent="0.2">
      <c r="B95" s="77"/>
      <c r="C95" s="80"/>
      <c r="D95" s="80"/>
      <c r="E95" s="12"/>
      <c r="F95" s="12"/>
      <c r="G95" s="12"/>
    </row>
    <row r="96" spans="1:7" x14ac:dyDescent="0.2">
      <c r="A96" s="76"/>
      <c r="B96" s="77"/>
      <c r="C96" s="80"/>
      <c r="D96" s="80"/>
      <c r="E96" s="12"/>
      <c r="F96" s="12"/>
      <c r="G96" s="12"/>
    </row>
    <row r="97" spans="1:7" x14ac:dyDescent="0.2">
      <c r="B97" s="24"/>
      <c r="C97" s="24"/>
      <c r="D97" s="24"/>
      <c r="E97" s="24"/>
      <c r="G97" s="86"/>
    </row>
    <row r="98" spans="1:7" x14ac:dyDescent="0.2">
      <c r="A98" s="24"/>
      <c r="B98" s="24"/>
      <c r="C98" s="24"/>
      <c r="D98" s="24"/>
      <c r="E98" s="24"/>
      <c r="F98" s="24"/>
      <c r="G98" s="24"/>
    </row>
    <row r="99" spans="1:7" x14ac:dyDescent="0.2">
      <c r="A99" s="24"/>
      <c r="B99" s="24"/>
      <c r="C99" s="24"/>
      <c r="D99" s="24"/>
      <c r="E99" s="24"/>
      <c r="F99" s="24"/>
      <c r="G99" s="24"/>
    </row>
    <row r="100" spans="1:7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x14ac:dyDescent="0.2">
      <c r="A112" s="24"/>
      <c r="B112" s="24"/>
      <c r="C112" s="24"/>
      <c r="D112" s="24"/>
      <c r="E112" s="24"/>
      <c r="F112" s="24"/>
      <c r="G112" s="24"/>
    </row>
    <row r="113" spans="1:7" x14ac:dyDescent="0.2">
      <c r="A113" s="24"/>
      <c r="B113" s="24"/>
      <c r="C113" s="24"/>
      <c r="D113" s="24"/>
      <c r="E113" s="24"/>
      <c r="F113" s="24"/>
      <c r="G113" s="24"/>
    </row>
  </sheetData>
  <mergeCells count="3">
    <mergeCell ref="F6:G6"/>
    <mergeCell ref="A72:B72"/>
    <mergeCell ref="A74:B7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46" zoomScaleNormal="100" workbookViewId="0">
      <selection activeCell="D70" sqref="D70:G74"/>
    </sheetView>
  </sheetViews>
  <sheetFormatPr defaultRowHeight="12.75" x14ac:dyDescent="0.2"/>
  <cols>
    <col min="1" max="1" width="4.5703125" style="6" customWidth="1"/>
    <col min="2" max="2" width="47" style="6" customWidth="1"/>
    <col min="3" max="3" width="11.140625" style="6" customWidth="1"/>
    <col min="4" max="4" width="12.7109375" style="6" customWidth="1"/>
    <col min="5" max="5" width="19.28515625" style="6" customWidth="1"/>
    <col min="6" max="6" width="21.7109375" style="6" customWidth="1"/>
    <col min="7" max="7" width="19.28515625" style="6" customWidth="1"/>
  </cols>
  <sheetData>
    <row r="1" spans="1:7" ht="14.25" x14ac:dyDescent="0.2">
      <c r="A1" s="153" t="s">
        <v>0</v>
      </c>
      <c r="B1" s="1"/>
      <c r="C1" s="2"/>
      <c r="D1" s="2"/>
      <c r="E1" s="2"/>
      <c r="F1" s="2"/>
      <c r="G1" s="2"/>
    </row>
    <row r="2" spans="1:7" ht="14.25" x14ac:dyDescent="0.2">
      <c r="A2" s="153" t="s">
        <v>1</v>
      </c>
      <c r="B2" s="153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5"/>
      <c r="D3" s="5"/>
      <c r="E3" s="5"/>
      <c r="F3" s="5"/>
      <c r="G3" s="5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x14ac:dyDescent="0.2">
      <c r="A5" s="5" t="s">
        <v>125</v>
      </c>
      <c r="B5" s="5"/>
      <c r="C5" s="5"/>
      <c r="D5" s="5"/>
      <c r="E5" s="5"/>
      <c r="F5" s="5"/>
      <c r="G5" s="5"/>
    </row>
    <row r="6" spans="1:7" ht="15" x14ac:dyDescent="0.25">
      <c r="A6" s="8"/>
      <c r="B6" s="9"/>
      <c r="C6" s="8"/>
      <c r="D6" s="8"/>
      <c r="F6" s="161"/>
      <c r="G6" s="161"/>
    </row>
    <row r="7" spans="1:7" ht="24" x14ac:dyDescent="0.2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</row>
    <row r="8" spans="1:7" x14ac:dyDescent="0.2">
      <c r="A8" s="15">
        <v>0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 t="s">
        <v>11</v>
      </c>
    </row>
    <row r="9" spans="1:7" x14ac:dyDescent="0.2">
      <c r="A9" s="18" t="s">
        <v>12</v>
      </c>
      <c r="B9" s="19" t="s">
        <v>13</v>
      </c>
      <c r="C9" s="20"/>
      <c r="D9" s="21"/>
      <c r="E9" s="22"/>
      <c r="F9" s="23"/>
      <c r="G9" s="23"/>
    </row>
    <row r="10" spans="1:7" x14ac:dyDescent="0.2">
      <c r="A10" s="26"/>
      <c r="B10" s="27" t="s">
        <v>14</v>
      </c>
      <c r="C10" s="28">
        <v>7971</v>
      </c>
      <c r="D10" s="28">
        <v>3637</v>
      </c>
      <c r="E10" s="29">
        <v>3307223.86</v>
      </c>
      <c r="F10" s="30">
        <v>335785.43</v>
      </c>
      <c r="G10" s="31">
        <f>E10+F10</f>
        <v>3643009.29</v>
      </c>
    </row>
    <row r="11" spans="1:7" x14ac:dyDescent="0.2">
      <c r="A11" s="26"/>
      <c r="B11" s="27" t="s">
        <v>15</v>
      </c>
      <c r="C11" s="28">
        <v>28235</v>
      </c>
      <c r="D11" s="28">
        <v>11903</v>
      </c>
      <c r="E11" s="29">
        <v>10651361.6</v>
      </c>
      <c r="F11" s="30">
        <v>998655.63</v>
      </c>
      <c r="G11" s="31">
        <f>E11+F11</f>
        <v>11650017.23</v>
      </c>
    </row>
    <row r="12" spans="1:7" x14ac:dyDescent="0.2">
      <c r="A12" s="26"/>
      <c r="B12" s="27" t="s">
        <v>16</v>
      </c>
      <c r="C12" s="28">
        <v>104030</v>
      </c>
      <c r="D12" s="28">
        <v>50191</v>
      </c>
      <c r="E12" s="29">
        <v>31154788.550000001</v>
      </c>
      <c r="F12" s="30">
        <v>3327695.83</v>
      </c>
      <c r="G12" s="31">
        <f>E12+F12</f>
        <v>34482484.380000003</v>
      </c>
    </row>
    <row r="13" spans="1:7" x14ac:dyDescent="0.2">
      <c r="A13" s="26"/>
      <c r="B13" s="27" t="s">
        <v>17</v>
      </c>
      <c r="C13" s="28">
        <v>12202</v>
      </c>
      <c r="D13" s="28">
        <v>11551</v>
      </c>
      <c r="E13" s="29">
        <v>10150746.52</v>
      </c>
      <c r="F13" s="30">
        <v>1092028.92</v>
      </c>
      <c r="G13" s="31">
        <f>E13+F13</f>
        <v>11242775.439999999</v>
      </c>
    </row>
    <row r="14" spans="1:7" x14ac:dyDescent="0.2">
      <c r="A14" s="26"/>
      <c r="B14" s="27" t="s">
        <v>18</v>
      </c>
      <c r="C14" s="28">
        <v>34</v>
      </c>
      <c r="D14" s="28">
        <v>27</v>
      </c>
      <c r="E14" s="29">
        <v>16385.12</v>
      </c>
      <c r="F14" s="30">
        <v>1496.72</v>
      </c>
      <c r="G14" s="31">
        <f>E14+F14</f>
        <v>17881.84</v>
      </c>
    </row>
    <row r="15" spans="1:7" x14ac:dyDescent="0.2">
      <c r="A15" s="32"/>
      <c r="B15" s="33" t="s">
        <v>19</v>
      </c>
      <c r="C15" s="136">
        <f>SUM(C10:C14)</f>
        <v>152472</v>
      </c>
      <c r="D15" s="136">
        <f>SUM(D10:D14)</f>
        <v>77309</v>
      </c>
      <c r="E15" s="34">
        <f>SUM(E10:E14)</f>
        <v>55280505.649999999</v>
      </c>
      <c r="F15" s="34">
        <f>SUM(F10:F14)</f>
        <v>5755662.5300000003</v>
      </c>
      <c r="G15" s="35">
        <f>SUM(G10:G14)</f>
        <v>61036168.180000007</v>
      </c>
    </row>
    <row r="16" spans="1:7" x14ac:dyDescent="0.2">
      <c r="A16" s="18" t="s">
        <v>20</v>
      </c>
      <c r="B16" s="36" t="s">
        <v>21</v>
      </c>
      <c r="C16" s="21"/>
      <c r="D16" s="37"/>
      <c r="E16" s="38"/>
      <c r="F16" s="39"/>
      <c r="G16" s="38"/>
    </row>
    <row r="17" spans="1:7" x14ac:dyDescent="0.2">
      <c r="A17" s="40"/>
      <c r="B17" s="27" t="s">
        <v>14</v>
      </c>
      <c r="C17" s="28">
        <v>1568</v>
      </c>
      <c r="D17" s="28">
        <v>774</v>
      </c>
      <c r="E17" s="30">
        <v>596438.96</v>
      </c>
      <c r="F17" s="29">
        <v>123687.57</v>
      </c>
      <c r="G17" s="31">
        <f>E17+F17</f>
        <v>720126.53</v>
      </c>
    </row>
    <row r="18" spans="1:7" x14ac:dyDescent="0.2">
      <c r="A18" s="40"/>
      <c r="B18" s="27" t="s">
        <v>15</v>
      </c>
      <c r="C18" s="28">
        <v>1694</v>
      </c>
      <c r="D18" s="28">
        <v>775</v>
      </c>
      <c r="E18" s="30">
        <v>616177.67000000004</v>
      </c>
      <c r="F18" s="29">
        <v>81902.42</v>
      </c>
      <c r="G18" s="31">
        <f>E18+F18</f>
        <v>698080.09000000008</v>
      </c>
    </row>
    <row r="19" spans="1:7" x14ac:dyDescent="0.2">
      <c r="A19" s="40"/>
      <c r="B19" s="27" t="s">
        <v>16</v>
      </c>
      <c r="C19" s="28">
        <v>2309</v>
      </c>
      <c r="D19" s="41">
        <v>1115</v>
      </c>
      <c r="E19" s="30">
        <v>673658.04</v>
      </c>
      <c r="F19" s="29">
        <v>117447.11</v>
      </c>
      <c r="G19" s="31">
        <f>E19+F19</f>
        <v>791105.15</v>
      </c>
    </row>
    <row r="20" spans="1:7" x14ac:dyDescent="0.2">
      <c r="A20" s="40"/>
      <c r="B20" s="27" t="s">
        <v>17</v>
      </c>
      <c r="C20" s="28">
        <v>321</v>
      </c>
      <c r="D20" s="41">
        <v>313</v>
      </c>
      <c r="E20" s="30">
        <v>266911.5</v>
      </c>
      <c r="F20" s="29">
        <v>36447.410000000003</v>
      </c>
      <c r="G20" s="31">
        <f>E20+F20</f>
        <v>303358.91000000003</v>
      </c>
    </row>
    <row r="21" spans="1:7" x14ac:dyDescent="0.2">
      <c r="A21" s="26"/>
      <c r="B21" s="27" t="s">
        <v>18</v>
      </c>
      <c r="C21" s="51"/>
      <c r="D21" s="51"/>
      <c r="E21" s="30"/>
      <c r="F21" s="29"/>
      <c r="G21" s="31">
        <f>E21+F21</f>
        <v>0</v>
      </c>
    </row>
    <row r="22" spans="1:7" x14ac:dyDescent="0.2">
      <c r="A22" s="42"/>
      <c r="B22" s="43" t="s">
        <v>22</v>
      </c>
      <c r="C22" s="136">
        <f>SUM(C17:C21)</f>
        <v>5892</v>
      </c>
      <c r="D22" s="136">
        <f>SUM(D17:D21)</f>
        <v>2977</v>
      </c>
      <c r="E22" s="34">
        <f>SUM(E17:E21)</f>
        <v>2153186.17</v>
      </c>
      <c r="F22" s="34">
        <f>SUM(F17:F21)</f>
        <v>359484.51</v>
      </c>
      <c r="G22" s="34">
        <f>SUM(G17:G21)</f>
        <v>2512670.6800000002</v>
      </c>
    </row>
    <row r="23" spans="1:7" x14ac:dyDescent="0.2">
      <c r="A23" s="18" t="s">
        <v>23</v>
      </c>
      <c r="B23" s="19" t="s">
        <v>24</v>
      </c>
      <c r="C23" s="21"/>
      <c r="D23" s="21"/>
      <c r="E23" s="38"/>
      <c r="F23" s="38"/>
      <c r="G23" s="38"/>
    </row>
    <row r="24" spans="1:7" x14ac:dyDescent="0.2">
      <c r="A24" s="40"/>
      <c r="B24" s="27" t="s">
        <v>14</v>
      </c>
      <c r="C24" s="28">
        <v>627</v>
      </c>
      <c r="D24" s="28">
        <v>333</v>
      </c>
      <c r="E24" s="30">
        <v>244255.06</v>
      </c>
      <c r="F24" s="30">
        <v>6177.47</v>
      </c>
      <c r="G24" s="31">
        <f>E24+F24</f>
        <v>250432.53</v>
      </c>
    </row>
    <row r="25" spans="1:7" x14ac:dyDescent="0.2">
      <c r="A25" s="40"/>
      <c r="B25" s="27" t="s">
        <v>15</v>
      </c>
      <c r="C25" s="28">
        <v>523</v>
      </c>
      <c r="D25" s="28">
        <v>241</v>
      </c>
      <c r="E25" s="30">
        <v>188784.57</v>
      </c>
      <c r="F25" s="30">
        <v>22839.59</v>
      </c>
      <c r="G25" s="31">
        <f>E25+F25</f>
        <v>211624.16</v>
      </c>
    </row>
    <row r="26" spans="1:7" x14ac:dyDescent="0.2">
      <c r="A26" s="40"/>
      <c r="B26" s="27" t="s">
        <v>16</v>
      </c>
      <c r="C26" s="28">
        <v>737</v>
      </c>
      <c r="D26" s="28">
        <v>350</v>
      </c>
      <c r="E26" s="30">
        <v>222874.08</v>
      </c>
      <c r="F26" s="30">
        <v>11602.11</v>
      </c>
      <c r="G26" s="31">
        <f>E26+F26</f>
        <v>234476.19</v>
      </c>
    </row>
    <row r="27" spans="1:7" x14ac:dyDescent="0.2">
      <c r="A27" s="40"/>
      <c r="B27" s="27" t="s">
        <v>17</v>
      </c>
      <c r="C27" s="28">
        <v>64</v>
      </c>
      <c r="D27" s="28">
        <v>62</v>
      </c>
      <c r="E27" s="30">
        <v>53216</v>
      </c>
      <c r="F27" s="30">
        <v>2272.7600000000002</v>
      </c>
      <c r="G27" s="31">
        <f>E27+F27</f>
        <v>55488.76</v>
      </c>
    </row>
    <row r="28" spans="1:7" x14ac:dyDescent="0.2">
      <c r="A28" s="26"/>
      <c r="B28" s="27" t="s">
        <v>18</v>
      </c>
      <c r="C28" s="44"/>
      <c r="D28" s="44"/>
      <c r="E28" s="30"/>
      <c r="F28" s="30"/>
      <c r="G28" s="31">
        <f>E28+F28</f>
        <v>0</v>
      </c>
    </row>
    <row r="29" spans="1:7" x14ac:dyDescent="0.2">
      <c r="A29" s="26"/>
      <c r="B29" s="43" t="s">
        <v>25</v>
      </c>
      <c r="C29" s="136">
        <f>SUM(C24:C28)</f>
        <v>1951</v>
      </c>
      <c r="D29" s="136">
        <f>SUM(D24:D28)</f>
        <v>986</v>
      </c>
      <c r="E29" s="34">
        <f>SUM(E24:E28)</f>
        <v>709129.71</v>
      </c>
      <c r="F29" s="34">
        <f>SUM(F24:F28)</f>
        <v>42891.93</v>
      </c>
      <c r="G29" s="34">
        <f>SUM(G24:G28)</f>
        <v>752021.64</v>
      </c>
    </row>
    <row r="30" spans="1:7" x14ac:dyDescent="0.2">
      <c r="A30" s="18" t="s">
        <v>26</v>
      </c>
      <c r="B30" s="19" t="s">
        <v>27</v>
      </c>
      <c r="C30" s="21"/>
      <c r="D30" s="45"/>
      <c r="E30" s="46"/>
      <c r="F30" s="46"/>
      <c r="G30" s="46"/>
    </row>
    <row r="31" spans="1:7" x14ac:dyDescent="0.2">
      <c r="A31" s="40"/>
      <c r="B31" s="47" t="s">
        <v>28</v>
      </c>
      <c r="C31" s="48"/>
      <c r="D31" s="20"/>
      <c r="E31" s="49"/>
      <c r="F31" s="49"/>
      <c r="G31" s="31"/>
    </row>
    <row r="32" spans="1:7" x14ac:dyDescent="0.2">
      <c r="A32" s="40"/>
      <c r="B32" s="27" t="s">
        <v>14</v>
      </c>
      <c r="C32" s="28">
        <v>11</v>
      </c>
      <c r="D32" s="28">
        <v>6</v>
      </c>
      <c r="E32" s="50">
        <v>5324.9</v>
      </c>
      <c r="F32" s="30"/>
      <c r="G32" s="31">
        <f>E32+F32</f>
        <v>5324.9</v>
      </c>
    </row>
    <row r="33" spans="1:7" x14ac:dyDescent="0.2">
      <c r="A33" s="26"/>
      <c r="B33" s="27" t="s">
        <v>15</v>
      </c>
      <c r="C33" s="28">
        <v>13</v>
      </c>
      <c r="D33" s="28">
        <v>6</v>
      </c>
      <c r="E33" s="50">
        <v>4324.8999999999996</v>
      </c>
      <c r="F33" s="30">
        <v>997.8</v>
      </c>
      <c r="G33" s="31">
        <f>E33+F33</f>
        <v>5322.7</v>
      </c>
    </row>
    <row r="34" spans="1:7" x14ac:dyDescent="0.2">
      <c r="A34" s="26"/>
      <c r="B34" s="27" t="s">
        <v>16</v>
      </c>
      <c r="C34" s="44">
        <v>5</v>
      </c>
      <c r="D34" s="44">
        <v>3</v>
      </c>
      <c r="E34" s="50">
        <v>997.8</v>
      </c>
      <c r="F34" s="30"/>
      <c r="G34" s="31">
        <f>E34+F34</f>
        <v>997.8</v>
      </c>
    </row>
    <row r="35" spans="1:7" x14ac:dyDescent="0.2">
      <c r="A35" s="26"/>
      <c r="B35" s="27" t="s">
        <v>17</v>
      </c>
      <c r="C35" s="28">
        <v>8</v>
      </c>
      <c r="D35" s="28">
        <v>8</v>
      </c>
      <c r="E35" s="50">
        <v>6652</v>
      </c>
      <c r="F35" s="30">
        <v>1663</v>
      </c>
      <c r="G35" s="31">
        <f>E35+F35</f>
        <v>8315</v>
      </c>
    </row>
    <row r="36" spans="1:7" x14ac:dyDescent="0.2">
      <c r="A36" s="26"/>
      <c r="B36" s="27" t="s">
        <v>18</v>
      </c>
      <c r="C36" s="51"/>
      <c r="D36" s="51"/>
      <c r="E36" s="50"/>
      <c r="F36" s="30"/>
      <c r="G36" s="31">
        <f>E36+F36</f>
        <v>0</v>
      </c>
    </row>
    <row r="37" spans="1:7" x14ac:dyDescent="0.2">
      <c r="A37" s="52"/>
      <c r="B37" s="43" t="s">
        <v>29</v>
      </c>
      <c r="C37" s="136">
        <f>SUM(C32:C36)</f>
        <v>37</v>
      </c>
      <c r="D37" s="136">
        <f>SUM(D32:D36)</f>
        <v>23</v>
      </c>
      <c r="E37" s="34">
        <f>SUM(E32:E36)</f>
        <v>17299.599999999999</v>
      </c>
      <c r="F37" s="34">
        <f>SUM(F32:F36)</f>
        <v>2660.8</v>
      </c>
      <c r="G37" s="34">
        <f>SUM(G32:G36)</f>
        <v>19960.399999999998</v>
      </c>
    </row>
    <row r="38" spans="1:7" x14ac:dyDescent="0.2">
      <c r="A38" s="18" t="s">
        <v>30</v>
      </c>
      <c r="B38" s="19" t="s">
        <v>31</v>
      </c>
      <c r="C38" s="53"/>
      <c r="D38" s="20"/>
      <c r="E38" s="38"/>
      <c r="F38" s="39"/>
      <c r="G38" s="54"/>
    </row>
    <row r="39" spans="1:7" x14ac:dyDescent="0.2">
      <c r="A39" s="40"/>
      <c r="B39" s="27" t="s">
        <v>14</v>
      </c>
      <c r="C39" s="28">
        <v>37738</v>
      </c>
      <c r="D39" s="28">
        <v>17219</v>
      </c>
      <c r="E39" s="50">
        <v>15845792.91</v>
      </c>
      <c r="F39" s="30">
        <v>1186775.67</v>
      </c>
      <c r="G39" s="31">
        <f>E39+F39</f>
        <v>17032568.579999998</v>
      </c>
    </row>
    <row r="40" spans="1:7" x14ac:dyDescent="0.2">
      <c r="A40" s="40"/>
      <c r="B40" s="27" t="s">
        <v>15</v>
      </c>
      <c r="C40" s="28">
        <v>20788</v>
      </c>
      <c r="D40" s="28">
        <v>8744</v>
      </c>
      <c r="E40" s="50">
        <v>7953771.8200000003</v>
      </c>
      <c r="F40" s="30">
        <v>707355.91</v>
      </c>
      <c r="G40" s="31">
        <f>E40+F40</f>
        <v>8661127.7300000004</v>
      </c>
    </row>
    <row r="41" spans="1:7" x14ac:dyDescent="0.2">
      <c r="A41" s="40"/>
      <c r="B41" s="27" t="s">
        <v>16</v>
      </c>
      <c r="C41" s="44">
        <v>23503</v>
      </c>
      <c r="D41" s="44">
        <v>11340</v>
      </c>
      <c r="E41" s="50">
        <v>7237039.8300000001</v>
      </c>
      <c r="F41" s="30">
        <v>817141.89</v>
      </c>
      <c r="G41" s="31">
        <f>E41+F41</f>
        <v>8054181.7199999997</v>
      </c>
    </row>
    <row r="42" spans="1:7" x14ac:dyDescent="0.2">
      <c r="A42" s="40"/>
      <c r="B42" s="27" t="s">
        <v>17</v>
      </c>
      <c r="C42" s="28">
        <v>3133</v>
      </c>
      <c r="D42" s="28">
        <v>2874</v>
      </c>
      <c r="E42" s="50">
        <v>2609443</v>
      </c>
      <c r="F42" s="30">
        <v>346712.52</v>
      </c>
      <c r="G42" s="31">
        <f>E42+F42</f>
        <v>2956155.52</v>
      </c>
    </row>
    <row r="43" spans="1:7" x14ac:dyDescent="0.2">
      <c r="A43" s="26"/>
      <c r="B43" s="27" t="s">
        <v>18</v>
      </c>
      <c r="C43" s="51">
        <v>19</v>
      </c>
      <c r="D43" s="51">
        <v>17</v>
      </c>
      <c r="E43" s="50">
        <v>13098.42</v>
      </c>
      <c r="F43" s="30">
        <v>4908.08</v>
      </c>
      <c r="G43" s="31">
        <f>E43+F43</f>
        <v>18006.5</v>
      </c>
    </row>
    <row r="44" spans="1:7" x14ac:dyDescent="0.2">
      <c r="A44" s="42"/>
      <c r="B44" s="43" t="s">
        <v>32</v>
      </c>
      <c r="C44" s="136">
        <f>SUM(C39:C43)</f>
        <v>85181</v>
      </c>
      <c r="D44" s="136">
        <f>SUM(D39:D43)</f>
        <v>40194</v>
      </c>
      <c r="E44" s="34">
        <f>SUM(E39:E43)</f>
        <v>33659145.980000004</v>
      </c>
      <c r="F44" s="34">
        <f>SUM(F39:F43)</f>
        <v>3062894.0700000003</v>
      </c>
      <c r="G44" s="34">
        <f>SUM(G39:G43)</f>
        <v>36722040.050000004</v>
      </c>
    </row>
    <row r="45" spans="1:7" x14ac:dyDescent="0.2">
      <c r="A45" s="22"/>
      <c r="B45" s="56"/>
      <c r="C45" s="57"/>
      <c r="D45" s="57"/>
      <c r="E45" s="12"/>
      <c r="F45" s="12"/>
      <c r="G45" s="12"/>
    </row>
    <row r="46" spans="1:7" x14ac:dyDescent="0.2">
      <c r="A46" s="22"/>
      <c r="B46" s="56"/>
      <c r="C46" s="57"/>
      <c r="D46" s="57"/>
      <c r="E46" s="12"/>
      <c r="F46" s="12"/>
      <c r="G46" s="12"/>
    </row>
    <row r="47" spans="1:7" x14ac:dyDescent="0.2">
      <c r="A47" s="58">
        <v>2</v>
      </c>
      <c r="B47" s="5"/>
      <c r="C47" s="59"/>
      <c r="D47" s="59"/>
      <c r="E47" s="60"/>
      <c r="F47" s="60"/>
      <c r="G47" s="60"/>
    </row>
    <row r="48" spans="1:7" x14ac:dyDescent="0.2">
      <c r="A48" s="58"/>
      <c r="B48" s="5"/>
      <c r="C48" s="59"/>
      <c r="D48" s="59"/>
      <c r="E48" s="60"/>
      <c r="F48" s="60"/>
      <c r="G48" s="60"/>
    </row>
    <row r="49" spans="1:7" ht="24" x14ac:dyDescent="0.2">
      <c r="A49" s="10" t="s">
        <v>4</v>
      </c>
      <c r="B49" s="11" t="s">
        <v>5</v>
      </c>
      <c r="C49" s="11" t="s">
        <v>6</v>
      </c>
      <c r="D49" s="11" t="s">
        <v>7</v>
      </c>
      <c r="E49" s="11" t="s">
        <v>8</v>
      </c>
      <c r="F49" s="11" t="s">
        <v>9</v>
      </c>
      <c r="G49" s="11" t="s">
        <v>10</v>
      </c>
    </row>
    <row r="50" spans="1:7" x14ac:dyDescent="0.2">
      <c r="A50" s="15">
        <v>0</v>
      </c>
      <c r="B50" s="15">
        <v>1</v>
      </c>
      <c r="C50" s="15">
        <v>2</v>
      </c>
      <c r="D50" s="15">
        <v>3</v>
      </c>
      <c r="E50" s="15">
        <v>4</v>
      </c>
      <c r="F50" s="15">
        <v>5</v>
      </c>
      <c r="G50" s="15" t="s">
        <v>11</v>
      </c>
    </row>
    <row r="51" spans="1:7" x14ac:dyDescent="0.2">
      <c r="A51" s="18" t="s">
        <v>33</v>
      </c>
      <c r="B51" s="19" t="s">
        <v>34</v>
      </c>
      <c r="C51" s="61"/>
      <c r="D51" s="62"/>
      <c r="E51" s="63"/>
      <c r="F51" s="46"/>
      <c r="G51" s="63"/>
    </row>
    <row r="52" spans="1:7" x14ac:dyDescent="0.2">
      <c r="A52" s="40"/>
      <c r="B52" s="27" t="s">
        <v>14</v>
      </c>
      <c r="C52" s="28">
        <v>791</v>
      </c>
      <c r="D52" s="28">
        <v>406</v>
      </c>
      <c r="E52" s="50">
        <v>328722.76</v>
      </c>
      <c r="F52" s="50">
        <v>26466.53</v>
      </c>
      <c r="G52" s="31">
        <f>E52+F52</f>
        <v>355189.29000000004</v>
      </c>
    </row>
    <row r="53" spans="1:7" x14ac:dyDescent="0.2">
      <c r="A53" s="40"/>
      <c r="B53" s="27" t="s">
        <v>15</v>
      </c>
      <c r="C53" s="28">
        <v>2818</v>
      </c>
      <c r="D53" s="28">
        <v>1634</v>
      </c>
      <c r="E53" s="50">
        <v>961521.16</v>
      </c>
      <c r="F53" s="50">
        <v>52227.88</v>
      </c>
      <c r="G53" s="31">
        <f>E53+F53</f>
        <v>1013749.04</v>
      </c>
    </row>
    <row r="54" spans="1:7" x14ac:dyDescent="0.2">
      <c r="A54" s="40"/>
      <c r="B54" s="27" t="s">
        <v>16</v>
      </c>
      <c r="C54" s="28">
        <v>5148</v>
      </c>
      <c r="D54" s="28">
        <v>3195</v>
      </c>
      <c r="E54" s="50">
        <v>1392640.96</v>
      </c>
      <c r="F54" s="50">
        <v>97418.58</v>
      </c>
      <c r="G54" s="31">
        <f>E54+F54</f>
        <v>1490059.54</v>
      </c>
    </row>
    <row r="55" spans="1:7" x14ac:dyDescent="0.2">
      <c r="A55" s="40"/>
      <c r="B55" s="27" t="s">
        <v>17</v>
      </c>
      <c r="C55" s="28">
        <v>3713</v>
      </c>
      <c r="D55" s="28">
        <v>3568</v>
      </c>
      <c r="E55" s="50">
        <v>3081078.81</v>
      </c>
      <c r="F55" s="50">
        <v>202187.09</v>
      </c>
      <c r="G55" s="31">
        <f>E55+F55</f>
        <v>3283265.9</v>
      </c>
    </row>
    <row r="56" spans="1:7" x14ac:dyDescent="0.2">
      <c r="A56" s="26"/>
      <c r="B56" s="27" t="s">
        <v>18</v>
      </c>
      <c r="C56" s="28">
        <v>40</v>
      </c>
      <c r="D56" s="28">
        <v>36</v>
      </c>
      <c r="E56" s="50">
        <v>20838.669999999998</v>
      </c>
      <c r="F56" s="50"/>
      <c r="G56" s="31">
        <f>E56+F56</f>
        <v>20838.669999999998</v>
      </c>
    </row>
    <row r="57" spans="1:7" x14ac:dyDescent="0.2">
      <c r="A57" s="64"/>
      <c r="B57" s="33" t="s">
        <v>35</v>
      </c>
      <c r="C57" s="137">
        <f>SUM(C52:C56)</f>
        <v>12510</v>
      </c>
      <c r="D57" s="137">
        <f>SUM(D52:D56)</f>
        <v>8839</v>
      </c>
      <c r="E57" s="65">
        <f>SUM(E52:E56)</f>
        <v>5784802.3599999994</v>
      </c>
      <c r="F57" s="65">
        <f>SUM(F52:F56)</f>
        <v>378300.07999999996</v>
      </c>
      <c r="G57" s="35">
        <f>SUM(G52:G56)</f>
        <v>6163102.4399999995</v>
      </c>
    </row>
    <row r="58" spans="1:7" x14ac:dyDescent="0.2">
      <c r="A58" s="19"/>
      <c r="B58" s="66" t="s">
        <v>36</v>
      </c>
      <c r="C58" s="67"/>
      <c r="D58" s="68"/>
      <c r="E58" s="54"/>
      <c r="F58" s="63"/>
      <c r="G58" s="63"/>
    </row>
    <row r="59" spans="1:7" x14ac:dyDescent="0.2">
      <c r="A59" s="47"/>
      <c r="B59" s="27" t="s">
        <v>14</v>
      </c>
      <c r="C59" s="69">
        <f t="shared" ref="C59:F63" si="0">C10+C17+C24+C32+C39+C52</f>
        <v>48706</v>
      </c>
      <c r="D59" s="69">
        <f t="shared" si="0"/>
        <v>22375</v>
      </c>
      <c r="E59" s="70">
        <f t="shared" si="0"/>
        <v>20327758.450000003</v>
      </c>
      <c r="F59" s="70">
        <f t="shared" si="0"/>
        <v>1678892.67</v>
      </c>
      <c r="G59" s="70">
        <f>E59+F59</f>
        <v>22006651.120000005</v>
      </c>
    </row>
    <row r="60" spans="1:7" x14ac:dyDescent="0.2">
      <c r="A60" s="47"/>
      <c r="B60" s="27" t="s">
        <v>15</v>
      </c>
      <c r="C60" s="69">
        <f t="shared" si="0"/>
        <v>54071</v>
      </c>
      <c r="D60" s="69">
        <f t="shared" si="0"/>
        <v>23303</v>
      </c>
      <c r="E60" s="70">
        <f t="shared" si="0"/>
        <v>20375941.720000003</v>
      </c>
      <c r="F60" s="70">
        <f t="shared" si="0"/>
        <v>1863979.23</v>
      </c>
      <c r="G60" s="70">
        <f>E60+F60</f>
        <v>22239920.950000003</v>
      </c>
    </row>
    <row r="61" spans="1:7" x14ac:dyDescent="0.2">
      <c r="A61" s="47"/>
      <c r="B61" s="27" t="s">
        <v>16</v>
      </c>
      <c r="C61" s="69">
        <f t="shared" si="0"/>
        <v>135732</v>
      </c>
      <c r="D61" s="69">
        <f t="shared" si="0"/>
        <v>66194</v>
      </c>
      <c r="E61" s="70">
        <f t="shared" si="0"/>
        <v>40681999.259999998</v>
      </c>
      <c r="F61" s="70">
        <f t="shared" si="0"/>
        <v>4371305.5199999996</v>
      </c>
      <c r="G61" s="70">
        <f>E61+F61</f>
        <v>45053304.780000001</v>
      </c>
    </row>
    <row r="62" spans="1:7" x14ac:dyDescent="0.2">
      <c r="A62" s="47"/>
      <c r="B62" s="27" t="s">
        <v>17</v>
      </c>
      <c r="C62" s="69">
        <f t="shared" si="0"/>
        <v>19441</v>
      </c>
      <c r="D62" s="69">
        <f t="shared" si="0"/>
        <v>18376</v>
      </c>
      <c r="E62" s="70">
        <f t="shared" si="0"/>
        <v>16168047.83</v>
      </c>
      <c r="F62" s="70">
        <f t="shared" si="0"/>
        <v>1681311.7</v>
      </c>
      <c r="G62" s="70">
        <f>E62+F62</f>
        <v>17849359.530000001</v>
      </c>
    </row>
    <row r="63" spans="1:7" x14ac:dyDescent="0.2">
      <c r="A63" s="47"/>
      <c r="B63" s="27" t="s">
        <v>18</v>
      </c>
      <c r="C63" s="69">
        <f t="shared" si="0"/>
        <v>93</v>
      </c>
      <c r="D63" s="69">
        <f t="shared" si="0"/>
        <v>80</v>
      </c>
      <c r="E63" s="70">
        <f t="shared" si="0"/>
        <v>50322.21</v>
      </c>
      <c r="F63" s="70">
        <f t="shared" si="0"/>
        <v>6404.8</v>
      </c>
      <c r="G63" s="70">
        <f>E63+F63</f>
        <v>56727.01</v>
      </c>
    </row>
    <row r="64" spans="1:7" x14ac:dyDescent="0.2">
      <c r="A64" s="71"/>
      <c r="B64" s="72" t="s">
        <v>37</v>
      </c>
      <c r="C64" s="73">
        <f>C15+C22+C29+C37+C44+C57</f>
        <v>258043</v>
      </c>
      <c r="D64" s="73">
        <f>SUM(D59:D63)</f>
        <v>130328</v>
      </c>
      <c r="E64" s="34">
        <f>SUM(E59:E63)</f>
        <v>97604069.469999999</v>
      </c>
      <c r="F64" s="34">
        <f>SUM(F59:F63)</f>
        <v>9601893.9199999999</v>
      </c>
      <c r="G64" s="34">
        <f>SUM(G59:G63)</f>
        <v>107205963.39000002</v>
      </c>
    </row>
    <row r="65" spans="1:7" x14ac:dyDescent="0.2">
      <c r="A65" s="40" t="s">
        <v>38</v>
      </c>
      <c r="B65" s="74" t="s">
        <v>39</v>
      </c>
      <c r="C65" s="75">
        <v>1696</v>
      </c>
      <c r="D65" s="75">
        <v>1016</v>
      </c>
      <c r="E65" s="34">
        <v>675724.3</v>
      </c>
      <c r="F65" s="34">
        <v>478251.17</v>
      </c>
      <c r="G65" s="34">
        <f>E65+F65</f>
        <v>1153975.47</v>
      </c>
    </row>
    <row r="66" spans="1:7" x14ac:dyDescent="0.2">
      <c r="A66" s="71"/>
      <c r="B66" s="72" t="s">
        <v>40</v>
      </c>
      <c r="C66" s="73">
        <f>C64+C65</f>
        <v>259739</v>
      </c>
      <c r="D66" s="73">
        <f>D64+D65</f>
        <v>131344</v>
      </c>
      <c r="E66" s="34">
        <f>E64+E65</f>
        <v>98279793.769999996</v>
      </c>
      <c r="F66" s="34">
        <f>F64+F65</f>
        <v>10080145.09</v>
      </c>
      <c r="G66" s="34">
        <f>G64+G65</f>
        <v>108359938.86000001</v>
      </c>
    </row>
    <row r="67" spans="1:7" x14ac:dyDescent="0.2">
      <c r="A67" s="76"/>
      <c r="B67" s="77"/>
      <c r="C67" s="78"/>
      <c r="D67" s="78"/>
      <c r="E67" s="12"/>
      <c r="F67" s="12"/>
      <c r="G67" s="12"/>
    </row>
    <row r="68" spans="1:7" x14ac:dyDescent="0.2">
      <c r="A68" s="79" t="s">
        <v>41</v>
      </c>
      <c r="B68" s="77"/>
      <c r="C68" s="80"/>
      <c r="D68" s="80"/>
      <c r="E68" s="12"/>
      <c r="F68" s="12"/>
      <c r="G68" s="12"/>
    </row>
    <row r="69" spans="1:7" ht="24" x14ac:dyDescent="0.2">
      <c r="A69" s="10" t="s">
        <v>4</v>
      </c>
      <c r="B69" s="11" t="s">
        <v>42</v>
      </c>
      <c r="C69" s="11" t="s">
        <v>43</v>
      </c>
      <c r="D69" s="11" t="s">
        <v>7</v>
      </c>
      <c r="E69" s="11" t="s">
        <v>44</v>
      </c>
      <c r="F69" s="11" t="s">
        <v>45</v>
      </c>
      <c r="G69" s="11" t="s">
        <v>46</v>
      </c>
    </row>
    <row r="70" spans="1:7" x14ac:dyDescent="0.2">
      <c r="A70" s="81" t="s">
        <v>12</v>
      </c>
      <c r="B70" s="82" t="s">
        <v>47</v>
      </c>
      <c r="C70" s="81" t="s">
        <v>43</v>
      </c>
      <c r="D70" s="83">
        <v>24790</v>
      </c>
      <c r="E70" s="84">
        <v>12395000</v>
      </c>
      <c r="F70" s="84">
        <v>1110000</v>
      </c>
      <c r="G70" s="85">
        <f>E70+F70</f>
        <v>13505000</v>
      </c>
    </row>
    <row r="71" spans="1:7" x14ac:dyDescent="0.2">
      <c r="A71" s="81" t="s">
        <v>20</v>
      </c>
      <c r="B71" s="82" t="s">
        <v>48</v>
      </c>
      <c r="C71" s="81" t="s">
        <v>43</v>
      </c>
      <c r="D71" s="83">
        <v>9325</v>
      </c>
      <c r="E71" s="84">
        <v>9325000</v>
      </c>
      <c r="F71" s="84">
        <v>669000</v>
      </c>
      <c r="G71" s="85">
        <f>E71+F71</f>
        <v>9994000</v>
      </c>
    </row>
    <row r="72" spans="1:7" x14ac:dyDescent="0.2">
      <c r="A72" s="162" t="s">
        <v>109</v>
      </c>
      <c r="B72" s="163"/>
      <c r="C72" s="152" t="s">
        <v>43</v>
      </c>
      <c r="D72" s="102">
        <f>D70+D71</f>
        <v>34115</v>
      </c>
      <c r="E72" s="34">
        <f>E70+E71</f>
        <v>21720000</v>
      </c>
      <c r="F72" s="34">
        <f>F70+F71</f>
        <v>1779000</v>
      </c>
      <c r="G72" s="34">
        <f>E72+F72</f>
        <v>23499000</v>
      </c>
    </row>
    <row r="73" spans="1:7" x14ac:dyDescent="0.2">
      <c r="A73" s="81" t="s">
        <v>23</v>
      </c>
      <c r="B73" s="82" t="s">
        <v>110</v>
      </c>
      <c r="C73" s="144" t="s">
        <v>43</v>
      </c>
      <c r="D73" s="133">
        <v>189</v>
      </c>
      <c r="E73" s="85">
        <v>118500</v>
      </c>
      <c r="F73" s="85"/>
      <c r="G73" s="85">
        <f>E73+F73</f>
        <v>118500</v>
      </c>
    </row>
    <row r="74" spans="1:7" x14ac:dyDescent="0.2">
      <c r="A74" s="162" t="s">
        <v>111</v>
      </c>
      <c r="B74" s="163"/>
      <c r="C74" s="75"/>
      <c r="D74" s="102">
        <f>D72+D73</f>
        <v>34304</v>
      </c>
      <c r="E74" s="34">
        <f>E72+E73</f>
        <v>21838500</v>
      </c>
      <c r="F74" s="34">
        <f t="shared" ref="F74:G74" si="1">F72+F73</f>
        <v>1779000</v>
      </c>
      <c r="G74" s="34">
        <f t="shared" si="1"/>
        <v>23617500</v>
      </c>
    </row>
    <row r="75" spans="1:7" x14ac:dyDescent="0.2">
      <c r="A75" s="76"/>
      <c r="B75" s="77"/>
      <c r="C75" s="78"/>
      <c r="D75" s="78"/>
      <c r="E75" s="12"/>
      <c r="F75" s="12"/>
      <c r="G75" s="12"/>
    </row>
    <row r="76" spans="1:7" x14ac:dyDescent="0.2">
      <c r="A76" s="24" t="s">
        <v>124</v>
      </c>
      <c r="B76" s="77"/>
      <c r="C76" s="80"/>
      <c r="D76" s="80"/>
      <c r="E76" s="12"/>
      <c r="F76" s="86"/>
      <c r="G76" s="12"/>
    </row>
    <row r="77" spans="1:7" x14ac:dyDescent="0.2">
      <c r="A77" s="76"/>
      <c r="B77" s="77"/>
      <c r="C77" s="78"/>
      <c r="D77" s="78"/>
      <c r="E77" s="12"/>
      <c r="F77" s="12"/>
      <c r="G77" s="12"/>
    </row>
    <row r="78" spans="1:7" x14ac:dyDescent="0.2">
      <c r="A78" s="76"/>
      <c r="B78" s="77"/>
      <c r="C78" s="78"/>
      <c r="D78" s="78"/>
      <c r="E78" s="12"/>
      <c r="F78" s="12"/>
      <c r="G78" s="12"/>
    </row>
    <row r="79" spans="1:7" x14ac:dyDescent="0.2">
      <c r="A79" s="76"/>
      <c r="B79" s="87"/>
      <c r="C79" s="78"/>
      <c r="D79" s="78"/>
      <c r="E79" s="12"/>
      <c r="F79" s="12"/>
      <c r="G79" s="12"/>
    </row>
    <row r="80" spans="1:7" x14ac:dyDescent="0.2">
      <c r="A80" s="76"/>
      <c r="B80" s="77"/>
      <c r="C80" s="78"/>
      <c r="D80" s="78"/>
      <c r="E80" s="12"/>
      <c r="F80" s="12"/>
      <c r="G80" s="12"/>
    </row>
    <row r="81" spans="1:7" x14ac:dyDescent="0.2">
      <c r="A81" s="76"/>
      <c r="B81" s="77"/>
      <c r="C81" s="78"/>
      <c r="D81" s="88"/>
      <c r="E81" s="12"/>
      <c r="F81" s="12"/>
      <c r="G81" s="12"/>
    </row>
    <row r="82" spans="1:7" x14ac:dyDescent="0.2">
      <c r="A82" s="76"/>
      <c r="B82" s="77"/>
      <c r="C82" s="78"/>
      <c r="D82" s="88"/>
      <c r="E82" s="12"/>
      <c r="F82" s="12"/>
      <c r="G82" s="12"/>
    </row>
    <row r="83" spans="1:7" x14ac:dyDescent="0.2">
      <c r="A83" s="76"/>
      <c r="B83" s="77"/>
      <c r="C83" s="78"/>
      <c r="D83" s="78"/>
      <c r="E83" s="12"/>
      <c r="F83" s="12"/>
      <c r="G83" s="12"/>
    </row>
    <row r="84" spans="1:7" x14ac:dyDescent="0.2">
      <c r="A84" s="76"/>
      <c r="B84" s="77"/>
      <c r="C84" s="78"/>
      <c r="D84" s="78"/>
      <c r="E84" s="12"/>
      <c r="F84" s="12"/>
      <c r="G84" s="12"/>
    </row>
    <row r="94" spans="1:7" x14ac:dyDescent="0.2">
      <c r="B94" s="77"/>
      <c r="C94" s="80"/>
      <c r="D94" s="80"/>
      <c r="E94" s="12"/>
      <c r="G94" s="89"/>
    </row>
    <row r="95" spans="1:7" x14ac:dyDescent="0.2">
      <c r="B95" s="77"/>
      <c r="C95" s="80"/>
      <c r="D95" s="80"/>
      <c r="E95" s="12"/>
      <c r="F95" s="12"/>
      <c r="G95" s="12"/>
    </row>
    <row r="96" spans="1:7" x14ac:dyDescent="0.2">
      <c r="A96" s="76"/>
      <c r="B96" s="77"/>
      <c r="C96" s="80"/>
      <c r="D96" s="80"/>
      <c r="E96" s="12"/>
      <c r="F96" s="12"/>
      <c r="G96" s="12"/>
    </row>
    <row r="97" spans="1:7" x14ac:dyDescent="0.2">
      <c r="B97" s="24"/>
      <c r="C97" s="24"/>
      <c r="D97" s="24"/>
      <c r="E97" s="24"/>
      <c r="G97" s="86"/>
    </row>
    <row r="98" spans="1:7" x14ac:dyDescent="0.2">
      <c r="A98" s="24"/>
      <c r="B98" s="24"/>
      <c r="C98" s="24"/>
      <c r="D98" s="24"/>
      <c r="E98" s="24"/>
      <c r="F98" s="24"/>
      <c r="G98" s="24"/>
    </row>
    <row r="99" spans="1:7" x14ac:dyDescent="0.2">
      <c r="A99" s="24"/>
      <c r="B99" s="24"/>
      <c r="C99" s="24"/>
      <c r="D99" s="24"/>
      <c r="E99" s="24"/>
      <c r="F99" s="24"/>
      <c r="G99" s="24"/>
    </row>
    <row r="100" spans="1:7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x14ac:dyDescent="0.2">
      <c r="A112" s="24"/>
      <c r="B112" s="24"/>
      <c r="C112" s="24"/>
      <c r="D112" s="24"/>
      <c r="E112" s="24"/>
      <c r="F112" s="24"/>
      <c r="G112" s="24"/>
    </row>
    <row r="113" spans="1:7" x14ac:dyDescent="0.2">
      <c r="A113" s="24"/>
      <c r="B113" s="24"/>
      <c r="C113" s="24"/>
      <c r="D113" s="24"/>
      <c r="E113" s="24"/>
      <c r="F113" s="24"/>
      <c r="G113" s="24"/>
    </row>
  </sheetData>
  <mergeCells count="3">
    <mergeCell ref="F6:G6"/>
    <mergeCell ref="A72:B72"/>
    <mergeCell ref="A74:B7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opLeftCell="A55" zoomScaleNormal="100" workbookViewId="0">
      <selection activeCell="A77" sqref="A77:XFD91"/>
    </sheetView>
  </sheetViews>
  <sheetFormatPr defaultRowHeight="12.75" x14ac:dyDescent="0.2"/>
  <cols>
    <col min="1" max="1" width="4.5703125" style="6" customWidth="1"/>
    <col min="2" max="2" width="47" style="6" customWidth="1"/>
    <col min="3" max="3" width="12.85546875" style="6" bestFit="1" customWidth="1"/>
    <col min="4" max="4" width="12.7109375" style="6" customWidth="1"/>
    <col min="5" max="5" width="19.28515625" style="6" customWidth="1"/>
    <col min="6" max="6" width="21.7109375" style="6" customWidth="1"/>
    <col min="7" max="7" width="19.28515625" style="6" customWidth="1"/>
  </cols>
  <sheetData>
    <row r="1" spans="1:7" ht="14.25" x14ac:dyDescent="0.2">
      <c r="A1" s="155" t="s">
        <v>0</v>
      </c>
      <c r="B1" s="1"/>
      <c r="C1" s="2"/>
      <c r="D1" s="2"/>
      <c r="E1" s="2"/>
      <c r="F1" s="2"/>
      <c r="G1" s="2"/>
    </row>
    <row r="2" spans="1:7" ht="14.25" x14ac:dyDescent="0.2">
      <c r="A2" s="155" t="s">
        <v>1</v>
      </c>
      <c r="B2" s="155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5"/>
      <c r="D3" s="5"/>
      <c r="E3" s="5"/>
      <c r="F3" s="5"/>
      <c r="G3" s="5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x14ac:dyDescent="0.2">
      <c r="A5" s="5" t="s">
        <v>127</v>
      </c>
      <c r="B5" s="5"/>
      <c r="C5" s="5"/>
      <c r="D5" s="5"/>
      <c r="E5" s="5"/>
      <c r="F5" s="5"/>
      <c r="G5" s="5"/>
    </row>
    <row r="6" spans="1:7" ht="15" x14ac:dyDescent="0.25">
      <c r="A6" s="8"/>
      <c r="B6" s="9"/>
      <c r="C6" s="8"/>
      <c r="D6" s="8"/>
      <c r="F6" s="161"/>
      <c r="G6" s="161"/>
    </row>
    <row r="7" spans="1:7" ht="24" x14ac:dyDescent="0.2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</row>
    <row r="8" spans="1:7" x14ac:dyDescent="0.2">
      <c r="A8" s="15">
        <v>0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 t="s">
        <v>11</v>
      </c>
    </row>
    <row r="9" spans="1:7" x14ac:dyDescent="0.2">
      <c r="A9" s="18" t="s">
        <v>12</v>
      </c>
      <c r="B9" s="19" t="s">
        <v>13</v>
      </c>
      <c r="C9" s="20"/>
      <c r="D9" s="21"/>
      <c r="E9" s="22"/>
      <c r="F9" s="23"/>
      <c r="G9" s="23"/>
    </row>
    <row r="10" spans="1:7" x14ac:dyDescent="0.2">
      <c r="A10" s="26"/>
      <c r="B10" s="27" t="s">
        <v>14</v>
      </c>
      <c r="C10" s="28">
        <v>8098</v>
      </c>
      <c r="D10" s="28">
        <v>3701</v>
      </c>
      <c r="E10" s="29">
        <v>3361547.6</v>
      </c>
      <c r="F10" s="30">
        <v>295443.7</v>
      </c>
      <c r="G10" s="31">
        <f>E10+F10</f>
        <v>3656991.3000000003</v>
      </c>
    </row>
    <row r="11" spans="1:7" x14ac:dyDescent="0.2">
      <c r="A11" s="26"/>
      <c r="B11" s="27" t="s">
        <v>15</v>
      </c>
      <c r="C11" s="28">
        <v>29047</v>
      </c>
      <c r="D11" s="28">
        <v>12275</v>
      </c>
      <c r="E11" s="29">
        <v>10970466.49</v>
      </c>
      <c r="F11" s="30">
        <v>808125.98</v>
      </c>
      <c r="G11" s="31">
        <f>E11+F11</f>
        <v>11778592.470000001</v>
      </c>
    </row>
    <row r="12" spans="1:7" x14ac:dyDescent="0.2">
      <c r="A12" s="26"/>
      <c r="B12" s="27" t="s">
        <v>16</v>
      </c>
      <c r="C12" s="28">
        <v>108069</v>
      </c>
      <c r="D12" s="28">
        <v>52219</v>
      </c>
      <c r="E12" s="29">
        <v>32351450.140000001</v>
      </c>
      <c r="F12" s="30">
        <v>2651236.2400000002</v>
      </c>
      <c r="G12" s="31">
        <f>E12+F12</f>
        <v>35002686.380000003</v>
      </c>
    </row>
    <row r="13" spans="1:7" x14ac:dyDescent="0.2">
      <c r="A13" s="26"/>
      <c r="B13" s="27" t="s">
        <v>17</v>
      </c>
      <c r="C13" s="28">
        <v>12569</v>
      </c>
      <c r="D13" s="28">
        <v>11900</v>
      </c>
      <c r="E13" s="29">
        <v>10453607.65</v>
      </c>
      <c r="F13" s="30">
        <v>984536.26</v>
      </c>
      <c r="G13" s="31">
        <f>E13+F13</f>
        <v>11438143.91</v>
      </c>
    </row>
    <row r="14" spans="1:7" x14ac:dyDescent="0.2">
      <c r="A14" s="26"/>
      <c r="B14" s="27" t="s">
        <v>18</v>
      </c>
      <c r="C14" s="28">
        <v>35</v>
      </c>
      <c r="D14" s="28">
        <v>28</v>
      </c>
      <c r="E14" s="29">
        <v>16759.3</v>
      </c>
      <c r="F14" s="30">
        <v>1122.54</v>
      </c>
      <c r="G14" s="31">
        <f>E14+F14</f>
        <v>17881.84</v>
      </c>
    </row>
    <row r="15" spans="1:7" x14ac:dyDescent="0.2">
      <c r="A15" s="32"/>
      <c r="B15" s="33" t="s">
        <v>19</v>
      </c>
      <c r="C15" s="136">
        <f>SUM(C10:C14)</f>
        <v>157818</v>
      </c>
      <c r="D15" s="136">
        <f>SUM(D10:D14)</f>
        <v>80123</v>
      </c>
      <c r="E15" s="34">
        <f>SUM(E10:E14)</f>
        <v>57153831.18</v>
      </c>
      <c r="F15" s="34">
        <f>SUM(F10:F14)</f>
        <v>4740464.72</v>
      </c>
      <c r="G15" s="35">
        <f>SUM(G10:G14)</f>
        <v>61894295.900000006</v>
      </c>
    </row>
    <row r="16" spans="1:7" x14ac:dyDescent="0.2">
      <c r="A16" s="18" t="s">
        <v>20</v>
      </c>
      <c r="B16" s="36" t="s">
        <v>21</v>
      </c>
      <c r="C16" s="21"/>
      <c r="D16" s="37"/>
      <c r="E16" s="38"/>
      <c r="F16" s="39"/>
      <c r="G16" s="38"/>
    </row>
    <row r="17" spans="1:7" x14ac:dyDescent="0.2">
      <c r="A17" s="40"/>
      <c r="B17" s="27" t="s">
        <v>14</v>
      </c>
      <c r="C17" s="28">
        <v>1621</v>
      </c>
      <c r="D17" s="28">
        <v>807</v>
      </c>
      <c r="E17" s="30">
        <v>615754.04</v>
      </c>
      <c r="F17" s="29">
        <v>52791.82</v>
      </c>
      <c r="G17" s="31">
        <f>E17+F17</f>
        <v>668545.86</v>
      </c>
    </row>
    <row r="18" spans="1:7" x14ac:dyDescent="0.2">
      <c r="A18" s="40"/>
      <c r="B18" s="27" t="s">
        <v>15</v>
      </c>
      <c r="C18" s="28">
        <v>1746</v>
      </c>
      <c r="D18" s="28">
        <v>802</v>
      </c>
      <c r="E18" s="30">
        <v>634756.53</v>
      </c>
      <c r="F18" s="29">
        <v>36931.89</v>
      </c>
      <c r="G18" s="31">
        <f>E18+F18</f>
        <v>671688.42</v>
      </c>
    </row>
    <row r="19" spans="1:7" x14ac:dyDescent="0.2">
      <c r="A19" s="40"/>
      <c r="B19" s="27" t="s">
        <v>16</v>
      </c>
      <c r="C19" s="28">
        <v>2428</v>
      </c>
      <c r="D19" s="41">
        <v>1171</v>
      </c>
      <c r="E19" s="30">
        <v>712810.34</v>
      </c>
      <c r="F19" s="29">
        <v>97820.83</v>
      </c>
      <c r="G19" s="31">
        <f>E19+F19</f>
        <v>810631.16999999993</v>
      </c>
    </row>
    <row r="20" spans="1:7" x14ac:dyDescent="0.2">
      <c r="A20" s="40"/>
      <c r="B20" s="27" t="s">
        <v>17</v>
      </c>
      <c r="C20" s="28">
        <v>324</v>
      </c>
      <c r="D20" s="41">
        <v>315</v>
      </c>
      <c r="E20" s="30">
        <v>269406</v>
      </c>
      <c r="F20" s="29">
        <v>4984.55</v>
      </c>
      <c r="G20" s="31">
        <f>E20+F20</f>
        <v>274390.55</v>
      </c>
    </row>
    <row r="21" spans="1:7" x14ac:dyDescent="0.2">
      <c r="A21" s="26"/>
      <c r="B21" s="27" t="s">
        <v>18</v>
      </c>
      <c r="C21" s="51"/>
      <c r="D21" s="51"/>
      <c r="E21" s="30"/>
      <c r="F21" s="29"/>
      <c r="G21" s="31">
        <f>E21+F21</f>
        <v>0</v>
      </c>
    </row>
    <row r="22" spans="1:7" x14ac:dyDescent="0.2">
      <c r="A22" s="42"/>
      <c r="B22" s="43" t="s">
        <v>22</v>
      </c>
      <c r="C22" s="136">
        <f>SUM(C17:C21)</f>
        <v>6119</v>
      </c>
      <c r="D22" s="136">
        <f>SUM(D17:D21)</f>
        <v>3095</v>
      </c>
      <c r="E22" s="34">
        <f>SUM(E17:E21)</f>
        <v>2232726.91</v>
      </c>
      <c r="F22" s="34">
        <f>SUM(F17:F21)</f>
        <v>192529.08999999997</v>
      </c>
      <c r="G22" s="34">
        <f>SUM(G17:G21)</f>
        <v>2425256</v>
      </c>
    </row>
    <row r="23" spans="1:7" x14ac:dyDescent="0.2">
      <c r="A23" s="18" t="s">
        <v>23</v>
      </c>
      <c r="B23" s="19" t="s">
        <v>24</v>
      </c>
      <c r="C23" s="21"/>
      <c r="D23" s="21"/>
      <c r="E23" s="38"/>
      <c r="F23" s="38"/>
      <c r="G23" s="38"/>
    </row>
    <row r="24" spans="1:7" x14ac:dyDescent="0.2">
      <c r="A24" s="40"/>
      <c r="B24" s="27" t="s">
        <v>14</v>
      </c>
      <c r="C24" s="28">
        <v>633</v>
      </c>
      <c r="D24" s="28">
        <v>338</v>
      </c>
      <c r="E24" s="30">
        <v>246232.94</v>
      </c>
      <c r="F24" s="30">
        <v>14452.53</v>
      </c>
      <c r="G24" s="31">
        <f>E24+F24</f>
        <v>260685.47</v>
      </c>
    </row>
    <row r="25" spans="1:7" x14ac:dyDescent="0.2">
      <c r="A25" s="40"/>
      <c r="B25" s="27" t="s">
        <v>15</v>
      </c>
      <c r="C25" s="28">
        <v>526</v>
      </c>
      <c r="D25" s="28">
        <v>242</v>
      </c>
      <c r="E25" s="30">
        <v>189895.72</v>
      </c>
      <c r="F25" s="30">
        <v>876.83</v>
      </c>
      <c r="G25" s="31">
        <f>E25+F25</f>
        <v>190772.55</v>
      </c>
    </row>
    <row r="26" spans="1:7" x14ac:dyDescent="0.2">
      <c r="A26" s="40"/>
      <c r="B26" s="27" t="s">
        <v>16</v>
      </c>
      <c r="C26" s="28">
        <v>746</v>
      </c>
      <c r="D26" s="28">
        <v>352</v>
      </c>
      <c r="E26" s="30">
        <v>226863.02</v>
      </c>
      <c r="F26" s="30">
        <v>6592.08</v>
      </c>
      <c r="G26" s="31">
        <f>E26+F26</f>
        <v>233455.09999999998</v>
      </c>
    </row>
    <row r="27" spans="1:7" x14ac:dyDescent="0.2">
      <c r="A27" s="40"/>
      <c r="B27" s="27" t="s">
        <v>17</v>
      </c>
      <c r="C27" s="28">
        <v>65</v>
      </c>
      <c r="D27" s="28">
        <v>63</v>
      </c>
      <c r="E27" s="30">
        <v>54047.5</v>
      </c>
      <c r="F27" s="30">
        <v>2494.5</v>
      </c>
      <c r="G27" s="31">
        <f>E27+F27</f>
        <v>56542</v>
      </c>
    </row>
    <row r="28" spans="1:7" x14ac:dyDescent="0.2">
      <c r="A28" s="26"/>
      <c r="B28" s="27" t="s">
        <v>18</v>
      </c>
      <c r="C28" s="44"/>
      <c r="D28" s="44"/>
      <c r="E28" s="30"/>
      <c r="F28" s="30"/>
      <c r="G28" s="31">
        <f>E28+F28</f>
        <v>0</v>
      </c>
    </row>
    <row r="29" spans="1:7" x14ac:dyDescent="0.2">
      <c r="A29" s="26"/>
      <c r="B29" s="43" t="s">
        <v>25</v>
      </c>
      <c r="C29" s="136">
        <f>SUM(C24:C28)</f>
        <v>1970</v>
      </c>
      <c r="D29" s="136">
        <f>SUM(D24:D28)</f>
        <v>995</v>
      </c>
      <c r="E29" s="34">
        <f>SUM(E24:E28)</f>
        <v>717039.18</v>
      </c>
      <c r="F29" s="34">
        <f>SUM(F24:F28)</f>
        <v>24415.940000000002</v>
      </c>
      <c r="G29" s="34">
        <f>SUM(G24:G28)</f>
        <v>741455.12</v>
      </c>
    </row>
    <row r="30" spans="1:7" x14ac:dyDescent="0.2">
      <c r="A30" s="18" t="s">
        <v>26</v>
      </c>
      <c r="B30" s="19" t="s">
        <v>27</v>
      </c>
      <c r="C30" s="21"/>
      <c r="D30" s="45"/>
      <c r="E30" s="46"/>
      <c r="F30" s="46"/>
      <c r="G30" s="46"/>
    </row>
    <row r="31" spans="1:7" x14ac:dyDescent="0.2">
      <c r="A31" s="40"/>
      <c r="B31" s="47" t="s">
        <v>28</v>
      </c>
      <c r="C31" s="48"/>
      <c r="D31" s="20"/>
      <c r="E31" s="49"/>
      <c r="F31" s="49"/>
      <c r="G31" s="31"/>
    </row>
    <row r="32" spans="1:7" x14ac:dyDescent="0.2">
      <c r="A32" s="40"/>
      <c r="B32" s="27" t="s">
        <v>14</v>
      </c>
      <c r="C32" s="28">
        <v>13</v>
      </c>
      <c r="D32" s="28">
        <v>7</v>
      </c>
      <c r="E32" s="50">
        <v>5923.58</v>
      </c>
      <c r="F32" s="30">
        <v>1796.04</v>
      </c>
      <c r="G32" s="31">
        <f>E32+F32</f>
        <v>7719.62</v>
      </c>
    </row>
    <row r="33" spans="1:7" x14ac:dyDescent="0.2">
      <c r="A33" s="26"/>
      <c r="B33" s="27" t="s">
        <v>15</v>
      </c>
      <c r="C33" s="28">
        <v>16</v>
      </c>
      <c r="D33" s="28">
        <v>8</v>
      </c>
      <c r="E33" s="50">
        <v>4906.95</v>
      </c>
      <c r="F33" s="30">
        <v>748.35</v>
      </c>
      <c r="G33" s="31">
        <f>E33+F33</f>
        <v>5655.3</v>
      </c>
    </row>
    <row r="34" spans="1:7" x14ac:dyDescent="0.2">
      <c r="A34" s="26"/>
      <c r="B34" s="27" t="s">
        <v>16</v>
      </c>
      <c r="C34" s="44">
        <v>5</v>
      </c>
      <c r="D34" s="44">
        <v>3</v>
      </c>
      <c r="E34" s="50">
        <v>997.8</v>
      </c>
      <c r="F34" s="30"/>
      <c r="G34" s="31">
        <f>E34+F34</f>
        <v>997.8</v>
      </c>
    </row>
    <row r="35" spans="1:7" x14ac:dyDescent="0.2">
      <c r="A35" s="26"/>
      <c r="B35" s="27" t="s">
        <v>17</v>
      </c>
      <c r="C35" s="28">
        <v>8</v>
      </c>
      <c r="D35" s="28">
        <v>8</v>
      </c>
      <c r="E35" s="50">
        <v>6652</v>
      </c>
      <c r="F35" s="30"/>
      <c r="G35" s="31">
        <f>E35+F35</f>
        <v>6652</v>
      </c>
    </row>
    <row r="36" spans="1:7" x14ac:dyDescent="0.2">
      <c r="A36" s="26"/>
      <c r="B36" s="27" t="s">
        <v>18</v>
      </c>
      <c r="C36" s="51"/>
      <c r="D36" s="51"/>
      <c r="E36" s="50"/>
      <c r="F36" s="30"/>
      <c r="G36" s="31">
        <f>E36+F36</f>
        <v>0</v>
      </c>
    </row>
    <row r="37" spans="1:7" x14ac:dyDescent="0.2">
      <c r="A37" s="52"/>
      <c r="B37" s="43" t="s">
        <v>29</v>
      </c>
      <c r="C37" s="136">
        <f>SUM(C32:C36)</f>
        <v>42</v>
      </c>
      <c r="D37" s="136">
        <f>SUM(D32:D36)</f>
        <v>26</v>
      </c>
      <c r="E37" s="34">
        <f>SUM(E32:E36)</f>
        <v>18480.329999999998</v>
      </c>
      <c r="F37" s="34">
        <f>SUM(F32:F36)</f>
        <v>2544.39</v>
      </c>
      <c r="G37" s="34">
        <f>SUM(G32:G36)</f>
        <v>21024.720000000001</v>
      </c>
    </row>
    <row r="38" spans="1:7" x14ac:dyDescent="0.2">
      <c r="A38" s="18" t="s">
        <v>30</v>
      </c>
      <c r="B38" s="19" t="s">
        <v>31</v>
      </c>
      <c r="C38" s="53"/>
      <c r="D38" s="20"/>
      <c r="E38" s="38"/>
      <c r="F38" s="39"/>
      <c r="G38" s="54"/>
    </row>
    <row r="39" spans="1:7" x14ac:dyDescent="0.2">
      <c r="A39" s="40"/>
      <c r="B39" s="27" t="s">
        <v>14</v>
      </c>
      <c r="C39" s="28">
        <v>38277</v>
      </c>
      <c r="D39" s="28">
        <v>17428</v>
      </c>
      <c r="E39" s="50">
        <v>16102103.48</v>
      </c>
      <c r="F39" s="30">
        <v>1078946.52</v>
      </c>
      <c r="G39" s="31">
        <f>E39+F39</f>
        <v>17181050</v>
      </c>
    </row>
    <row r="40" spans="1:7" x14ac:dyDescent="0.2">
      <c r="A40" s="40"/>
      <c r="B40" s="27" t="s">
        <v>15</v>
      </c>
      <c r="C40" s="28">
        <v>21208</v>
      </c>
      <c r="D40" s="28">
        <v>8912</v>
      </c>
      <c r="E40" s="50">
        <v>8135520.3200000003</v>
      </c>
      <c r="F40" s="30">
        <v>543662.62</v>
      </c>
      <c r="G40" s="31">
        <f>E40+F40</f>
        <v>8679182.9399999995</v>
      </c>
    </row>
    <row r="41" spans="1:7" x14ac:dyDescent="0.2">
      <c r="A41" s="40"/>
      <c r="B41" s="27" t="s">
        <v>16</v>
      </c>
      <c r="C41" s="44">
        <v>24216</v>
      </c>
      <c r="D41" s="44">
        <v>11697</v>
      </c>
      <c r="E41" s="50">
        <v>7457836.0199999996</v>
      </c>
      <c r="F41" s="30">
        <v>538496.11</v>
      </c>
      <c r="G41" s="31">
        <f>E41+F41</f>
        <v>7996332.1299999999</v>
      </c>
    </row>
    <row r="42" spans="1:7" x14ac:dyDescent="0.2">
      <c r="A42" s="40"/>
      <c r="B42" s="27" t="s">
        <v>17</v>
      </c>
      <c r="C42" s="28">
        <v>3200</v>
      </c>
      <c r="D42" s="28">
        <v>2939</v>
      </c>
      <c r="E42" s="50">
        <v>2666318.7000000002</v>
      </c>
      <c r="F42" s="30">
        <v>204786.74</v>
      </c>
      <c r="G42" s="31">
        <f>E42+F42</f>
        <v>2871105.4400000004</v>
      </c>
    </row>
    <row r="43" spans="1:7" x14ac:dyDescent="0.2">
      <c r="A43" s="26"/>
      <c r="B43" s="27" t="s">
        <v>18</v>
      </c>
      <c r="C43" s="51">
        <v>20</v>
      </c>
      <c r="D43" s="51">
        <v>18</v>
      </c>
      <c r="E43" s="50">
        <v>13472.6</v>
      </c>
      <c r="F43" s="30">
        <v>187.09</v>
      </c>
      <c r="G43" s="31">
        <f>E43+F43</f>
        <v>13659.69</v>
      </c>
    </row>
    <row r="44" spans="1:7" x14ac:dyDescent="0.2">
      <c r="A44" s="42"/>
      <c r="B44" s="43" t="s">
        <v>32</v>
      </c>
      <c r="C44" s="136">
        <f>SUM(C39:C43)</f>
        <v>86921</v>
      </c>
      <c r="D44" s="136">
        <f>SUM(D39:D43)</f>
        <v>40994</v>
      </c>
      <c r="E44" s="34">
        <f>SUM(E39:E43)</f>
        <v>34375251.120000005</v>
      </c>
      <c r="F44" s="34">
        <f>SUM(F39:F43)</f>
        <v>2366079.08</v>
      </c>
      <c r="G44" s="34">
        <f>SUM(G39:G43)</f>
        <v>36741330.199999996</v>
      </c>
    </row>
    <row r="45" spans="1:7" x14ac:dyDescent="0.2">
      <c r="A45" s="22"/>
      <c r="B45" s="56"/>
      <c r="C45" s="57"/>
      <c r="D45" s="57"/>
      <c r="E45" s="12"/>
      <c r="F45" s="12"/>
      <c r="G45" s="12"/>
    </row>
    <row r="46" spans="1:7" x14ac:dyDescent="0.2">
      <c r="A46" s="22"/>
      <c r="B46" s="56"/>
      <c r="C46" s="57"/>
      <c r="D46" s="57"/>
      <c r="E46" s="12"/>
      <c r="F46" s="12"/>
      <c r="G46" s="12"/>
    </row>
    <row r="47" spans="1:7" x14ac:dyDescent="0.2">
      <c r="A47" s="58">
        <v>2</v>
      </c>
      <c r="B47" s="5"/>
      <c r="C47" s="157"/>
      <c r="D47" s="59"/>
      <c r="E47" s="60"/>
      <c r="F47" s="60"/>
      <c r="G47" s="60"/>
    </row>
    <row r="48" spans="1:7" x14ac:dyDescent="0.2">
      <c r="A48" s="58"/>
      <c r="B48" s="5"/>
      <c r="C48" s="157"/>
      <c r="D48" s="59"/>
      <c r="E48" s="60"/>
      <c r="F48" s="60"/>
      <c r="G48" s="60"/>
    </row>
    <row r="49" spans="1:7" ht="24" x14ac:dyDescent="0.2">
      <c r="A49" s="10" t="s">
        <v>4</v>
      </c>
      <c r="B49" s="11" t="s">
        <v>5</v>
      </c>
      <c r="C49" s="11" t="s">
        <v>6</v>
      </c>
      <c r="D49" s="11" t="s">
        <v>7</v>
      </c>
      <c r="E49" s="11" t="s">
        <v>8</v>
      </c>
      <c r="F49" s="11" t="s">
        <v>9</v>
      </c>
      <c r="G49" s="11" t="s">
        <v>10</v>
      </c>
    </row>
    <row r="50" spans="1:7" x14ac:dyDescent="0.2">
      <c r="A50" s="15">
        <v>0</v>
      </c>
      <c r="B50" s="15">
        <v>1</v>
      </c>
      <c r="C50" s="15">
        <v>2</v>
      </c>
      <c r="D50" s="15">
        <v>3</v>
      </c>
      <c r="E50" s="15">
        <v>4</v>
      </c>
      <c r="F50" s="15">
        <v>5</v>
      </c>
      <c r="G50" s="15" t="s">
        <v>11</v>
      </c>
    </row>
    <row r="51" spans="1:7" x14ac:dyDescent="0.2">
      <c r="A51" s="18" t="s">
        <v>33</v>
      </c>
      <c r="B51" s="19" t="s">
        <v>34</v>
      </c>
      <c r="C51" s="61"/>
      <c r="D51" s="62"/>
      <c r="E51" s="63"/>
      <c r="F51" s="46"/>
      <c r="G51" s="63"/>
    </row>
    <row r="52" spans="1:7" x14ac:dyDescent="0.2">
      <c r="A52" s="40"/>
      <c r="B52" s="27" t="s">
        <v>14</v>
      </c>
      <c r="C52" s="28">
        <v>793</v>
      </c>
      <c r="D52" s="28">
        <v>406</v>
      </c>
      <c r="E52" s="50">
        <v>332504.01</v>
      </c>
      <c r="F52" s="50">
        <v>13589.42</v>
      </c>
      <c r="G52" s="31">
        <f>E52+F52</f>
        <v>346093.43</v>
      </c>
    </row>
    <row r="53" spans="1:7" x14ac:dyDescent="0.2">
      <c r="A53" s="40"/>
      <c r="B53" s="27" t="s">
        <v>15</v>
      </c>
      <c r="C53" s="28">
        <v>2842</v>
      </c>
      <c r="D53" s="28">
        <v>1650</v>
      </c>
      <c r="E53" s="50">
        <v>969003.7</v>
      </c>
      <c r="F53" s="50">
        <v>29006.400000000001</v>
      </c>
      <c r="G53" s="31">
        <f>E53+F53</f>
        <v>998010.1</v>
      </c>
    </row>
    <row r="54" spans="1:7" x14ac:dyDescent="0.2">
      <c r="A54" s="40"/>
      <c r="B54" s="27" t="s">
        <v>16</v>
      </c>
      <c r="C54" s="28">
        <v>5255</v>
      </c>
      <c r="D54" s="28">
        <v>3261</v>
      </c>
      <c r="E54" s="50">
        <v>1430235.8</v>
      </c>
      <c r="F54" s="50">
        <v>70960.149999999994</v>
      </c>
      <c r="G54" s="31">
        <f>E54+F54</f>
        <v>1501195.95</v>
      </c>
    </row>
    <row r="55" spans="1:7" x14ac:dyDescent="0.2">
      <c r="A55" s="40"/>
      <c r="B55" s="27" t="s">
        <v>17</v>
      </c>
      <c r="C55" s="28">
        <v>3739</v>
      </c>
      <c r="D55" s="28">
        <v>3593</v>
      </c>
      <c r="E55" s="50">
        <v>3105165.69</v>
      </c>
      <c r="F55" s="50">
        <v>102367.59</v>
      </c>
      <c r="G55" s="31">
        <f>E55+F55</f>
        <v>3207533.28</v>
      </c>
    </row>
    <row r="56" spans="1:7" x14ac:dyDescent="0.2">
      <c r="A56" s="26"/>
      <c r="B56" s="27" t="s">
        <v>18</v>
      </c>
      <c r="C56" s="28">
        <v>40</v>
      </c>
      <c r="D56" s="28">
        <v>36</v>
      </c>
      <c r="E56" s="50">
        <v>21287.7</v>
      </c>
      <c r="F56" s="50"/>
      <c r="G56" s="31">
        <f>E56+F56</f>
        <v>21287.7</v>
      </c>
    </row>
    <row r="57" spans="1:7" x14ac:dyDescent="0.2">
      <c r="A57" s="64"/>
      <c r="B57" s="33" t="s">
        <v>35</v>
      </c>
      <c r="C57" s="137">
        <f>SUM(C52:C56)</f>
        <v>12669</v>
      </c>
      <c r="D57" s="137">
        <f>SUM(D52:D56)</f>
        <v>8946</v>
      </c>
      <c r="E57" s="65">
        <f>SUM(E52:E56)</f>
        <v>5858196.8999999994</v>
      </c>
      <c r="F57" s="65">
        <f>SUM(F52:F56)</f>
        <v>215923.56</v>
      </c>
      <c r="G57" s="35">
        <f>SUM(G52:G56)</f>
        <v>6074120.46</v>
      </c>
    </row>
    <row r="58" spans="1:7" x14ac:dyDescent="0.2">
      <c r="A58" s="19"/>
      <c r="B58" s="66" t="s">
        <v>36</v>
      </c>
      <c r="C58" s="67"/>
      <c r="D58" s="68"/>
      <c r="E58" s="54"/>
      <c r="F58" s="63"/>
      <c r="G58" s="63"/>
    </row>
    <row r="59" spans="1:7" x14ac:dyDescent="0.2">
      <c r="A59" s="47"/>
      <c r="B59" s="27" t="s">
        <v>14</v>
      </c>
      <c r="C59" s="69">
        <f t="shared" ref="C59:F63" si="0">C10+C17+C24+C32+C39+C52</f>
        <v>49435</v>
      </c>
      <c r="D59" s="69">
        <f t="shared" si="0"/>
        <v>22687</v>
      </c>
      <c r="E59" s="70">
        <f t="shared" si="0"/>
        <v>20664065.650000002</v>
      </c>
      <c r="F59" s="70">
        <f t="shared" si="0"/>
        <v>1457020.03</v>
      </c>
      <c r="G59" s="70">
        <f>E59+F59</f>
        <v>22121085.680000003</v>
      </c>
    </row>
    <row r="60" spans="1:7" x14ac:dyDescent="0.2">
      <c r="A60" s="47"/>
      <c r="B60" s="27" t="s">
        <v>15</v>
      </c>
      <c r="C60" s="69">
        <f t="shared" si="0"/>
        <v>55385</v>
      </c>
      <c r="D60" s="69">
        <f t="shared" si="0"/>
        <v>23889</v>
      </c>
      <c r="E60" s="70">
        <f t="shared" si="0"/>
        <v>20904549.709999997</v>
      </c>
      <c r="F60" s="70">
        <f t="shared" si="0"/>
        <v>1419352.0699999998</v>
      </c>
      <c r="G60" s="70">
        <f>E60+F60</f>
        <v>22323901.779999997</v>
      </c>
    </row>
    <row r="61" spans="1:7" x14ac:dyDescent="0.2">
      <c r="A61" s="47"/>
      <c r="B61" s="27" t="s">
        <v>16</v>
      </c>
      <c r="C61" s="69">
        <f t="shared" si="0"/>
        <v>140719</v>
      </c>
      <c r="D61" s="69">
        <f t="shared" si="0"/>
        <v>68703</v>
      </c>
      <c r="E61" s="70">
        <f t="shared" si="0"/>
        <v>42180193.119999997</v>
      </c>
      <c r="F61" s="70">
        <f t="shared" si="0"/>
        <v>3365105.41</v>
      </c>
      <c r="G61" s="70">
        <f>E61+F61</f>
        <v>45545298.530000001</v>
      </c>
    </row>
    <row r="62" spans="1:7" x14ac:dyDescent="0.2">
      <c r="A62" s="47"/>
      <c r="B62" s="27" t="s">
        <v>17</v>
      </c>
      <c r="C62" s="69">
        <f t="shared" si="0"/>
        <v>19905</v>
      </c>
      <c r="D62" s="69">
        <f t="shared" si="0"/>
        <v>18818</v>
      </c>
      <c r="E62" s="70">
        <f t="shared" si="0"/>
        <v>16555197.540000001</v>
      </c>
      <c r="F62" s="70">
        <f t="shared" si="0"/>
        <v>1299169.6400000001</v>
      </c>
      <c r="G62" s="70">
        <f>E62+F62</f>
        <v>17854367.18</v>
      </c>
    </row>
    <row r="63" spans="1:7" x14ac:dyDescent="0.2">
      <c r="A63" s="47"/>
      <c r="B63" s="27" t="s">
        <v>18</v>
      </c>
      <c r="C63" s="69">
        <f t="shared" si="0"/>
        <v>95</v>
      </c>
      <c r="D63" s="69">
        <f t="shared" si="0"/>
        <v>82</v>
      </c>
      <c r="E63" s="70">
        <f t="shared" si="0"/>
        <v>51519.600000000006</v>
      </c>
      <c r="F63" s="70">
        <f t="shared" si="0"/>
        <v>1309.6299999999999</v>
      </c>
      <c r="G63" s="70">
        <f>E63+F63</f>
        <v>52829.23</v>
      </c>
    </row>
    <row r="64" spans="1:7" x14ac:dyDescent="0.2">
      <c r="A64" s="71"/>
      <c r="B64" s="72" t="s">
        <v>37</v>
      </c>
      <c r="C64" s="73">
        <f>C15+C22+C29+C37+C44+C57</f>
        <v>265539</v>
      </c>
      <c r="D64" s="73">
        <f>SUM(D59:D63)</f>
        <v>134179</v>
      </c>
      <c r="E64" s="34">
        <f>SUM(E59:E63)</f>
        <v>100355525.61999999</v>
      </c>
      <c r="F64" s="34">
        <f>SUM(F59:F63)</f>
        <v>7541956.7800000003</v>
      </c>
      <c r="G64" s="34">
        <f>SUM(G59:G63)</f>
        <v>107897482.40000002</v>
      </c>
    </row>
    <row r="65" spans="1:7" x14ac:dyDescent="0.2">
      <c r="A65" s="40" t="s">
        <v>38</v>
      </c>
      <c r="B65" s="74" t="s">
        <v>39</v>
      </c>
      <c r="C65" s="75">
        <v>2089</v>
      </c>
      <c r="D65" s="75">
        <v>1217</v>
      </c>
      <c r="E65" s="34">
        <v>798289.86</v>
      </c>
      <c r="F65" s="34">
        <v>325675.84000000003</v>
      </c>
      <c r="G65" s="34">
        <f>E65+F65</f>
        <v>1123965.7</v>
      </c>
    </row>
    <row r="66" spans="1:7" x14ac:dyDescent="0.2">
      <c r="A66" s="71"/>
      <c r="B66" s="72" t="s">
        <v>40</v>
      </c>
      <c r="C66" s="73">
        <f>C64+C65</f>
        <v>267628</v>
      </c>
      <c r="D66" s="73">
        <f>D64+D65</f>
        <v>135396</v>
      </c>
      <c r="E66" s="34">
        <f>E64+E65</f>
        <v>101153815.47999999</v>
      </c>
      <c r="F66" s="34">
        <f>F64+F65</f>
        <v>7867632.6200000001</v>
      </c>
      <c r="G66" s="34">
        <f>G64+G65</f>
        <v>109021448.10000002</v>
      </c>
    </row>
    <row r="67" spans="1:7" x14ac:dyDescent="0.2">
      <c r="A67" s="76"/>
      <c r="B67" s="77"/>
      <c r="C67" s="78"/>
      <c r="D67" s="78"/>
      <c r="E67" s="12"/>
      <c r="F67" s="12"/>
      <c r="G67" s="12"/>
    </row>
    <row r="68" spans="1:7" x14ac:dyDescent="0.2">
      <c r="A68" s="79" t="s">
        <v>41</v>
      </c>
      <c r="B68" s="77"/>
      <c r="C68" s="80"/>
      <c r="D68" s="80"/>
      <c r="E68" s="12"/>
      <c r="F68" s="12"/>
      <c r="G68" s="12"/>
    </row>
    <row r="69" spans="1:7" ht="24" x14ac:dyDescent="0.2">
      <c r="A69" s="10" t="s">
        <v>4</v>
      </c>
      <c r="B69" s="11" t="s">
        <v>42</v>
      </c>
      <c r="C69" s="11" t="s">
        <v>43</v>
      </c>
      <c r="D69" s="11" t="s">
        <v>7</v>
      </c>
      <c r="E69" s="11" t="s">
        <v>44</v>
      </c>
      <c r="F69" s="11" t="s">
        <v>45</v>
      </c>
      <c r="G69" s="11" t="s">
        <v>46</v>
      </c>
    </row>
    <row r="70" spans="1:7" x14ac:dyDescent="0.2">
      <c r="A70" s="81" t="s">
        <v>12</v>
      </c>
      <c r="B70" s="82" t="s">
        <v>47</v>
      </c>
      <c r="C70" s="81" t="s">
        <v>43</v>
      </c>
      <c r="D70" s="83">
        <v>25449</v>
      </c>
      <c r="E70" s="84">
        <v>12724500</v>
      </c>
      <c r="F70" s="84">
        <v>898500</v>
      </c>
      <c r="G70" s="85">
        <f>E70+F70</f>
        <v>13623000</v>
      </c>
    </row>
    <row r="71" spans="1:7" x14ac:dyDescent="0.2">
      <c r="A71" s="81" t="s">
        <v>20</v>
      </c>
      <c r="B71" s="82" t="s">
        <v>48</v>
      </c>
      <c r="C71" s="81" t="s">
        <v>43</v>
      </c>
      <c r="D71" s="83">
        <v>9564</v>
      </c>
      <c r="E71" s="84">
        <v>9564000</v>
      </c>
      <c r="F71" s="84">
        <v>422000</v>
      </c>
      <c r="G71" s="85">
        <f>E71+F71</f>
        <v>9986000</v>
      </c>
    </row>
    <row r="72" spans="1:7" x14ac:dyDescent="0.2">
      <c r="A72" s="162" t="s">
        <v>109</v>
      </c>
      <c r="B72" s="163"/>
      <c r="C72" s="156" t="s">
        <v>43</v>
      </c>
      <c r="D72" s="102">
        <f>D70+D71</f>
        <v>35013</v>
      </c>
      <c r="E72" s="34">
        <f>E70+E71</f>
        <v>22288500</v>
      </c>
      <c r="F72" s="34">
        <f>F70+F71</f>
        <v>1320500</v>
      </c>
      <c r="G72" s="34">
        <f>E72+F72</f>
        <v>23609000</v>
      </c>
    </row>
    <row r="73" spans="1:7" x14ac:dyDescent="0.2">
      <c r="A73" s="81" t="s">
        <v>23</v>
      </c>
      <c r="B73" s="82" t="s">
        <v>110</v>
      </c>
      <c r="C73" s="144" t="s">
        <v>43</v>
      </c>
      <c r="D73" s="133">
        <v>247</v>
      </c>
      <c r="E73" s="85">
        <v>1540000</v>
      </c>
      <c r="F73" s="85">
        <v>93000</v>
      </c>
      <c r="G73" s="85">
        <f>E73+F73</f>
        <v>1633000</v>
      </c>
    </row>
    <row r="74" spans="1:7" x14ac:dyDescent="0.2">
      <c r="A74" s="162" t="s">
        <v>111</v>
      </c>
      <c r="B74" s="163"/>
      <c r="C74" s="75"/>
      <c r="D74" s="102">
        <f>D72+D73</f>
        <v>35260</v>
      </c>
      <c r="E74" s="34">
        <f>E72+E73</f>
        <v>23828500</v>
      </c>
      <c r="F74" s="34">
        <f t="shared" ref="F74:G74" si="1">F72+F73</f>
        <v>1413500</v>
      </c>
      <c r="G74" s="34">
        <f t="shared" si="1"/>
        <v>25242000</v>
      </c>
    </row>
    <row r="75" spans="1:7" x14ac:dyDescent="0.2">
      <c r="A75" s="76"/>
      <c r="B75" s="77"/>
      <c r="C75" s="78"/>
      <c r="D75" s="78"/>
      <c r="E75" s="12"/>
      <c r="F75" s="12"/>
      <c r="G75" s="12"/>
    </row>
    <row r="76" spans="1:7" x14ac:dyDescent="0.2">
      <c r="A76" s="24" t="s">
        <v>128</v>
      </c>
      <c r="B76" s="77"/>
      <c r="C76" s="80"/>
      <c r="D76" s="80"/>
      <c r="E76" s="12"/>
      <c r="F76" s="86"/>
      <c r="G76" s="12"/>
    </row>
    <row r="79" spans="1:7" x14ac:dyDescent="0.2">
      <c r="B79" s="77"/>
      <c r="C79" s="80"/>
      <c r="D79" s="80"/>
      <c r="E79" s="12"/>
      <c r="G79" s="89"/>
    </row>
    <row r="80" spans="1:7" x14ac:dyDescent="0.2">
      <c r="B80" s="77"/>
      <c r="C80" s="80"/>
      <c r="D80" s="80"/>
      <c r="E80" s="12"/>
      <c r="F80" s="12"/>
      <c r="G80" s="12"/>
    </row>
    <row r="81" spans="1:7" x14ac:dyDescent="0.2">
      <c r="A81" s="76"/>
      <c r="B81" s="77"/>
      <c r="C81" s="80"/>
      <c r="D81" s="80"/>
      <c r="E81" s="12"/>
      <c r="F81" s="12"/>
      <c r="G81" s="12"/>
    </row>
    <row r="82" spans="1:7" x14ac:dyDescent="0.2">
      <c r="B82" s="24"/>
      <c r="C82" s="24"/>
      <c r="D82" s="24"/>
      <c r="E82" s="24"/>
      <c r="G82" s="86"/>
    </row>
    <row r="83" spans="1:7" x14ac:dyDescent="0.2">
      <c r="A83" s="24"/>
      <c r="B83" s="24"/>
      <c r="C83" s="24"/>
      <c r="D83" s="24"/>
      <c r="E83" s="24"/>
      <c r="F83" s="24"/>
      <c r="G83" s="24"/>
    </row>
    <row r="84" spans="1:7" x14ac:dyDescent="0.2">
      <c r="A84" s="24"/>
      <c r="B84" s="24"/>
      <c r="C84" s="24"/>
      <c r="D84" s="24"/>
      <c r="E84" s="24"/>
      <c r="F84" s="24"/>
      <c r="G84" s="24"/>
    </row>
    <row r="85" spans="1:7" x14ac:dyDescent="0.2">
      <c r="A85" s="24"/>
      <c r="B85" s="24"/>
      <c r="C85" s="24"/>
      <c r="D85" s="24"/>
      <c r="E85" s="24"/>
      <c r="F85" s="24"/>
      <c r="G85" s="24"/>
    </row>
    <row r="86" spans="1:7" x14ac:dyDescent="0.2">
      <c r="A86" s="24"/>
      <c r="B86" s="24"/>
      <c r="C86" s="24"/>
      <c r="D86" s="24"/>
      <c r="E86" s="24"/>
      <c r="F86" s="24"/>
      <c r="G86" s="24"/>
    </row>
    <row r="87" spans="1:7" x14ac:dyDescent="0.2">
      <c r="A87" s="24"/>
      <c r="B87" s="24"/>
      <c r="C87" s="24"/>
      <c r="D87" s="24"/>
      <c r="E87" s="24"/>
      <c r="F87" s="24"/>
      <c r="G87" s="24"/>
    </row>
    <row r="88" spans="1:7" x14ac:dyDescent="0.2">
      <c r="A88" s="24"/>
      <c r="B88" s="24"/>
      <c r="C88" s="24"/>
      <c r="D88" s="24"/>
      <c r="E88" s="24"/>
      <c r="F88" s="24"/>
      <c r="G88" s="24"/>
    </row>
    <row r="89" spans="1:7" x14ac:dyDescent="0.2">
      <c r="A89" s="24"/>
      <c r="B89" s="24"/>
      <c r="C89" s="24"/>
      <c r="D89" s="24"/>
      <c r="E89" s="24"/>
      <c r="F89" s="24"/>
      <c r="G89" s="24"/>
    </row>
    <row r="90" spans="1:7" x14ac:dyDescent="0.2">
      <c r="A90" s="24"/>
      <c r="B90" s="24"/>
      <c r="C90" s="24"/>
      <c r="D90" s="24"/>
      <c r="E90" s="24"/>
      <c r="F90" s="24"/>
      <c r="G90" s="24"/>
    </row>
    <row r="91" spans="1:7" x14ac:dyDescent="0.2">
      <c r="A91" s="24"/>
      <c r="B91" s="24"/>
      <c r="C91" s="24"/>
      <c r="D91" s="24"/>
      <c r="E91" s="24"/>
      <c r="F91" s="24"/>
      <c r="G91" s="24"/>
    </row>
    <row r="92" spans="1:7" x14ac:dyDescent="0.2">
      <c r="A92" s="24"/>
      <c r="B92" s="24"/>
      <c r="C92" s="24"/>
      <c r="D92" s="24"/>
      <c r="E92" s="24"/>
      <c r="F92" s="24"/>
      <c r="G92" s="24"/>
    </row>
    <row r="93" spans="1:7" x14ac:dyDescent="0.2">
      <c r="A93" s="24"/>
      <c r="B93" s="24"/>
      <c r="C93" s="24"/>
      <c r="D93" s="24"/>
      <c r="E93" s="24"/>
      <c r="F93" s="24"/>
      <c r="G93" s="24"/>
    </row>
    <row r="94" spans="1:7" x14ac:dyDescent="0.2">
      <c r="A94" s="24"/>
      <c r="B94" s="24"/>
      <c r="C94" s="24"/>
      <c r="D94" s="24"/>
      <c r="E94" s="24"/>
      <c r="F94" s="24"/>
      <c r="G94" s="24"/>
    </row>
    <row r="95" spans="1:7" x14ac:dyDescent="0.2">
      <c r="A95" s="24"/>
      <c r="B95" s="24"/>
      <c r="C95" s="24"/>
      <c r="D95" s="24"/>
      <c r="E95" s="24"/>
      <c r="F95" s="24"/>
      <c r="G95" s="24"/>
    </row>
    <row r="96" spans="1:7" x14ac:dyDescent="0.2">
      <c r="A96" s="24"/>
      <c r="B96" s="24"/>
      <c r="C96" s="24"/>
      <c r="D96" s="24"/>
      <c r="E96" s="24"/>
      <c r="F96" s="24"/>
      <c r="G96" s="24"/>
    </row>
    <row r="97" spans="1:7" x14ac:dyDescent="0.2">
      <c r="A97" s="24"/>
      <c r="B97" s="24"/>
      <c r="C97" s="24"/>
      <c r="D97" s="24"/>
      <c r="E97" s="24"/>
      <c r="F97" s="24"/>
      <c r="G97" s="24"/>
    </row>
    <row r="98" spans="1:7" x14ac:dyDescent="0.2">
      <c r="A98" s="24"/>
      <c r="B98" s="24"/>
      <c r="C98" s="24"/>
      <c r="D98" s="24"/>
      <c r="E98" s="24"/>
      <c r="F98" s="24"/>
      <c r="G98" s="24"/>
    </row>
  </sheetData>
  <mergeCells count="3">
    <mergeCell ref="F6:G6"/>
    <mergeCell ref="A72:B72"/>
    <mergeCell ref="A74:B7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"/>
  <sheetViews>
    <sheetView workbookViewId="0">
      <selection activeCell="N75" sqref="N75"/>
    </sheetView>
  </sheetViews>
  <sheetFormatPr defaultRowHeight="12.75" x14ac:dyDescent="0.2"/>
  <cols>
    <col min="1" max="1" width="4.5703125" style="6" customWidth="1"/>
    <col min="2" max="2" width="47" style="6" customWidth="1"/>
    <col min="3" max="3" width="11.140625" style="6" customWidth="1"/>
    <col min="4" max="4" width="12.7109375" style="6" customWidth="1"/>
    <col min="5" max="5" width="19.28515625" style="6" customWidth="1"/>
    <col min="6" max="6" width="21.7109375" style="6" customWidth="1"/>
    <col min="7" max="7" width="19.28515625" style="6" customWidth="1"/>
  </cols>
  <sheetData>
    <row r="1" spans="1:7" ht="14.25" x14ac:dyDescent="0.2">
      <c r="A1" s="160" t="s">
        <v>0</v>
      </c>
      <c r="B1" s="1"/>
      <c r="C1" s="2"/>
      <c r="D1" s="2"/>
      <c r="E1" s="2"/>
      <c r="F1" s="2"/>
      <c r="G1" s="2"/>
    </row>
    <row r="2" spans="1:7" ht="14.25" x14ac:dyDescent="0.2">
      <c r="A2" s="160" t="s">
        <v>1</v>
      </c>
      <c r="B2" s="160"/>
      <c r="C2" s="4"/>
      <c r="D2" s="4"/>
      <c r="E2" s="4"/>
      <c r="F2" s="4"/>
      <c r="G2" s="4"/>
    </row>
    <row r="3" spans="1:7" x14ac:dyDescent="0.2">
      <c r="A3" s="5" t="s">
        <v>2</v>
      </c>
      <c r="B3" s="5"/>
      <c r="C3" s="5"/>
      <c r="D3" s="5"/>
      <c r="E3" s="5"/>
      <c r="F3" s="5"/>
      <c r="G3" s="5"/>
    </row>
    <row r="4" spans="1:7" x14ac:dyDescent="0.2">
      <c r="A4" s="5" t="s">
        <v>3</v>
      </c>
      <c r="B4" s="5"/>
      <c r="C4" s="5"/>
      <c r="D4" s="5"/>
      <c r="E4" s="5"/>
      <c r="F4" s="5"/>
      <c r="G4" s="5"/>
    </row>
    <row r="5" spans="1:7" x14ac:dyDescent="0.2">
      <c r="A5" s="5" t="s">
        <v>130</v>
      </c>
      <c r="B5" s="5"/>
      <c r="C5" s="5"/>
      <c r="D5" s="5"/>
      <c r="E5" s="5"/>
      <c r="F5" s="5"/>
      <c r="G5" s="5"/>
    </row>
    <row r="6" spans="1:7" ht="15" x14ac:dyDescent="0.25">
      <c r="A6" s="8"/>
      <c r="B6" s="9"/>
      <c r="C6" s="8"/>
      <c r="D6" s="8"/>
      <c r="F6" s="161"/>
      <c r="G6" s="161"/>
    </row>
    <row r="7" spans="1:7" ht="24" x14ac:dyDescent="0.2">
      <c r="A7" s="10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</row>
    <row r="8" spans="1:7" x14ac:dyDescent="0.2">
      <c r="A8" s="15">
        <v>0</v>
      </c>
      <c r="B8" s="15">
        <v>1</v>
      </c>
      <c r="C8" s="15">
        <v>2</v>
      </c>
      <c r="D8" s="15">
        <v>3</v>
      </c>
      <c r="E8" s="15">
        <v>4</v>
      </c>
      <c r="F8" s="15">
        <v>5</v>
      </c>
      <c r="G8" s="15" t="s">
        <v>11</v>
      </c>
    </row>
    <row r="9" spans="1:7" x14ac:dyDescent="0.2">
      <c r="A9" s="18" t="s">
        <v>12</v>
      </c>
      <c r="B9" s="19" t="s">
        <v>13</v>
      </c>
      <c r="C9" s="20"/>
      <c r="D9" s="21"/>
      <c r="E9" s="22"/>
      <c r="F9" s="23"/>
      <c r="G9" s="23"/>
    </row>
    <row r="10" spans="1:7" x14ac:dyDescent="0.2">
      <c r="A10" s="26"/>
      <c r="B10" s="27" t="s">
        <v>14</v>
      </c>
      <c r="C10" s="28">
        <v>8133</v>
      </c>
      <c r="D10" s="28">
        <v>3714</v>
      </c>
      <c r="E10" s="29">
        <v>3383713.72</v>
      </c>
      <c r="F10" s="30">
        <v>187799.37</v>
      </c>
      <c r="G10" s="31">
        <f>E10+F10</f>
        <v>3571513.0900000003</v>
      </c>
    </row>
    <row r="11" spans="1:7" x14ac:dyDescent="0.2">
      <c r="A11" s="26"/>
      <c r="B11" s="27" t="s">
        <v>15</v>
      </c>
      <c r="C11" s="28">
        <v>29275</v>
      </c>
      <c r="D11" s="28">
        <v>12366</v>
      </c>
      <c r="E11" s="29">
        <v>11063502.390000001</v>
      </c>
      <c r="F11" s="30">
        <v>375901.51</v>
      </c>
      <c r="G11" s="31">
        <f>E11+F11</f>
        <v>11439403.9</v>
      </c>
    </row>
    <row r="12" spans="1:7" x14ac:dyDescent="0.2">
      <c r="A12" s="26"/>
      <c r="B12" s="27" t="s">
        <v>16</v>
      </c>
      <c r="C12" s="28">
        <v>109875</v>
      </c>
      <c r="D12" s="28">
        <v>53160</v>
      </c>
      <c r="E12" s="29">
        <v>32912059.57</v>
      </c>
      <c r="F12" s="30">
        <v>1286966.3600000001</v>
      </c>
      <c r="G12" s="31">
        <f>E12+F12</f>
        <v>34199025.93</v>
      </c>
    </row>
    <row r="13" spans="1:7" x14ac:dyDescent="0.2">
      <c r="A13" s="26"/>
      <c r="B13" s="27" t="s">
        <v>17</v>
      </c>
      <c r="C13" s="28">
        <v>12702</v>
      </c>
      <c r="D13" s="28">
        <v>12025</v>
      </c>
      <c r="E13" s="29">
        <v>10571381.300000001</v>
      </c>
      <c r="F13" s="30">
        <v>519215.86</v>
      </c>
      <c r="G13" s="31">
        <f>E13+F13</f>
        <v>11090597.16</v>
      </c>
    </row>
    <row r="14" spans="1:7" x14ac:dyDescent="0.2">
      <c r="A14" s="26"/>
      <c r="B14" s="27" t="s">
        <v>18</v>
      </c>
      <c r="C14" s="28">
        <v>35</v>
      </c>
      <c r="D14" s="28">
        <v>28</v>
      </c>
      <c r="E14" s="29">
        <v>16759.3</v>
      </c>
      <c r="F14" s="30"/>
      <c r="G14" s="31">
        <f>E14+F14</f>
        <v>16759.3</v>
      </c>
    </row>
    <row r="15" spans="1:7" x14ac:dyDescent="0.2">
      <c r="A15" s="32"/>
      <c r="B15" s="33" t="s">
        <v>19</v>
      </c>
      <c r="C15" s="136">
        <f>SUM(C10:C14)</f>
        <v>160020</v>
      </c>
      <c r="D15" s="136">
        <f>SUM(D10:D14)</f>
        <v>81293</v>
      </c>
      <c r="E15" s="34">
        <f>SUM(E10:E14)</f>
        <v>57947416.280000001</v>
      </c>
      <c r="F15" s="34">
        <f>SUM(F10:F14)</f>
        <v>2369883.1</v>
      </c>
      <c r="G15" s="35">
        <f>SUM(G10:G14)</f>
        <v>60317299.379999995</v>
      </c>
    </row>
    <row r="16" spans="1:7" x14ac:dyDescent="0.2">
      <c r="A16" s="18" t="s">
        <v>20</v>
      </c>
      <c r="B16" s="36" t="s">
        <v>21</v>
      </c>
      <c r="C16" s="21"/>
      <c r="D16" s="37"/>
      <c r="E16" s="38"/>
      <c r="F16" s="39"/>
      <c r="G16" s="38"/>
    </row>
    <row r="17" spans="1:7" x14ac:dyDescent="0.2">
      <c r="A17" s="40"/>
      <c r="B17" s="27" t="s">
        <v>14</v>
      </c>
      <c r="C17" s="28">
        <v>1618</v>
      </c>
      <c r="D17" s="28">
        <v>807</v>
      </c>
      <c r="E17" s="30">
        <v>613014.65</v>
      </c>
      <c r="F17" s="29">
        <v>15392.04</v>
      </c>
      <c r="G17" s="31">
        <f>E17+F17</f>
        <v>628406.69000000006</v>
      </c>
    </row>
    <row r="18" spans="1:7" x14ac:dyDescent="0.2">
      <c r="A18" s="40"/>
      <c r="B18" s="27" t="s">
        <v>15</v>
      </c>
      <c r="C18" s="28">
        <v>1781</v>
      </c>
      <c r="D18" s="28">
        <v>817</v>
      </c>
      <c r="E18" s="30">
        <v>649071.69999999995</v>
      </c>
      <c r="F18" s="29">
        <v>24103.45</v>
      </c>
      <c r="G18" s="31">
        <f>E18+F18</f>
        <v>673175.14999999991</v>
      </c>
    </row>
    <row r="19" spans="1:7" x14ac:dyDescent="0.2">
      <c r="A19" s="40"/>
      <c r="B19" s="27" t="s">
        <v>16</v>
      </c>
      <c r="C19" s="28">
        <v>2498</v>
      </c>
      <c r="D19" s="41">
        <v>1208</v>
      </c>
      <c r="E19" s="30">
        <v>731991.01</v>
      </c>
      <c r="F19" s="29">
        <v>60284.36</v>
      </c>
      <c r="G19" s="31">
        <f>E19+F19</f>
        <v>792275.37</v>
      </c>
    </row>
    <row r="20" spans="1:7" x14ac:dyDescent="0.2">
      <c r="A20" s="40"/>
      <c r="B20" s="27" t="s">
        <v>17</v>
      </c>
      <c r="C20" s="28">
        <v>332</v>
      </c>
      <c r="D20" s="41">
        <v>322</v>
      </c>
      <c r="E20" s="30">
        <v>275974.84999999998</v>
      </c>
      <c r="F20" s="29">
        <v>21552.48</v>
      </c>
      <c r="G20" s="31">
        <f>E20+F20</f>
        <v>297527.32999999996</v>
      </c>
    </row>
    <row r="21" spans="1:7" x14ac:dyDescent="0.2">
      <c r="A21" s="26"/>
      <c r="B21" s="27" t="s">
        <v>18</v>
      </c>
      <c r="C21" s="51"/>
      <c r="D21" s="51"/>
      <c r="E21" s="30"/>
      <c r="F21" s="29"/>
      <c r="G21" s="31">
        <f>E21+F21</f>
        <v>0</v>
      </c>
    </row>
    <row r="22" spans="1:7" x14ac:dyDescent="0.2">
      <c r="A22" s="42"/>
      <c r="B22" s="43" t="s">
        <v>22</v>
      </c>
      <c r="C22" s="136">
        <f>SUM(C17:C21)</f>
        <v>6229</v>
      </c>
      <c r="D22" s="136">
        <f>SUM(D17:D21)</f>
        <v>3154</v>
      </c>
      <c r="E22" s="34">
        <f>SUM(E17:E21)</f>
        <v>2270052.21</v>
      </c>
      <c r="F22" s="34">
        <f>SUM(F17:F21)</f>
        <v>121332.33</v>
      </c>
      <c r="G22" s="34">
        <f>SUM(G17:G21)</f>
        <v>2391384.54</v>
      </c>
    </row>
    <row r="23" spans="1:7" x14ac:dyDescent="0.2">
      <c r="A23" s="18" t="s">
        <v>23</v>
      </c>
      <c r="B23" s="19" t="s">
        <v>24</v>
      </c>
      <c r="C23" s="21"/>
      <c r="D23" s="21"/>
      <c r="E23" s="38"/>
      <c r="F23" s="38"/>
      <c r="G23" s="38"/>
    </row>
    <row r="24" spans="1:7" x14ac:dyDescent="0.2">
      <c r="A24" s="40"/>
      <c r="B24" s="27" t="s">
        <v>14</v>
      </c>
      <c r="C24" s="28">
        <v>638</v>
      </c>
      <c r="D24" s="28">
        <v>341</v>
      </c>
      <c r="E24" s="30">
        <v>247739.62</v>
      </c>
      <c r="F24" s="30">
        <v>5248.42</v>
      </c>
      <c r="G24" s="31">
        <f>E24+F24</f>
        <v>252988.04</v>
      </c>
    </row>
    <row r="25" spans="1:7" x14ac:dyDescent="0.2">
      <c r="A25" s="40"/>
      <c r="B25" s="27" t="s">
        <v>15</v>
      </c>
      <c r="C25" s="28">
        <v>532</v>
      </c>
      <c r="D25" s="28">
        <v>246</v>
      </c>
      <c r="E25" s="30">
        <v>192204.22</v>
      </c>
      <c r="F25" s="30">
        <v>2361.4499999999998</v>
      </c>
      <c r="G25" s="31">
        <f>E25+F25</f>
        <v>194565.67</v>
      </c>
    </row>
    <row r="26" spans="1:7" x14ac:dyDescent="0.2">
      <c r="A26" s="40"/>
      <c r="B26" s="27" t="s">
        <v>16</v>
      </c>
      <c r="C26" s="28">
        <v>760</v>
      </c>
      <c r="D26" s="28">
        <v>359</v>
      </c>
      <c r="E26" s="30">
        <v>230163.52</v>
      </c>
      <c r="F26" s="30">
        <v>11899.25</v>
      </c>
      <c r="G26" s="31">
        <f>E26+F26</f>
        <v>242062.77</v>
      </c>
    </row>
    <row r="27" spans="1:7" x14ac:dyDescent="0.2">
      <c r="A27" s="40"/>
      <c r="B27" s="27" t="s">
        <v>17</v>
      </c>
      <c r="C27" s="28">
        <v>65</v>
      </c>
      <c r="D27" s="28">
        <v>63</v>
      </c>
      <c r="E27" s="30">
        <v>54047.5</v>
      </c>
      <c r="F27" s="30"/>
      <c r="G27" s="31">
        <f>E27+F27</f>
        <v>54047.5</v>
      </c>
    </row>
    <row r="28" spans="1:7" x14ac:dyDescent="0.2">
      <c r="A28" s="26"/>
      <c r="B28" s="27" t="s">
        <v>18</v>
      </c>
      <c r="C28" s="44"/>
      <c r="D28" s="44"/>
      <c r="E28" s="30"/>
      <c r="F28" s="30"/>
      <c r="G28" s="31">
        <f>E28+F28</f>
        <v>0</v>
      </c>
    </row>
    <row r="29" spans="1:7" x14ac:dyDescent="0.2">
      <c r="A29" s="26"/>
      <c r="B29" s="43" t="s">
        <v>25</v>
      </c>
      <c r="C29" s="136">
        <f>SUM(C24:C28)</f>
        <v>1995</v>
      </c>
      <c r="D29" s="136">
        <f>SUM(D24:D28)</f>
        <v>1009</v>
      </c>
      <c r="E29" s="34">
        <f>SUM(E24:E28)</f>
        <v>724154.86</v>
      </c>
      <c r="F29" s="34">
        <f>SUM(F24:F28)</f>
        <v>19509.12</v>
      </c>
      <c r="G29" s="34">
        <f>SUM(G24:G28)</f>
        <v>743663.98</v>
      </c>
    </row>
    <row r="30" spans="1:7" x14ac:dyDescent="0.2">
      <c r="A30" s="18" t="s">
        <v>26</v>
      </c>
      <c r="B30" s="19" t="s">
        <v>27</v>
      </c>
      <c r="C30" s="21"/>
      <c r="D30" s="45"/>
      <c r="E30" s="46"/>
      <c r="F30" s="46"/>
      <c r="G30" s="46"/>
    </row>
    <row r="31" spans="1:7" x14ac:dyDescent="0.2">
      <c r="A31" s="40"/>
      <c r="B31" s="47" t="s">
        <v>28</v>
      </c>
      <c r="C31" s="48">
        <v>12</v>
      </c>
      <c r="D31" s="20">
        <v>6</v>
      </c>
      <c r="E31" s="49">
        <v>5624.24</v>
      </c>
      <c r="F31" s="49"/>
      <c r="G31" s="31">
        <f>E31+F31</f>
        <v>5624.24</v>
      </c>
    </row>
    <row r="32" spans="1:7" x14ac:dyDescent="0.2">
      <c r="A32" s="40"/>
      <c r="B32" s="27" t="s">
        <v>14</v>
      </c>
      <c r="C32" s="28">
        <v>16</v>
      </c>
      <c r="D32" s="28">
        <v>8</v>
      </c>
      <c r="E32" s="50">
        <v>5073.25</v>
      </c>
      <c r="F32" s="30"/>
      <c r="G32" s="31">
        <f>E32+F32</f>
        <v>5073.25</v>
      </c>
    </row>
    <row r="33" spans="1:7" x14ac:dyDescent="0.2">
      <c r="A33" s="26"/>
      <c r="B33" s="27" t="s">
        <v>15</v>
      </c>
      <c r="C33" s="28">
        <v>5</v>
      </c>
      <c r="D33" s="28">
        <v>3</v>
      </c>
      <c r="E33" s="50">
        <v>997.8</v>
      </c>
      <c r="F33" s="30"/>
      <c r="G33" s="31">
        <f>E33+F33</f>
        <v>997.8</v>
      </c>
    </row>
    <row r="34" spans="1:7" x14ac:dyDescent="0.2">
      <c r="A34" s="26"/>
      <c r="B34" s="27" t="s">
        <v>16</v>
      </c>
      <c r="C34" s="44">
        <v>8</v>
      </c>
      <c r="D34" s="44">
        <v>8</v>
      </c>
      <c r="E34" s="50">
        <v>6652</v>
      </c>
      <c r="F34" s="30"/>
      <c r="G34" s="31">
        <f>E34+F34</f>
        <v>6652</v>
      </c>
    </row>
    <row r="35" spans="1:7" x14ac:dyDescent="0.2">
      <c r="A35" s="26"/>
      <c r="B35" s="27" t="s">
        <v>17</v>
      </c>
      <c r="C35" s="28"/>
      <c r="D35" s="28"/>
      <c r="E35" s="50"/>
      <c r="F35" s="30"/>
      <c r="G35" s="31">
        <f>E35+F35</f>
        <v>0</v>
      </c>
    </row>
    <row r="36" spans="1:7" x14ac:dyDescent="0.2">
      <c r="A36" s="26"/>
      <c r="B36" s="27" t="s">
        <v>18</v>
      </c>
      <c r="C36" s="51"/>
      <c r="D36" s="51"/>
      <c r="E36" s="50"/>
      <c r="F36" s="30"/>
      <c r="G36" s="31">
        <f>E36+F36</f>
        <v>0</v>
      </c>
    </row>
    <row r="37" spans="1:7" x14ac:dyDescent="0.2">
      <c r="A37" s="52"/>
      <c r="B37" s="43" t="s">
        <v>29</v>
      </c>
      <c r="C37" s="136">
        <f>SUM(C31:C36)</f>
        <v>41</v>
      </c>
      <c r="D37" s="136">
        <f t="shared" ref="D37" si="0">SUM(D31:D36)</f>
        <v>25</v>
      </c>
      <c r="E37" s="34">
        <f t="shared" ref="E37" si="1">SUM(E31:E36)</f>
        <v>18347.29</v>
      </c>
      <c r="F37" s="34">
        <f t="shared" ref="F37" si="2">SUM(F31:F36)</f>
        <v>0</v>
      </c>
      <c r="G37" s="34">
        <f t="shared" ref="G37" si="3">SUM(G31:G36)</f>
        <v>18347.29</v>
      </c>
    </row>
    <row r="38" spans="1:7" x14ac:dyDescent="0.2">
      <c r="A38" s="18" t="s">
        <v>30</v>
      </c>
      <c r="B38" s="19" t="s">
        <v>31</v>
      </c>
      <c r="C38" s="53"/>
      <c r="D38" s="20"/>
      <c r="E38" s="38"/>
      <c r="F38" s="39"/>
      <c r="G38" s="54"/>
    </row>
    <row r="39" spans="1:7" x14ac:dyDescent="0.2">
      <c r="A39" s="40"/>
      <c r="B39" s="27" t="s">
        <v>14</v>
      </c>
      <c r="C39" s="28">
        <v>38267</v>
      </c>
      <c r="D39" s="28">
        <v>17370</v>
      </c>
      <c r="E39" s="50">
        <v>16146441.15</v>
      </c>
      <c r="F39" s="30">
        <v>565546.48</v>
      </c>
      <c r="G39" s="31">
        <f>E39+F39</f>
        <v>16711987.630000001</v>
      </c>
    </row>
    <row r="40" spans="1:7" x14ac:dyDescent="0.2">
      <c r="A40" s="40"/>
      <c r="B40" s="27" t="s">
        <v>15</v>
      </c>
      <c r="C40" s="28">
        <v>21331</v>
      </c>
      <c r="D40" s="28">
        <v>8953</v>
      </c>
      <c r="E40" s="50">
        <v>8200576.9500000002</v>
      </c>
      <c r="F40" s="30">
        <v>269051.93</v>
      </c>
      <c r="G40" s="31">
        <f>E40+F40</f>
        <v>8469628.8800000008</v>
      </c>
    </row>
    <row r="41" spans="1:7" x14ac:dyDescent="0.2">
      <c r="A41" s="40"/>
      <c r="B41" s="27" t="s">
        <v>16</v>
      </c>
      <c r="C41" s="44">
        <v>24483</v>
      </c>
      <c r="D41" s="44">
        <v>11825</v>
      </c>
      <c r="E41" s="50">
        <v>7553742.0099999998</v>
      </c>
      <c r="F41" s="30">
        <v>288251.68</v>
      </c>
      <c r="G41" s="31">
        <f>E41+F41</f>
        <v>7841993.6899999995</v>
      </c>
    </row>
    <row r="42" spans="1:7" x14ac:dyDescent="0.2">
      <c r="A42" s="40"/>
      <c r="B42" s="27" t="s">
        <v>17</v>
      </c>
      <c r="C42" s="28">
        <v>3230</v>
      </c>
      <c r="D42" s="28">
        <v>2965</v>
      </c>
      <c r="E42" s="50">
        <v>2694591.89</v>
      </c>
      <c r="F42" s="30">
        <v>143799.64000000001</v>
      </c>
      <c r="G42" s="31">
        <f>E42+F42</f>
        <v>2838391.5300000003</v>
      </c>
    </row>
    <row r="43" spans="1:7" x14ac:dyDescent="0.2">
      <c r="A43" s="26"/>
      <c r="B43" s="27" t="s">
        <v>18</v>
      </c>
      <c r="C43" s="51">
        <v>20</v>
      </c>
      <c r="D43" s="51">
        <v>18</v>
      </c>
      <c r="E43" s="50">
        <v>13472.6</v>
      </c>
      <c r="F43" s="30"/>
      <c r="G43" s="31">
        <f>E43+F43</f>
        <v>13472.6</v>
      </c>
    </row>
    <row r="44" spans="1:7" x14ac:dyDescent="0.2">
      <c r="A44" s="42"/>
      <c r="B44" s="43" t="s">
        <v>32</v>
      </c>
      <c r="C44" s="136">
        <f>SUM(C39:C43)</f>
        <v>87331</v>
      </c>
      <c r="D44" s="136">
        <f>SUM(D39:D43)</f>
        <v>41131</v>
      </c>
      <c r="E44" s="34">
        <f>SUM(E39:E43)</f>
        <v>34608824.600000001</v>
      </c>
      <c r="F44" s="34">
        <f>SUM(F39:F43)</f>
        <v>1266649.73</v>
      </c>
      <c r="G44" s="34">
        <f>SUM(G39:G43)</f>
        <v>35875474.330000006</v>
      </c>
    </row>
    <row r="45" spans="1:7" x14ac:dyDescent="0.2">
      <c r="A45" s="22"/>
      <c r="B45" s="56"/>
      <c r="C45" s="57"/>
      <c r="D45" s="57"/>
      <c r="E45" s="12"/>
      <c r="F45" s="12"/>
      <c r="G45" s="12"/>
    </row>
    <row r="46" spans="1:7" x14ac:dyDescent="0.2">
      <c r="A46" s="22"/>
      <c r="B46" s="56"/>
      <c r="C46" s="57"/>
      <c r="D46" s="57"/>
      <c r="E46" s="12"/>
      <c r="F46" s="12"/>
      <c r="G46" s="12"/>
    </row>
    <row r="47" spans="1:7" x14ac:dyDescent="0.2">
      <c r="A47" s="58">
        <v>2</v>
      </c>
      <c r="B47" s="5"/>
      <c r="C47" s="157"/>
      <c r="D47" s="59"/>
      <c r="E47" s="60"/>
      <c r="F47" s="60"/>
      <c r="G47" s="60"/>
    </row>
    <row r="48" spans="1:7" x14ac:dyDescent="0.2">
      <c r="A48" s="58"/>
      <c r="B48" s="5"/>
      <c r="C48" s="157"/>
      <c r="D48" s="59"/>
      <c r="E48" s="60"/>
      <c r="F48" s="60"/>
      <c r="G48" s="60"/>
    </row>
    <row r="49" spans="1:7" ht="24" x14ac:dyDescent="0.2">
      <c r="A49" s="10" t="s">
        <v>4</v>
      </c>
      <c r="B49" s="11" t="s">
        <v>5</v>
      </c>
      <c r="C49" s="11" t="s">
        <v>6</v>
      </c>
      <c r="D49" s="11" t="s">
        <v>7</v>
      </c>
      <c r="E49" s="11" t="s">
        <v>8</v>
      </c>
      <c r="F49" s="11" t="s">
        <v>9</v>
      </c>
      <c r="G49" s="11" t="s">
        <v>10</v>
      </c>
    </row>
    <row r="50" spans="1:7" x14ac:dyDescent="0.2">
      <c r="A50" s="15">
        <v>0</v>
      </c>
      <c r="B50" s="15">
        <v>1</v>
      </c>
      <c r="C50" s="15">
        <v>2</v>
      </c>
      <c r="D50" s="15">
        <v>3</v>
      </c>
      <c r="E50" s="15">
        <v>4</v>
      </c>
      <c r="F50" s="15">
        <v>5</v>
      </c>
      <c r="G50" s="15" t="s">
        <v>11</v>
      </c>
    </row>
    <row r="51" spans="1:7" x14ac:dyDescent="0.2">
      <c r="A51" s="18" t="s">
        <v>33</v>
      </c>
      <c r="B51" s="19" t="s">
        <v>34</v>
      </c>
      <c r="C51" s="61"/>
      <c r="D51" s="62"/>
      <c r="E51" s="63"/>
      <c r="F51" s="46"/>
      <c r="G51" s="63"/>
    </row>
    <row r="52" spans="1:7" x14ac:dyDescent="0.2">
      <c r="A52" s="40"/>
      <c r="B52" s="27" t="s">
        <v>14</v>
      </c>
      <c r="C52" s="28">
        <v>792</v>
      </c>
      <c r="D52" s="28">
        <v>405</v>
      </c>
      <c r="E52" s="50">
        <v>332605.02</v>
      </c>
      <c r="F52" s="50">
        <v>8135.39</v>
      </c>
      <c r="G52" s="31">
        <f>E52+F52</f>
        <v>340740.41000000003</v>
      </c>
    </row>
    <row r="53" spans="1:7" x14ac:dyDescent="0.2">
      <c r="A53" s="40"/>
      <c r="B53" s="27" t="s">
        <v>15</v>
      </c>
      <c r="C53" s="28">
        <v>2834</v>
      </c>
      <c r="D53" s="28">
        <v>1646</v>
      </c>
      <c r="E53" s="50">
        <v>967675</v>
      </c>
      <c r="F53" s="50">
        <v>61693.48</v>
      </c>
      <c r="G53" s="31">
        <f>E53+F53</f>
        <v>1029368.48</v>
      </c>
    </row>
    <row r="54" spans="1:7" x14ac:dyDescent="0.2">
      <c r="A54" s="40"/>
      <c r="B54" s="27" t="s">
        <v>16</v>
      </c>
      <c r="C54" s="28">
        <v>5308</v>
      </c>
      <c r="D54" s="28">
        <v>3293</v>
      </c>
      <c r="E54" s="50">
        <v>1443355.99</v>
      </c>
      <c r="F54" s="50">
        <v>39181.1</v>
      </c>
      <c r="G54" s="31">
        <f>E54+F54</f>
        <v>1482537.09</v>
      </c>
    </row>
    <row r="55" spans="1:7" x14ac:dyDescent="0.2">
      <c r="A55" s="40"/>
      <c r="B55" s="27" t="s">
        <v>17</v>
      </c>
      <c r="C55" s="28">
        <v>3747</v>
      </c>
      <c r="D55" s="28">
        <v>3601</v>
      </c>
      <c r="E55" s="50">
        <v>3114147</v>
      </c>
      <c r="F55" s="50">
        <v>69949.06</v>
      </c>
      <c r="G55" s="31">
        <f>E55+F55</f>
        <v>3184096.06</v>
      </c>
    </row>
    <row r="56" spans="1:7" x14ac:dyDescent="0.2">
      <c r="A56" s="26"/>
      <c r="B56" s="27" t="s">
        <v>18</v>
      </c>
      <c r="C56" s="28">
        <v>44</v>
      </c>
      <c r="D56" s="28">
        <v>39</v>
      </c>
      <c r="E56" s="50">
        <v>22784.42</v>
      </c>
      <c r="F56" s="50">
        <v>3716.84</v>
      </c>
      <c r="G56" s="31">
        <f>E56+F56</f>
        <v>26501.26</v>
      </c>
    </row>
    <row r="57" spans="1:7" x14ac:dyDescent="0.2">
      <c r="A57" s="64"/>
      <c r="B57" s="33" t="s">
        <v>35</v>
      </c>
      <c r="C57" s="137">
        <f>SUM(C52:C56)</f>
        <v>12725</v>
      </c>
      <c r="D57" s="137">
        <f>SUM(D52:D56)</f>
        <v>8984</v>
      </c>
      <c r="E57" s="65">
        <f>SUM(E52:E56)</f>
        <v>5880567.4299999997</v>
      </c>
      <c r="F57" s="65">
        <f>SUM(F52:F56)</f>
        <v>182675.87</v>
      </c>
      <c r="G57" s="35">
        <f>SUM(G52:G56)</f>
        <v>6063243.3000000007</v>
      </c>
    </row>
    <row r="58" spans="1:7" x14ac:dyDescent="0.2">
      <c r="A58" s="19"/>
      <c r="B58" s="66" t="s">
        <v>36</v>
      </c>
      <c r="C58" s="67"/>
      <c r="D58" s="68"/>
      <c r="E58" s="54"/>
      <c r="F58" s="63"/>
      <c r="G58" s="63"/>
    </row>
    <row r="59" spans="1:7" x14ac:dyDescent="0.2">
      <c r="A59" s="47"/>
      <c r="B59" s="27" t="s">
        <v>14</v>
      </c>
      <c r="C59" s="69">
        <f t="shared" ref="C59:F63" si="4">C10+C17+C24+C32+C39+C52</f>
        <v>49464</v>
      </c>
      <c r="D59" s="69">
        <f t="shared" si="4"/>
        <v>22645</v>
      </c>
      <c r="E59" s="70">
        <f t="shared" si="4"/>
        <v>20728587.41</v>
      </c>
      <c r="F59" s="70">
        <f t="shared" si="4"/>
        <v>782121.70000000007</v>
      </c>
      <c r="G59" s="70">
        <f>E59+F59</f>
        <v>21510709.109999999</v>
      </c>
    </row>
    <row r="60" spans="1:7" x14ac:dyDescent="0.2">
      <c r="A60" s="47"/>
      <c r="B60" s="27" t="s">
        <v>15</v>
      </c>
      <c r="C60" s="69">
        <f t="shared" si="4"/>
        <v>55758</v>
      </c>
      <c r="D60" s="69">
        <f t="shared" si="4"/>
        <v>24031</v>
      </c>
      <c r="E60" s="70">
        <f t="shared" si="4"/>
        <v>21074028.060000002</v>
      </c>
      <c r="F60" s="70">
        <f t="shared" si="4"/>
        <v>733111.82000000007</v>
      </c>
      <c r="G60" s="70">
        <f>E60+F60</f>
        <v>21807139.880000003</v>
      </c>
    </row>
    <row r="61" spans="1:7" x14ac:dyDescent="0.2">
      <c r="A61" s="47"/>
      <c r="B61" s="27" t="s">
        <v>16</v>
      </c>
      <c r="C61" s="69">
        <f t="shared" si="4"/>
        <v>142932</v>
      </c>
      <c r="D61" s="69">
        <f t="shared" si="4"/>
        <v>69853</v>
      </c>
      <c r="E61" s="70">
        <f t="shared" si="4"/>
        <v>42877964.100000001</v>
      </c>
      <c r="F61" s="70">
        <f t="shared" si="4"/>
        <v>1686582.7500000002</v>
      </c>
      <c r="G61" s="70">
        <f>E61+F61</f>
        <v>44564546.850000001</v>
      </c>
    </row>
    <row r="62" spans="1:7" x14ac:dyDescent="0.2">
      <c r="A62" s="47"/>
      <c r="B62" s="27" t="s">
        <v>17</v>
      </c>
      <c r="C62" s="69">
        <f t="shared" si="4"/>
        <v>20076</v>
      </c>
      <c r="D62" s="69">
        <f t="shared" si="4"/>
        <v>18976</v>
      </c>
      <c r="E62" s="70">
        <f t="shared" si="4"/>
        <v>16710142.540000001</v>
      </c>
      <c r="F62" s="70">
        <f t="shared" si="4"/>
        <v>754517.04</v>
      </c>
      <c r="G62" s="70">
        <f>E62+F62</f>
        <v>17464659.580000002</v>
      </c>
    </row>
    <row r="63" spans="1:7" x14ac:dyDescent="0.2">
      <c r="A63" s="47"/>
      <c r="B63" s="27" t="s">
        <v>18</v>
      </c>
      <c r="C63" s="69">
        <f t="shared" si="4"/>
        <v>99</v>
      </c>
      <c r="D63" s="69">
        <f t="shared" si="4"/>
        <v>85</v>
      </c>
      <c r="E63" s="70">
        <f t="shared" si="4"/>
        <v>53016.32</v>
      </c>
      <c r="F63" s="70">
        <f t="shared" si="4"/>
        <v>3716.84</v>
      </c>
      <c r="G63" s="70">
        <f>E63+F63</f>
        <v>56733.16</v>
      </c>
    </row>
    <row r="64" spans="1:7" x14ac:dyDescent="0.2">
      <c r="A64" s="71"/>
      <c r="B64" s="72" t="s">
        <v>37</v>
      </c>
      <c r="C64" s="73">
        <f>C15+C22+C29+C37+C44+C57</f>
        <v>268341</v>
      </c>
      <c r="D64" s="73">
        <f t="shared" ref="D64:G64" si="5">D15+D22+D29+D37+D44+D57</f>
        <v>135596</v>
      </c>
      <c r="E64" s="65">
        <f t="shared" si="5"/>
        <v>101449362.67000002</v>
      </c>
      <c r="F64" s="65">
        <f t="shared" si="5"/>
        <v>3960050.1500000004</v>
      </c>
      <c r="G64" s="35">
        <f t="shared" si="5"/>
        <v>105409412.81999999</v>
      </c>
    </row>
    <row r="65" spans="1:7" x14ac:dyDescent="0.2">
      <c r="A65" s="40" t="s">
        <v>38</v>
      </c>
      <c r="B65" s="74" t="s">
        <v>39</v>
      </c>
      <c r="C65" s="75">
        <v>2317</v>
      </c>
      <c r="D65" s="75">
        <v>1340</v>
      </c>
      <c r="E65" s="34">
        <v>863582.82</v>
      </c>
      <c r="F65" s="34">
        <v>568265.97</v>
      </c>
      <c r="G65" s="34">
        <f>E65+F65</f>
        <v>1431848.79</v>
      </c>
    </row>
    <row r="66" spans="1:7" x14ac:dyDescent="0.2">
      <c r="A66" s="71"/>
      <c r="B66" s="72" t="s">
        <v>40</v>
      </c>
      <c r="C66" s="73">
        <f>C64+C65</f>
        <v>270658</v>
      </c>
      <c r="D66" s="73">
        <f>D64+D65</f>
        <v>136936</v>
      </c>
      <c r="E66" s="34">
        <f>E64+E65</f>
        <v>102312945.49000001</v>
      </c>
      <c r="F66" s="34">
        <f>F64+F65</f>
        <v>4528316.12</v>
      </c>
      <c r="G66" s="34">
        <f>G64+G65</f>
        <v>106841261.61</v>
      </c>
    </row>
    <row r="67" spans="1:7" x14ac:dyDescent="0.2">
      <c r="A67" s="76"/>
      <c r="B67" s="77"/>
      <c r="C67" s="78"/>
      <c r="D67" s="78"/>
      <c r="E67" s="12"/>
      <c r="F67" s="12"/>
      <c r="G67" s="12"/>
    </row>
    <row r="68" spans="1:7" x14ac:dyDescent="0.2">
      <c r="A68" s="79" t="s">
        <v>41</v>
      </c>
      <c r="B68" s="77"/>
      <c r="C68" s="80"/>
      <c r="D68" s="80"/>
      <c r="E68" s="12"/>
      <c r="F68" s="12"/>
      <c r="G68" s="12"/>
    </row>
    <row r="69" spans="1:7" ht="24" x14ac:dyDescent="0.2">
      <c r="A69" s="10" t="s">
        <v>4</v>
      </c>
      <c r="B69" s="11" t="s">
        <v>42</v>
      </c>
      <c r="C69" s="11" t="s">
        <v>43</v>
      </c>
      <c r="D69" s="11" t="s">
        <v>7</v>
      </c>
      <c r="E69" s="11" t="s">
        <v>44</v>
      </c>
      <c r="F69" s="11" t="s">
        <v>45</v>
      </c>
      <c r="G69" s="11" t="s">
        <v>46</v>
      </c>
    </row>
    <row r="70" spans="1:7" x14ac:dyDescent="0.2">
      <c r="A70" s="81" t="s">
        <v>12</v>
      </c>
      <c r="B70" s="82" t="s">
        <v>47</v>
      </c>
      <c r="C70" s="81" t="s">
        <v>43</v>
      </c>
      <c r="D70" s="83">
        <v>25707</v>
      </c>
      <c r="E70" s="84">
        <v>12853500</v>
      </c>
      <c r="F70" s="84">
        <v>413500</v>
      </c>
      <c r="G70" s="85">
        <f>E70+F70</f>
        <v>13267000</v>
      </c>
    </row>
    <row r="71" spans="1:7" x14ac:dyDescent="0.2">
      <c r="A71" s="81" t="s">
        <v>20</v>
      </c>
      <c r="B71" s="82" t="s">
        <v>48</v>
      </c>
      <c r="C71" s="81" t="s">
        <v>43</v>
      </c>
      <c r="D71" s="83">
        <v>9680</v>
      </c>
      <c r="E71" s="84">
        <v>9680000</v>
      </c>
      <c r="F71" s="84">
        <v>264000</v>
      </c>
      <c r="G71" s="85">
        <f>E71+F71</f>
        <v>9944000</v>
      </c>
    </row>
    <row r="72" spans="1:7" x14ac:dyDescent="0.2">
      <c r="A72" s="162" t="s">
        <v>109</v>
      </c>
      <c r="B72" s="163"/>
      <c r="C72" s="159" t="s">
        <v>43</v>
      </c>
      <c r="D72" s="69">
        <f>D70+D71</f>
        <v>35387</v>
      </c>
      <c r="E72" s="34">
        <f>E70+E71</f>
        <v>22533500</v>
      </c>
      <c r="F72" s="34">
        <f>F70+F71</f>
        <v>677500</v>
      </c>
      <c r="G72" s="34">
        <f>E72+F72</f>
        <v>23211000</v>
      </c>
    </row>
    <row r="73" spans="1:7" x14ac:dyDescent="0.2">
      <c r="A73" s="81" t="s">
        <v>23</v>
      </c>
      <c r="B73" s="82" t="s">
        <v>110</v>
      </c>
      <c r="C73" s="144" t="s">
        <v>43</v>
      </c>
      <c r="D73" s="133">
        <v>267</v>
      </c>
      <c r="E73" s="85">
        <v>165500</v>
      </c>
      <c r="F73" s="85">
        <v>141000</v>
      </c>
      <c r="G73" s="85">
        <f>E73+F73</f>
        <v>306500</v>
      </c>
    </row>
    <row r="74" spans="1:7" x14ac:dyDescent="0.2">
      <c r="A74" s="162" t="s">
        <v>111</v>
      </c>
      <c r="B74" s="163"/>
      <c r="C74" s="75"/>
      <c r="D74" s="73">
        <f>D72+D73</f>
        <v>35654</v>
      </c>
      <c r="E74" s="34">
        <f>E72+E73</f>
        <v>22699000</v>
      </c>
      <c r="F74" s="34">
        <f t="shared" ref="F74:G74" si="6">F72+F73</f>
        <v>818500</v>
      </c>
      <c r="G74" s="34">
        <f t="shared" si="6"/>
        <v>23517500</v>
      </c>
    </row>
    <row r="75" spans="1:7" x14ac:dyDescent="0.2">
      <c r="A75" s="76"/>
      <c r="B75" s="77"/>
      <c r="C75" s="78"/>
      <c r="D75" s="78"/>
      <c r="E75" s="12"/>
      <c r="F75" s="12"/>
      <c r="G75" s="12"/>
    </row>
    <row r="76" spans="1:7" x14ac:dyDescent="0.2">
      <c r="A76" s="24" t="s">
        <v>131</v>
      </c>
      <c r="B76" s="77"/>
      <c r="C76" s="80"/>
      <c r="D76" s="80"/>
      <c r="E76" s="12"/>
      <c r="F76" s="86"/>
      <c r="G76" s="12"/>
    </row>
    <row r="77" spans="1:7" x14ac:dyDescent="0.2">
      <c r="A77" s="76"/>
      <c r="B77" s="77"/>
      <c r="C77" s="78"/>
      <c r="D77" s="78"/>
      <c r="E77" s="12"/>
      <c r="F77" s="12"/>
      <c r="G77" s="12"/>
    </row>
    <row r="78" spans="1:7" x14ac:dyDescent="0.2">
      <c r="A78" s="76"/>
      <c r="B78" s="87"/>
      <c r="C78" s="78"/>
      <c r="D78" s="78"/>
      <c r="E78" s="12"/>
      <c r="F78" s="12"/>
      <c r="G78" s="12"/>
    </row>
    <row r="79" spans="1:7" x14ac:dyDescent="0.2">
      <c r="A79" s="76"/>
      <c r="B79" s="77"/>
      <c r="C79" s="78"/>
      <c r="D79" s="78"/>
      <c r="E79" s="12"/>
      <c r="F79" s="12"/>
      <c r="G79" s="12"/>
    </row>
    <row r="80" spans="1:7" x14ac:dyDescent="0.2">
      <c r="A80" s="76"/>
      <c r="B80" s="77"/>
      <c r="C80" s="78"/>
      <c r="D80" s="88"/>
      <c r="E80" s="12"/>
      <c r="F80" s="12"/>
      <c r="G80" s="12"/>
    </row>
    <row r="81" spans="1:7" x14ac:dyDescent="0.2">
      <c r="A81" s="76"/>
      <c r="B81" s="77"/>
      <c r="C81" s="78"/>
      <c r="D81" s="88"/>
      <c r="E81" s="12"/>
      <c r="F81" s="12"/>
      <c r="G81" s="12"/>
    </row>
    <row r="82" spans="1:7" x14ac:dyDescent="0.2">
      <c r="A82" s="76"/>
      <c r="B82" s="77"/>
      <c r="C82" s="78"/>
      <c r="D82" s="78"/>
      <c r="E82" s="12"/>
      <c r="F82" s="12"/>
      <c r="G82" s="12"/>
    </row>
    <row r="83" spans="1:7" x14ac:dyDescent="0.2">
      <c r="A83" s="76"/>
      <c r="B83" s="77"/>
      <c r="C83" s="78"/>
      <c r="D83" s="78"/>
      <c r="E83" s="12"/>
      <c r="F83" s="12"/>
      <c r="G83" s="12"/>
    </row>
    <row r="93" spans="1:7" x14ac:dyDescent="0.2">
      <c r="B93" s="77"/>
      <c r="C93" s="80"/>
      <c r="D93" s="80"/>
      <c r="E93" s="12"/>
      <c r="G93" s="89"/>
    </row>
    <row r="94" spans="1:7" x14ac:dyDescent="0.2">
      <c r="B94" s="77"/>
      <c r="C94" s="80"/>
      <c r="D94" s="80"/>
      <c r="E94" s="12"/>
      <c r="F94" s="12"/>
      <c r="G94" s="12"/>
    </row>
    <row r="95" spans="1:7" x14ac:dyDescent="0.2">
      <c r="A95" s="76"/>
      <c r="B95" s="77"/>
      <c r="C95" s="80"/>
      <c r="D95" s="80"/>
      <c r="E95" s="12"/>
      <c r="F95" s="12"/>
      <c r="G95" s="12"/>
    </row>
    <row r="96" spans="1:7" x14ac:dyDescent="0.2">
      <c r="B96" s="24"/>
      <c r="C96" s="24"/>
      <c r="D96" s="24"/>
      <c r="E96" s="24"/>
      <c r="G96" s="86"/>
    </row>
    <row r="97" spans="1:7" x14ac:dyDescent="0.2">
      <c r="A97" s="24"/>
      <c r="B97" s="24"/>
      <c r="C97" s="24"/>
      <c r="D97" s="24"/>
      <c r="E97" s="24"/>
      <c r="F97" s="24"/>
      <c r="G97" s="24"/>
    </row>
    <row r="98" spans="1:7" x14ac:dyDescent="0.2">
      <c r="A98" s="24"/>
      <c r="B98" s="24"/>
      <c r="C98" s="24"/>
      <c r="D98" s="24"/>
      <c r="E98" s="24"/>
      <c r="F98" s="24"/>
      <c r="G98" s="24"/>
    </row>
    <row r="99" spans="1:7" x14ac:dyDescent="0.2">
      <c r="A99" s="24"/>
      <c r="B99" s="24"/>
      <c r="C99" s="24"/>
      <c r="D99" s="24"/>
      <c r="E99" s="24"/>
      <c r="F99" s="24"/>
      <c r="G99" s="24"/>
    </row>
    <row r="100" spans="1:7" x14ac:dyDescent="0.2">
      <c r="A100" s="24"/>
      <c r="B100" s="24"/>
      <c r="C100" s="24"/>
      <c r="D100" s="24"/>
      <c r="E100" s="24"/>
      <c r="F100" s="24"/>
      <c r="G100" s="24"/>
    </row>
    <row r="101" spans="1:7" x14ac:dyDescent="0.2">
      <c r="A101" s="24"/>
      <c r="B101" s="24"/>
      <c r="C101" s="24"/>
      <c r="D101" s="24"/>
      <c r="E101" s="24"/>
      <c r="F101" s="24"/>
      <c r="G101" s="24"/>
    </row>
    <row r="102" spans="1:7" x14ac:dyDescent="0.2">
      <c r="A102" s="24"/>
      <c r="B102" s="24"/>
      <c r="C102" s="24"/>
      <c r="D102" s="24"/>
      <c r="E102" s="24"/>
      <c r="F102" s="24"/>
      <c r="G102" s="24"/>
    </row>
    <row r="103" spans="1:7" x14ac:dyDescent="0.2">
      <c r="A103" s="24"/>
      <c r="B103" s="24"/>
      <c r="C103" s="24"/>
      <c r="D103" s="24"/>
      <c r="E103" s="24"/>
      <c r="F103" s="24"/>
      <c r="G103" s="24"/>
    </row>
    <row r="104" spans="1:7" x14ac:dyDescent="0.2">
      <c r="A104" s="24"/>
      <c r="B104" s="24"/>
      <c r="C104" s="24"/>
      <c r="D104" s="24"/>
      <c r="E104" s="24"/>
      <c r="F104" s="24"/>
      <c r="G104" s="24"/>
    </row>
    <row r="105" spans="1:7" x14ac:dyDescent="0.2">
      <c r="A105" s="24"/>
      <c r="B105" s="24"/>
      <c r="C105" s="24"/>
      <c r="D105" s="24"/>
      <c r="E105" s="24"/>
      <c r="F105" s="24"/>
      <c r="G105" s="24"/>
    </row>
    <row r="106" spans="1:7" x14ac:dyDescent="0.2">
      <c r="A106" s="24"/>
      <c r="B106" s="24"/>
      <c r="C106" s="24"/>
      <c r="D106" s="24"/>
      <c r="E106" s="24"/>
      <c r="F106" s="24"/>
      <c r="G106" s="24"/>
    </row>
    <row r="107" spans="1:7" x14ac:dyDescent="0.2">
      <c r="A107" s="24"/>
      <c r="B107" s="24"/>
      <c r="C107" s="24"/>
      <c r="D107" s="24"/>
      <c r="E107" s="24"/>
      <c r="F107" s="24"/>
      <c r="G107" s="24"/>
    </row>
    <row r="108" spans="1:7" x14ac:dyDescent="0.2">
      <c r="A108" s="24"/>
      <c r="B108" s="24"/>
      <c r="C108" s="24"/>
      <c r="D108" s="24"/>
      <c r="E108" s="24"/>
      <c r="F108" s="24"/>
      <c r="G108" s="24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x14ac:dyDescent="0.2">
      <c r="A111" s="24"/>
      <c r="B111" s="24"/>
      <c r="C111" s="24"/>
      <c r="D111" s="24"/>
      <c r="E111" s="24"/>
      <c r="F111" s="24"/>
      <c r="G111" s="24"/>
    </row>
    <row r="112" spans="1:7" x14ac:dyDescent="0.2">
      <c r="A112" s="24"/>
      <c r="B112" s="24"/>
      <c r="C112" s="24"/>
      <c r="D112" s="24"/>
      <c r="E112" s="24"/>
      <c r="F112" s="24"/>
      <c r="G112" s="24"/>
    </row>
  </sheetData>
  <mergeCells count="3">
    <mergeCell ref="F6:G6"/>
    <mergeCell ref="A72:B72"/>
    <mergeCell ref="A74:B7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9"/>
  <sheetViews>
    <sheetView workbookViewId="0">
      <selection activeCell="H9" sqref="H9"/>
    </sheetView>
  </sheetViews>
  <sheetFormatPr defaultRowHeight="12.75" x14ac:dyDescent="0.2"/>
  <cols>
    <col min="1" max="1" width="5.28515625" style="24" customWidth="1"/>
    <col min="2" max="2" width="52.42578125" style="24" customWidth="1"/>
    <col min="3" max="3" width="10.140625" style="24" bestFit="1" customWidth="1"/>
    <col min="4" max="4" width="12.7109375" style="24" customWidth="1"/>
    <col min="5" max="5" width="16.85546875" style="24" customWidth="1"/>
    <col min="6" max="6" width="22.28515625" style="24" customWidth="1"/>
    <col min="7" max="7" width="17.28515625" style="24" customWidth="1"/>
    <col min="8" max="14" width="9.140625" style="6"/>
    <col min="15" max="15" width="12.28515625" style="6" bestFit="1" customWidth="1"/>
    <col min="16" max="38" width="9.140625" style="6"/>
    <col min="39" max="256" width="9.140625" style="7"/>
    <col min="257" max="257" width="5.28515625" style="7" customWidth="1"/>
    <col min="258" max="258" width="52.42578125" style="7" customWidth="1"/>
    <col min="259" max="259" width="10.140625" style="7" bestFit="1" customWidth="1"/>
    <col min="260" max="260" width="12.7109375" style="7" customWidth="1"/>
    <col min="261" max="261" width="16.85546875" style="7" customWidth="1"/>
    <col min="262" max="262" width="22.28515625" style="7" customWidth="1"/>
    <col min="263" max="263" width="17.28515625" style="7" customWidth="1"/>
    <col min="264" max="512" width="9.140625" style="7"/>
    <col min="513" max="513" width="5.28515625" style="7" customWidth="1"/>
    <col min="514" max="514" width="52.42578125" style="7" customWidth="1"/>
    <col min="515" max="515" width="10.140625" style="7" bestFit="1" customWidth="1"/>
    <col min="516" max="516" width="12.7109375" style="7" customWidth="1"/>
    <col min="517" max="517" width="16.85546875" style="7" customWidth="1"/>
    <col min="518" max="518" width="22.28515625" style="7" customWidth="1"/>
    <col min="519" max="519" width="17.28515625" style="7" customWidth="1"/>
    <col min="520" max="768" width="9.140625" style="7"/>
    <col min="769" max="769" width="5.28515625" style="7" customWidth="1"/>
    <col min="770" max="770" width="52.42578125" style="7" customWidth="1"/>
    <col min="771" max="771" width="10.140625" style="7" bestFit="1" customWidth="1"/>
    <col min="772" max="772" width="12.7109375" style="7" customWidth="1"/>
    <col min="773" max="773" width="16.85546875" style="7" customWidth="1"/>
    <col min="774" max="774" width="22.28515625" style="7" customWidth="1"/>
    <col min="775" max="775" width="17.28515625" style="7" customWidth="1"/>
    <col min="776" max="1024" width="9.140625" style="7"/>
    <col min="1025" max="1025" width="5.28515625" style="7" customWidth="1"/>
    <col min="1026" max="1026" width="52.42578125" style="7" customWidth="1"/>
    <col min="1027" max="1027" width="10.140625" style="7" bestFit="1" customWidth="1"/>
    <col min="1028" max="1028" width="12.7109375" style="7" customWidth="1"/>
    <col min="1029" max="1029" width="16.85546875" style="7" customWidth="1"/>
    <col min="1030" max="1030" width="22.28515625" style="7" customWidth="1"/>
    <col min="1031" max="1031" width="17.28515625" style="7" customWidth="1"/>
    <col min="1032" max="1280" width="9.140625" style="7"/>
    <col min="1281" max="1281" width="5.28515625" style="7" customWidth="1"/>
    <col min="1282" max="1282" width="52.42578125" style="7" customWidth="1"/>
    <col min="1283" max="1283" width="10.140625" style="7" bestFit="1" customWidth="1"/>
    <col min="1284" max="1284" width="12.7109375" style="7" customWidth="1"/>
    <col min="1285" max="1285" width="16.85546875" style="7" customWidth="1"/>
    <col min="1286" max="1286" width="22.28515625" style="7" customWidth="1"/>
    <col min="1287" max="1287" width="17.28515625" style="7" customWidth="1"/>
    <col min="1288" max="1536" width="9.140625" style="7"/>
    <col min="1537" max="1537" width="5.28515625" style="7" customWidth="1"/>
    <col min="1538" max="1538" width="52.42578125" style="7" customWidth="1"/>
    <col min="1539" max="1539" width="10.140625" style="7" bestFit="1" customWidth="1"/>
    <col min="1540" max="1540" width="12.7109375" style="7" customWidth="1"/>
    <col min="1541" max="1541" width="16.85546875" style="7" customWidth="1"/>
    <col min="1542" max="1542" width="22.28515625" style="7" customWidth="1"/>
    <col min="1543" max="1543" width="17.28515625" style="7" customWidth="1"/>
    <col min="1544" max="1792" width="9.140625" style="7"/>
    <col min="1793" max="1793" width="5.28515625" style="7" customWidth="1"/>
    <col min="1794" max="1794" width="52.42578125" style="7" customWidth="1"/>
    <col min="1795" max="1795" width="10.140625" style="7" bestFit="1" customWidth="1"/>
    <col min="1796" max="1796" width="12.7109375" style="7" customWidth="1"/>
    <col min="1797" max="1797" width="16.85546875" style="7" customWidth="1"/>
    <col min="1798" max="1798" width="22.28515625" style="7" customWidth="1"/>
    <col min="1799" max="1799" width="17.28515625" style="7" customWidth="1"/>
    <col min="1800" max="2048" width="9.140625" style="7"/>
    <col min="2049" max="2049" width="5.28515625" style="7" customWidth="1"/>
    <col min="2050" max="2050" width="52.42578125" style="7" customWidth="1"/>
    <col min="2051" max="2051" width="10.140625" style="7" bestFit="1" customWidth="1"/>
    <col min="2052" max="2052" width="12.7109375" style="7" customWidth="1"/>
    <col min="2053" max="2053" width="16.85546875" style="7" customWidth="1"/>
    <col min="2054" max="2054" width="22.28515625" style="7" customWidth="1"/>
    <col min="2055" max="2055" width="17.28515625" style="7" customWidth="1"/>
    <col min="2056" max="2304" width="9.140625" style="7"/>
    <col min="2305" max="2305" width="5.28515625" style="7" customWidth="1"/>
    <col min="2306" max="2306" width="52.42578125" style="7" customWidth="1"/>
    <col min="2307" max="2307" width="10.140625" style="7" bestFit="1" customWidth="1"/>
    <col min="2308" max="2308" width="12.7109375" style="7" customWidth="1"/>
    <col min="2309" max="2309" width="16.85546875" style="7" customWidth="1"/>
    <col min="2310" max="2310" width="22.28515625" style="7" customWidth="1"/>
    <col min="2311" max="2311" width="17.28515625" style="7" customWidth="1"/>
    <col min="2312" max="2560" width="9.140625" style="7"/>
    <col min="2561" max="2561" width="5.28515625" style="7" customWidth="1"/>
    <col min="2562" max="2562" width="52.42578125" style="7" customWidth="1"/>
    <col min="2563" max="2563" width="10.140625" style="7" bestFit="1" customWidth="1"/>
    <col min="2564" max="2564" width="12.7109375" style="7" customWidth="1"/>
    <col min="2565" max="2565" width="16.85546875" style="7" customWidth="1"/>
    <col min="2566" max="2566" width="22.28515625" style="7" customWidth="1"/>
    <col min="2567" max="2567" width="17.28515625" style="7" customWidth="1"/>
    <col min="2568" max="2816" width="9.140625" style="7"/>
    <col min="2817" max="2817" width="5.28515625" style="7" customWidth="1"/>
    <col min="2818" max="2818" width="52.42578125" style="7" customWidth="1"/>
    <col min="2819" max="2819" width="10.140625" style="7" bestFit="1" customWidth="1"/>
    <col min="2820" max="2820" width="12.7109375" style="7" customWidth="1"/>
    <col min="2821" max="2821" width="16.85546875" style="7" customWidth="1"/>
    <col min="2822" max="2822" width="22.28515625" style="7" customWidth="1"/>
    <col min="2823" max="2823" width="17.28515625" style="7" customWidth="1"/>
    <col min="2824" max="3072" width="9.140625" style="7"/>
    <col min="3073" max="3073" width="5.28515625" style="7" customWidth="1"/>
    <col min="3074" max="3074" width="52.42578125" style="7" customWidth="1"/>
    <col min="3075" max="3075" width="10.140625" style="7" bestFit="1" customWidth="1"/>
    <col min="3076" max="3076" width="12.7109375" style="7" customWidth="1"/>
    <col min="3077" max="3077" width="16.85546875" style="7" customWidth="1"/>
    <col min="3078" max="3078" width="22.28515625" style="7" customWidth="1"/>
    <col min="3079" max="3079" width="17.28515625" style="7" customWidth="1"/>
    <col min="3080" max="3328" width="9.140625" style="7"/>
    <col min="3329" max="3329" width="5.28515625" style="7" customWidth="1"/>
    <col min="3330" max="3330" width="52.42578125" style="7" customWidth="1"/>
    <col min="3331" max="3331" width="10.140625" style="7" bestFit="1" customWidth="1"/>
    <col min="3332" max="3332" width="12.7109375" style="7" customWidth="1"/>
    <col min="3333" max="3333" width="16.85546875" style="7" customWidth="1"/>
    <col min="3334" max="3334" width="22.28515625" style="7" customWidth="1"/>
    <col min="3335" max="3335" width="17.28515625" style="7" customWidth="1"/>
    <col min="3336" max="3584" width="9.140625" style="7"/>
    <col min="3585" max="3585" width="5.28515625" style="7" customWidth="1"/>
    <col min="3586" max="3586" width="52.42578125" style="7" customWidth="1"/>
    <col min="3587" max="3587" width="10.140625" style="7" bestFit="1" customWidth="1"/>
    <col min="3588" max="3588" width="12.7109375" style="7" customWidth="1"/>
    <col min="3589" max="3589" width="16.85546875" style="7" customWidth="1"/>
    <col min="3590" max="3590" width="22.28515625" style="7" customWidth="1"/>
    <col min="3591" max="3591" width="17.28515625" style="7" customWidth="1"/>
    <col min="3592" max="3840" width="9.140625" style="7"/>
    <col min="3841" max="3841" width="5.28515625" style="7" customWidth="1"/>
    <col min="3842" max="3842" width="52.42578125" style="7" customWidth="1"/>
    <col min="3843" max="3843" width="10.140625" style="7" bestFit="1" customWidth="1"/>
    <col min="3844" max="3844" width="12.7109375" style="7" customWidth="1"/>
    <col min="3845" max="3845" width="16.85546875" style="7" customWidth="1"/>
    <col min="3846" max="3846" width="22.28515625" style="7" customWidth="1"/>
    <col min="3847" max="3847" width="17.28515625" style="7" customWidth="1"/>
    <col min="3848" max="4096" width="9.140625" style="7"/>
    <col min="4097" max="4097" width="5.28515625" style="7" customWidth="1"/>
    <col min="4098" max="4098" width="52.42578125" style="7" customWidth="1"/>
    <col min="4099" max="4099" width="10.140625" style="7" bestFit="1" customWidth="1"/>
    <col min="4100" max="4100" width="12.7109375" style="7" customWidth="1"/>
    <col min="4101" max="4101" width="16.85546875" style="7" customWidth="1"/>
    <col min="4102" max="4102" width="22.28515625" style="7" customWidth="1"/>
    <col min="4103" max="4103" width="17.28515625" style="7" customWidth="1"/>
    <col min="4104" max="4352" width="9.140625" style="7"/>
    <col min="4353" max="4353" width="5.28515625" style="7" customWidth="1"/>
    <col min="4354" max="4354" width="52.42578125" style="7" customWidth="1"/>
    <col min="4355" max="4355" width="10.140625" style="7" bestFit="1" customWidth="1"/>
    <col min="4356" max="4356" width="12.7109375" style="7" customWidth="1"/>
    <col min="4357" max="4357" width="16.85546875" style="7" customWidth="1"/>
    <col min="4358" max="4358" width="22.28515625" style="7" customWidth="1"/>
    <col min="4359" max="4359" width="17.28515625" style="7" customWidth="1"/>
    <col min="4360" max="4608" width="9.140625" style="7"/>
    <col min="4609" max="4609" width="5.28515625" style="7" customWidth="1"/>
    <col min="4610" max="4610" width="52.42578125" style="7" customWidth="1"/>
    <col min="4611" max="4611" width="10.140625" style="7" bestFit="1" customWidth="1"/>
    <col min="4612" max="4612" width="12.7109375" style="7" customWidth="1"/>
    <col min="4613" max="4613" width="16.85546875" style="7" customWidth="1"/>
    <col min="4614" max="4614" width="22.28515625" style="7" customWidth="1"/>
    <col min="4615" max="4615" width="17.28515625" style="7" customWidth="1"/>
    <col min="4616" max="4864" width="9.140625" style="7"/>
    <col min="4865" max="4865" width="5.28515625" style="7" customWidth="1"/>
    <col min="4866" max="4866" width="52.42578125" style="7" customWidth="1"/>
    <col min="4867" max="4867" width="10.140625" style="7" bestFit="1" customWidth="1"/>
    <col min="4868" max="4868" width="12.7109375" style="7" customWidth="1"/>
    <col min="4869" max="4869" width="16.85546875" style="7" customWidth="1"/>
    <col min="4870" max="4870" width="22.28515625" style="7" customWidth="1"/>
    <col min="4871" max="4871" width="17.28515625" style="7" customWidth="1"/>
    <col min="4872" max="5120" width="9.140625" style="7"/>
    <col min="5121" max="5121" width="5.28515625" style="7" customWidth="1"/>
    <col min="5122" max="5122" width="52.42578125" style="7" customWidth="1"/>
    <col min="5123" max="5123" width="10.140625" style="7" bestFit="1" customWidth="1"/>
    <col min="5124" max="5124" width="12.7109375" style="7" customWidth="1"/>
    <col min="5125" max="5125" width="16.85546875" style="7" customWidth="1"/>
    <col min="5126" max="5126" width="22.28515625" style="7" customWidth="1"/>
    <col min="5127" max="5127" width="17.28515625" style="7" customWidth="1"/>
    <col min="5128" max="5376" width="9.140625" style="7"/>
    <col min="5377" max="5377" width="5.28515625" style="7" customWidth="1"/>
    <col min="5378" max="5378" width="52.42578125" style="7" customWidth="1"/>
    <col min="5379" max="5379" width="10.140625" style="7" bestFit="1" customWidth="1"/>
    <col min="5380" max="5380" width="12.7109375" style="7" customWidth="1"/>
    <col min="5381" max="5381" width="16.85546875" style="7" customWidth="1"/>
    <col min="5382" max="5382" width="22.28515625" style="7" customWidth="1"/>
    <col min="5383" max="5383" width="17.28515625" style="7" customWidth="1"/>
    <col min="5384" max="5632" width="9.140625" style="7"/>
    <col min="5633" max="5633" width="5.28515625" style="7" customWidth="1"/>
    <col min="5634" max="5634" width="52.42578125" style="7" customWidth="1"/>
    <col min="5635" max="5635" width="10.140625" style="7" bestFit="1" customWidth="1"/>
    <col min="5636" max="5636" width="12.7109375" style="7" customWidth="1"/>
    <col min="5637" max="5637" width="16.85546875" style="7" customWidth="1"/>
    <col min="5638" max="5638" width="22.28515625" style="7" customWidth="1"/>
    <col min="5639" max="5639" width="17.28515625" style="7" customWidth="1"/>
    <col min="5640" max="5888" width="9.140625" style="7"/>
    <col min="5889" max="5889" width="5.28515625" style="7" customWidth="1"/>
    <col min="5890" max="5890" width="52.42578125" style="7" customWidth="1"/>
    <col min="5891" max="5891" width="10.140625" style="7" bestFit="1" customWidth="1"/>
    <col min="5892" max="5892" width="12.7109375" style="7" customWidth="1"/>
    <col min="5893" max="5893" width="16.85546875" style="7" customWidth="1"/>
    <col min="5894" max="5894" width="22.28515625" style="7" customWidth="1"/>
    <col min="5895" max="5895" width="17.28515625" style="7" customWidth="1"/>
    <col min="5896" max="6144" width="9.140625" style="7"/>
    <col min="6145" max="6145" width="5.28515625" style="7" customWidth="1"/>
    <col min="6146" max="6146" width="52.42578125" style="7" customWidth="1"/>
    <col min="6147" max="6147" width="10.140625" style="7" bestFit="1" customWidth="1"/>
    <col min="6148" max="6148" width="12.7109375" style="7" customWidth="1"/>
    <col min="6149" max="6149" width="16.85546875" style="7" customWidth="1"/>
    <col min="6150" max="6150" width="22.28515625" style="7" customWidth="1"/>
    <col min="6151" max="6151" width="17.28515625" style="7" customWidth="1"/>
    <col min="6152" max="6400" width="9.140625" style="7"/>
    <col min="6401" max="6401" width="5.28515625" style="7" customWidth="1"/>
    <col min="6402" max="6402" width="52.42578125" style="7" customWidth="1"/>
    <col min="6403" max="6403" width="10.140625" style="7" bestFit="1" customWidth="1"/>
    <col min="6404" max="6404" width="12.7109375" style="7" customWidth="1"/>
    <col min="6405" max="6405" width="16.85546875" style="7" customWidth="1"/>
    <col min="6406" max="6406" width="22.28515625" style="7" customWidth="1"/>
    <col min="6407" max="6407" width="17.28515625" style="7" customWidth="1"/>
    <col min="6408" max="6656" width="9.140625" style="7"/>
    <col min="6657" max="6657" width="5.28515625" style="7" customWidth="1"/>
    <col min="6658" max="6658" width="52.42578125" style="7" customWidth="1"/>
    <col min="6659" max="6659" width="10.140625" style="7" bestFit="1" customWidth="1"/>
    <col min="6660" max="6660" width="12.7109375" style="7" customWidth="1"/>
    <col min="6661" max="6661" width="16.85546875" style="7" customWidth="1"/>
    <col min="6662" max="6662" width="22.28515625" style="7" customWidth="1"/>
    <col min="6663" max="6663" width="17.28515625" style="7" customWidth="1"/>
    <col min="6664" max="6912" width="9.140625" style="7"/>
    <col min="6913" max="6913" width="5.28515625" style="7" customWidth="1"/>
    <col min="6914" max="6914" width="52.42578125" style="7" customWidth="1"/>
    <col min="6915" max="6915" width="10.140625" style="7" bestFit="1" customWidth="1"/>
    <col min="6916" max="6916" width="12.7109375" style="7" customWidth="1"/>
    <col min="6917" max="6917" width="16.85546875" style="7" customWidth="1"/>
    <col min="6918" max="6918" width="22.28515625" style="7" customWidth="1"/>
    <col min="6919" max="6919" width="17.28515625" style="7" customWidth="1"/>
    <col min="6920" max="7168" width="9.140625" style="7"/>
    <col min="7169" max="7169" width="5.28515625" style="7" customWidth="1"/>
    <col min="7170" max="7170" width="52.42578125" style="7" customWidth="1"/>
    <col min="7171" max="7171" width="10.140625" style="7" bestFit="1" customWidth="1"/>
    <col min="7172" max="7172" width="12.7109375" style="7" customWidth="1"/>
    <col min="7173" max="7173" width="16.85546875" style="7" customWidth="1"/>
    <col min="7174" max="7174" width="22.28515625" style="7" customWidth="1"/>
    <col min="7175" max="7175" width="17.28515625" style="7" customWidth="1"/>
    <col min="7176" max="7424" width="9.140625" style="7"/>
    <col min="7425" max="7425" width="5.28515625" style="7" customWidth="1"/>
    <col min="7426" max="7426" width="52.42578125" style="7" customWidth="1"/>
    <col min="7427" max="7427" width="10.140625" style="7" bestFit="1" customWidth="1"/>
    <col min="7428" max="7428" width="12.7109375" style="7" customWidth="1"/>
    <col min="7429" max="7429" width="16.85546875" style="7" customWidth="1"/>
    <col min="7430" max="7430" width="22.28515625" style="7" customWidth="1"/>
    <col min="7431" max="7431" width="17.28515625" style="7" customWidth="1"/>
    <col min="7432" max="7680" width="9.140625" style="7"/>
    <col min="7681" max="7681" width="5.28515625" style="7" customWidth="1"/>
    <col min="7682" max="7682" width="52.42578125" style="7" customWidth="1"/>
    <col min="7683" max="7683" width="10.140625" style="7" bestFit="1" customWidth="1"/>
    <col min="7684" max="7684" width="12.7109375" style="7" customWidth="1"/>
    <col min="7685" max="7685" width="16.85546875" style="7" customWidth="1"/>
    <col min="7686" max="7686" width="22.28515625" style="7" customWidth="1"/>
    <col min="7687" max="7687" width="17.28515625" style="7" customWidth="1"/>
    <col min="7688" max="7936" width="9.140625" style="7"/>
    <col min="7937" max="7937" width="5.28515625" style="7" customWidth="1"/>
    <col min="7938" max="7938" width="52.42578125" style="7" customWidth="1"/>
    <col min="7939" max="7939" width="10.140625" style="7" bestFit="1" customWidth="1"/>
    <col min="7940" max="7940" width="12.7109375" style="7" customWidth="1"/>
    <col min="7941" max="7941" width="16.85546875" style="7" customWidth="1"/>
    <col min="7942" max="7942" width="22.28515625" style="7" customWidth="1"/>
    <col min="7943" max="7943" width="17.28515625" style="7" customWidth="1"/>
    <col min="7944" max="8192" width="9.140625" style="7"/>
    <col min="8193" max="8193" width="5.28515625" style="7" customWidth="1"/>
    <col min="8194" max="8194" width="52.42578125" style="7" customWidth="1"/>
    <col min="8195" max="8195" width="10.140625" style="7" bestFit="1" customWidth="1"/>
    <col min="8196" max="8196" width="12.7109375" style="7" customWidth="1"/>
    <col min="8197" max="8197" width="16.85546875" style="7" customWidth="1"/>
    <col min="8198" max="8198" width="22.28515625" style="7" customWidth="1"/>
    <col min="8199" max="8199" width="17.28515625" style="7" customWidth="1"/>
    <col min="8200" max="8448" width="9.140625" style="7"/>
    <col min="8449" max="8449" width="5.28515625" style="7" customWidth="1"/>
    <col min="8450" max="8450" width="52.42578125" style="7" customWidth="1"/>
    <col min="8451" max="8451" width="10.140625" style="7" bestFit="1" customWidth="1"/>
    <col min="8452" max="8452" width="12.7109375" style="7" customWidth="1"/>
    <col min="8453" max="8453" width="16.85546875" style="7" customWidth="1"/>
    <col min="8454" max="8454" width="22.28515625" style="7" customWidth="1"/>
    <col min="8455" max="8455" width="17.28515625" style="7" customWidth="1"/>
    <col min="8456" max="8704" width="9.140625" style="7"/>
    <col min="8705" max="8705" width="5.28515625" style="7" customWidth="1"/>
    <col min="8706" max="8706" width="52.42578125" style="7" customWidth="1"/>
    <col min="8707" max="8707" width="10.140625" style="7" bestFit="1" customWidth="1"/>
    <col min="8708" max="8708" width="12.7109375" style="7" customWidth="1"/>
    <col min="8709" max="8709" width="16.85546875" style="7" customWidth="1"/>
    <col min="8710" max="8710" width="22.28515625" style="7" customWidth="1"/>
    <col min="8711" max="8711" width="17.28515625" style="7" customWidth="1"/>
    <col min="8712" max="8960" width="9.140625" style="7"/>
    <col min="8961" max="8961" width="5.28515625" style="7" customWidth="1"/>
    <col min="8962" max="8962" width="52.42578125" style="7" customWidth="1"/>
    <col min="8963" max="8963" width="10.140625" style="7" bestFit="1" customWidth="1"/>
    <col min="8964" max="8964" width="12.7109375" style="7" customWidth="1"/>
    <col min="8965" max="8965" width="16.85546875" style="7" customWidth="1"/>
    <col min="8966" max="8966" width="22.28515625" style="7" customWidth="1"/>
    <col min="8967" max="8967" width="17.28515625" style="7" customWidth="1"/>
    <col min="8968" max="9216" width="9.140625" style="7"/>
    <col min="9217" max="9217" width="5.28515625" style="7" customWidth="1"/>
    <col min="9218" max="9218" width="52.42578125" style="7" customWidth="1"/>
    <col min="9219" max="9219" width="10.140625" style="7" bestFit="1" customWidth="1"/>
    <col min="9220" max="9220" width="12.7109375" style="7" customWidth="1"/>
    <col min="9221" max="9221" width="16.85546875" style="7" customWidth="1"/>
    <col min="9222" max="9222" width="22.28515625" style="7" customWidth="1"/>
    <col min="9223" max="9223" width="17.28515625" style="7" customWidth="1"/>
    <col min="9224" max="9472" width="9.140625" style="7"/>
    <col min="9473" max="9473" width="5.28515625" style="7" customWidth="1"/>
    <col min="9474" max="9474" width="52.42578125" style="7" customWidth="1"/>
    <col min="9475" max="9475" width="10.140625" style="7" bestFit="1" customWidth="1"/>
    <col min="9476" max="9476" width="12.7109375" style="7" customWidth="1"/>
    <col min="9477" max="9477" width="16.85546875" style="7" customWidth="1"/>
    <col min="9478" max="9478" width="22.28515625" style="7" customWidth="1"/>
    <col min="9479" max="9479" width="17.28515625" style="7" customWidth="1"/>
    <col min="9480" max="9728" width="9.140625" style="7"/>
    <col min="9729" max="9729" width="5.28515625" style="7" customWidth="1"/>
    <col min="9730" max="9730" width="52.42578125" style="7" customWidth="1"/>
    <col min="9731" max="9731" width="10.140625" style="7" bestFit="1" customWidth="1"/>
    <col min="9732" max="9732" width="12.7109375" style="7" customWidth="1"/>
    <col min="9733" max="9733" width="16.85546875" style="7" customWidth="1"/>
    <col min="9734" max="9734" width="22.28515625" style="7" customWidth="1"/>
    <col min="9735" max="9735" width="17.28515625" style="7" customWidth="1"/>
    <col min="9736" max="9984" width="9.140625" style="7"/>
    <col min="9985" max="9985" width="5.28515625" style="7" customWidth="1"/>
    <col min="9986" max="9986" width="52.42578125" style="7" customWidth="1"/>
    <col min="9987" max="9987" width="10.140625" style="7" bestFit="1" customWidth="1"/>
    <col min="9988" max="9988" width="12.7109375" style="7" customWidth="1"/>
    <col min="9989" max="9989" width="16.85546875" style="7" customWidth="1"/>
    <col min="9990" max="9990" width="22.28515625" style="7" customWidth="1"/>
    <col min="9991" max="9991" width="17.28515625" style="7" customWidth="1"/>
    <col min="9992" max="10240" width="9.140625" style="7"/>
    <col min="10241" max="10241" width="5.28515625" style="7" customWidth="1"/>
    <col min="10242" max="10242" width="52.42578125" style="7" customWidth="1"/>
    <col min="10243" max="10243" width="10.140625" style="7" bestFit="1" customWidth="1"/>
    <col min="10244" max="10244" width="12.7109375" style="7" customWidth="1"/>
    <col min="10245" max="10245" width="16.85546875" style="7" customWidth="1"/>
    <col min="10246" max="10246" width="22.28515625" style="7" customWidth="1"/>
    <col min="10247" max="10247" width="17.28515625" style="7" customWidth="1"/>
    <col min="10248" max="10496" width="9.140625" style="7"/>
    <col min="10497" max="10497" width="5.28515625" style="7" customWidth="1"/>
    <col min="10498" max="10498" width="52.42578125" style="7" customWidth="1"/>
    <col min="10499" max="10499" width="10.140625" style="7" bestFit="1" customWidth="1"/>
    <col min="10500" max="10500" width="12.7109375" style="7" customWidth="1"/>
    <col min="10501" max="10501" width="16.85546875" style="7" customWidth="1"/>
    <col min="10502" max="10502" width="22.28515625" style="7" customWidth="1"/>
    <col min="10503" max="10503" width="17.28515625" style="7" customWidth="1"/>
    <col min="10504" max="10752" width="9.140625" style="7"/>
    <col min="10753" max="10753" width="5.28515625" style="7" customWidth="1"/>
    <col min="10754" max="10754" width="52.42578125" style="7" customWidth="1"/>
    <col min="10755" max="10755" width="10.140625" style="7" bestFit="1" customWidth="1"/>
    <col min="10756" max="10756" width="12.7109375" style="7" customWidth="1"/>
    <col min="10757" max="10757" width="16.85546875" style="7" customWidth="1"/>
    <col min="10758" max="10758" width="22.28515625" style="7" customWidth="1"/>
    <col min="10759" max="10759" width="17.28515625" style="7" customWidth="1"/>
    <col min="10760" max="11008" width="9.140625" style="7"/>
    <col min="11009" max="11009" width="5.28515625" style="7" customWidth="1"/>
    <col min="11010" max="11010" width="52.42578125" style="7" customWidth="1"/>
    <col min="11011" max="11011" width="10.140625" style="7" bestFit="1" customWidth="1"/>
    <col min="11012" max="11012" width="12.7109375" style="7" customWidth="1"/>
    <col min="11013" max="11013" width="16.85546875" style="7" customWidth="1"/>
    <col min="11014" max="11014" width="22.28515625" style="7" customWidth="1"/>
    <col min="11015" max="11015" width="17.28515625" style="7" customWidth="1"/>
    <col min="11016" max="11264" width="9.140625" style="7"/>
    <col min="11265" max="11265" width="5.28515625" style="7" customWidth="1"/>
    <col min="11266" max="11266" width="52.42578125" style="7" customWidth="1"/>
    <col min="11267" max="11267" width="10.140625" style="7" bestFit="1" customWidth="1"/>
    <col min="11268" max="11268" width="12.7109375" style="7" customWidth="1"/>
    <col min="11269" max="11269" width="16.85546875" style="7" customWidth="1"/>
    <col min="11270" max="11270" width="22.28515625" style="7" customWidth="1"/>
    <col min="11271" max="11271" width="17.28515625" style="7" customWidth="1"/>
    <col min="11272" max="11520" width="9.140625" style="7"/>
    <col min="11521" max="11521" width="5.28515625" style="7" customWidth="1"/>
    <col min="11522" max="11522" width="52.42578125" style="7" customWidth="1"/>
    <col min="11523" max="11523" width="10.140625" style="7" bestFit="1" customWidth="1"/>
    <col min="11524" max="11524" width="12.7109375" style="7" customWidth="1"/>
    <col min="11525" max="11525" width="16.85546875" style="7" customWidth="1"/>
    <col min="11526" max="11526" width="22.28515625" style="7" customWidth="1"/>
    <col min="11527" max="11527" width="17.28515625" style="7" customWidth="1"/>
    <col min="11528" max="11776" width="9.140625" style="7"/>
    <col min="11777" max="11777" width="5.28515625" style="7" customWidth="1"/>
    <col min="11778" max="11778" width="52.42578125" style="7" customWidth="1"/>
    <col min="11779" max="11779" width="10.140625" style="7" bestFit="1" customWidth="1"/>
    <col min="11780" max="11780" width="12.7109375" style="7" customWidth="1"/>
    <col min="11781" max="11781" width="16.85546875" style="7" customWidth="1"/>
    <col min="11782" max="11782" width="22.28515625" style="7" customWidth="1"/>
    <col min="11783" max="11783" width="17.28515625" style="7" customWidth="1"/>
    <col min="11784" max="12032" width="9.140625" style="7"/>
    <col min="12033" max="12033" width="5.28515625" style="7" customWidth="1"/>
    <col min="12034" max="12034" width="52.42578125" style="7" customWidth="1"/>
    <col min="12035" max="12035" width="10.140625" style="7" bestFit="1" customWidth="1"/>
    <col min="12036" max="12036" width="12.7109375" style="7" customWidth="1"/>
    <col min="12037" max="12037" width="16.85546875" style="7" customWidth="1"/>
    <col min="12038" max="12038" width="22.28515625" style="7" customWidth="1"/>
    <col min="12039" max="12039" width="17.28515625" style="7" customWidth="1"/>
    <col min="12040" max="12288" width="9.140625" style="7"/>
    <col min="12289" max="12289" width="5.28515625" style="7" customWidth="1"/>
    <col min="12290" max="12290" width="52.42578125" style="7" customWidth="1"/>
    <col min="12291" max="12291" width="10.140625" style="7" bestFit="1" customWidth="1"/>
    <col min="12292" max="12292" width="12.7109375" style="7" customWidth="1"/>
    <col min="12293" max="12293" width="16.85546875" style="7" customWidth="1"/>
    <col min="12294" max="12294" width="22.28515625" style="7" customWidth="1"/>
    <col min="12295" max="12295" width="17.28515625" style="7" customWidth="1"/>
    <col min="12296" max="12544" width="9.140625" style="7"/>
    <col min="12545" max="12545" width="5.28515625" style="7" customWidth="1"/>
    <col min="12546" max="12546" width="52.42578125" style="7" customWidth="1"/>
    <col min="12547" max="12547" width="10.140625" style="7" bestFit="1" customWidth="1"/>
    <col min="12548" max="12548" width="12.7109375" style="7" customWidth="1"/>
    <col min="12549" max="12549" width="16.85546875" style="7" customWidth="1"/>
    <col min="12550" max="12550" width="22.28515625" style="7" customWidth="1"/>
    <col min="12551" max="12551" width="17.28515625" style="7" customWidth="1"/>
    <col min="12552" max="12800" width="9.140625" style="7"/>
    <col min="12801" max="12801" width="5.28515625" style="7" customWidth="1"/>
    <col min="12802" max="12802" width="52.42578125" style="7" customWidth="1"/>
    <col min="12803" max="12803" width="10.140625" style="7" bestFit="1" customWidth="1"/>
    <col min="12804" max="12804" width="12.7109375" style="7" customWidth="1"/>
    <col min="12805" max="12805" width="16.85546875" style="7" customWidth="1"/>
    <col min="12806" max="12806" width="22.28515625" style="7" customWidth="1"/>
    <col min="12807" max="12807" width="17.28515625" style="7" customWidth="1"/>
    <col min="12808" max="13056" width="9.140625" style="7"/>
    <col min="13057" max="13057" width="5.28515625" style="7" customWidth="1"/>
    <col min="13058" max="13058" width="52.42578125" style="7" customWidth="1"/>
    <col min="13059" max="13059" width="10.140625" style="7" bestFit="1" customWidth="1"/>
    <col min="13060" max="13060" width="12.7109375" style="7" customWidth="1"/>
    <col min="13061" max="13061" width="16.85546875" style="7" customWidth="1"/>
    <col min="13062" max="13062" width="22.28515625" style="7" customWidth="1"/>
    <col min="13063" max="13063" width="17.28515625" style="7" customWidth="1"/>
    <col min="13064" max="13312" width="9.140625" style="7"/>
    <col min="13313" max="13313" width="5.28515625" style="7" customWidth="1"/>
    <col min="13314" max="13314" width="52.42578125" style="7" customWidth="1"/>
    <col min="13315" max="13315" width="10.140625" style="7" bestFit="1" customWidth="1"/>
    <col min="13316" max="13316" width="12.7109375" style="7" customWidth="1"/>
    <col min="13317" max="13317" width="16.85546875" style="7" customWidth="1"/>
    <col min="13318" max="13318" width="22.28515625" style="7" customWidth="1"/>
    <col min="13319" max="13319" width="17.28515625" style="7" customWidth="1"/>
    <col min="13320" max="13568" width="9.140625" style="7"/>
    <col min="13569" max="13569" width="5.28515625" style="7" customWidth="1"/>
    <col min="13570" max="13570" width="52.42578125" style="7" customWidth="1"/>
    <col min="13571" max="13571" width="10.140625" style="7" bestFit="1" customWidth="1"/>
    <col min="13572" max="13572" width="12.7109375" style="7" customWidth="1"/>
    <col min="13573" max="13573" width="16.85546875" style="7" customWidth="1"/>
    <col min="13574" max="13574" width="22.28515625" style="7" customWidth="1"/>
    <col min="13575" max="13575" width="17.28515625" style="7" customWidth="1"/>
    <col min="13576" max="13824" width="9.140625" style="7"/>
    <col min="13825" max="13825" width="5.28515625" style="7" customWidth="1"/>
    <col min="13826" max="13826" width="52.42578125" style="7" customWidth="1"/>
    <col min="13827" max="13827" width="10.140625" style="7" bestFit="1" customWidth="1"/>
    <col min="13828" max="13828" width="12.7109375" style="7" customWidth="1"/>
    <col min="13829" max="13829" width="16.85546875" style="7" customWidth="1"/>
    <col min="13830" max="13830" width="22.28515625" style="7" customWidth="1"/>
    <col min="13831" max="13831" width="17.28515625" style="7" customWidth="1"/>
    <col min="13832" max="14080" width="9.140625" style="7"/>
    <col min="14081" max="14081" width="5.28515625" style="7" customWidth="1"/>
    <col min="14082" max="14082" width="52.42578125" style="7" customWidth="1"/>
    <col min="14083" max="14083" width="10.140625" style="7" bestFit="1" customWidth="1"/>
    <col min="14084" max="14084" width="12.7109375" style="7" customWidth="1"/>
    <col min="14085" max="14085" width="16.85546875" style="7" customWidth="1"/>
    <col min="14086" max="14086" width="22.28515625" style="7" customWidth="1"/>
    <col min="14087" max="14087" width="17.28515625" style="7" customWidth="1"/>
    <col min="14088" max="14336" width="9.140625" style="7"/>
    <col min="14337" max="14337" width="5.28515625" style="7" customWidth="1"/>
    <col min="14338" max="14338" width="52.42578125" style="7" customWidth="1"/>
    <col min="14339" max="14339" width="10.140625" style="7" bestFit="1" customWidth="1"/>
    <col min="14340" max="14340" width="12.7109375" style="7" customWidth="1"/>
    <col min="14341" max="14341" width="16.85546875" style="7" customWidth="1"/>
    <col min="14342" max="14342" width="22.28515625" style="7" customWidth="1"/>
    <col min="14343" max="14343" width="17.28515625" style="7" customWidth="1"/>
    <col min="14344" max="14592" width="9.140625" style="7"/>
    <col min="14593" max="14593" width="5.28515625" style="7" customWidth="1"/>
    <col min="14594" max="14594" width="52.42578125" style="7" customWidth="1"/>
    <col min="14595" max="14595" width="10.140625" style="7" bestFit="1" customWidth="1"/>
    <col min="14596" max="14596" width="12.7109375" style="7" customWidth="1"/>
    <col min="14597" max="14597" width="16.85546875" style="7" customWidth="1"/>
    <col min="14598" max="14598" width="22.28515625" style="7" customWidth="1"/>
    <col min="14599" max="14599" width="17.28515625" style="7" customWidth="1"/>
    <col min="14600" max="14848" width="9.140625" style="7"/>
    <col min="14849" max="14849" width="5.28515625" style="7" customWidth="1"/>
    <col min="14850" max="14850" width="52.42578125" style="7" customWidth="1"/>
    <col min="14851" max="14851" width="10.140625" style="7" bestFit="1" customWidth="1"/>
    <col min="14852" max="14852" width="12.7109375" style="7" customWidth="1"/>
    <col min="14853" max="14853" width="16.85546875" style="7" customWidth="1"/>
    <col min="14854" max="14854" width="22.28515625" style="7" customWidth="1"/>
    <col min="14855" max="14855" width="17.28515625" style="7" customWidth="1"/>
    <col min="14856" max="15104" width="9.140625" style="7"/>
    <col min="15105" max="15105" width="5.28515625" style="7" customWidth="1"/>
    <col min="15106" max="15106" width="52.42578125" style="7" customWidth="1"/>
    <col min="15107" max="15107" width="10.140625" style="7" bestFit="1" customWidth="1"/>
    <col min="15108" max="15108" width="12.7109375" style="7" customWidth="1"/>
    <col min="15109" max="15109" width="16.85546875" style="7" customWidth="1"/>
    <col min="15110" max="15110" width="22.28515625" style="7" customWidth="1"/>
    <col min="15111" max="15111" width="17.28515625" style="7" customWidth="1"/>
    <col min="15112" max="15360" width="9.140625" style="7"/>
    <col min="15361" max="15361" width="5.28515625" style="7" customWidth="1"/>
    <col min="15362" max="15362" width="52.42578125" style="7" customWidth="1"/>
    <col min="15363" max="15363" width="10.140625" style="7" bestFit="1" customWidth="1"/>
    <col min="15364" max="15364" width="12.7109375" style="7" customWidth="1"/>
    <col min="15365" max="15365" width="16.85546875" style="7" customWidth="1"/>
    <col min="15366" max="15366" width="22.28515625" style="7" customWidth="1"/>
    <col min="15367" max="15367" width="17.28515625" style="7" customWidth="1"/>
    <col min="15368" max="15616" width="9.140625" style="7"/>
    <col min="15617" max="15617" width="5.28515625" style="7" customWidth="1"/>
    <col min="15618" max="15618" width="52.42578125" style="7" customWidth="1"/>
    <col min="15619" max="15619" width="10.140625" style="7" bestFit="1" customWidth="1"/>
    <col min="15620" max="15620" width="12.7109375" style="7" customWidth="1"/>
    <col min="15621" max="15621" width="16.85546875" style="7" customWidth="1"/>
    <col min="15622" max="15622" width="22.28515625" style="7" customWidth="1"/>
    <col min="15623" max="15623" width="17.28515625" style="7" customWidth="1"/>
    <col min="15624" max="15872" width="9.140625" style="7"/>
    <col min="15873" max="15873" width="5.28515625" style="7" customWidth="1"/>
    <col min="15874" max="15874" width="52.42578125" style="7" customWidth="1"/>
    <col min="15875" max="15875" width="10.140625" style="7" bestFit="1" customWidth="1"/>
    <col min="15876" max="15876" width="12.7109375" style="7" customWidth="1"/>
    <col min="15877" max="15877" width="16.85546875" style="7" customWidth="1"/>
    <col min="15878" max="15878" width="22.28515625" style="7" customWidth="1"/>
    <col min="15879" max="15879" width="17.28515625" style="7" customWidth="1"/>
    <col min="15880" max="16128" width="9.140625" style="7"/>
    <col min="16129" max="16129" width="5.28515625" style="7" customWidth="1"/>
    <col min="16130" max="16130" width="52.42578125" style="7" customWidth="1"/>
    <col min="16131" max="16131" width="10.140625" style="7" bestFit="1" customWidth="1"/>
    <col min="16132" max="16132" width="12.7109375" style="7" customWidth="1"/>
    <col min="16133" max="16133" width="16.85546875" style="7" customWidth="1"/>
    <col min="16134" max="16134" width="22.28515625" style="7" customWidth="1"/>
    <col min="16135" max="16135" width="17.28515625" style="7" customWidth="1"/>
    <col min="16136" max="16384" width="9.140625" style="7"/>
  </cols>
  <sheetData>
    <row r="1" spans="1:44" s="3" customFormat="1" ht="15" x14ac:dyDescent="0.25">
      <c r="A1" s="131" t="s">
        <v>0</v>
      </c>
      <c r="B1" s="1"/>
      <c r="C1" s="24"/>
      <c r="D1" s="24"/>
      <c r="E1" s="24"/>
      <c r="F1" s="24"/>
      <c r="G1" s="2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44" s="3" customFormat="1" ht="15" x14ac:dyDescent="0.25">
      <c r="A2" s="131" t="s">
        <v>1</v>
      </c>
      <c r="B2" s="131"/>
      <c r="C2" s="90"/>
      <c r="D2" s="90"/>
      <c r="E2" s="90"/>
      <c r="F2" s="90"/>
      <c r="G2" s="90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44" s="3" customFormat="1" ht="15" x14ac:dyDescent="0.25">
      <c r="A3" s="164" t="s">
        <v>50</v>
      </c>
      <c r="B3" s="164"/>
      <c r="C3" s="90"/>
      <c r="D3" s="90"/>
      <c r="E3" s="90"/>
      <c r="F3" s="90"/>
      <c r="G3" s="9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44" s="3" customFormat="1" ht="15" x14ac:dyDescent="0.25">
      <c r="A4" s="131" t="s">
        <v>51</v>
      </c>
      <c r="B4" s="131"/>
      <c r="C4" s="90"/>
      <c r="D4" s="90"/>
      <c r="E4" s="90"/>
      <c r="F4" s="90"/>
      <c r="G4" s="9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44" s="3" customFormat="1" ht="15" x14ac:dyDescent="0.25">
      <c r="A5" s="131"/>
      <c r="B5" s="131"/>
      <c r="C5" s="90"/>
      <c r="D5" s="90"/>
      <c r="E5" s="90"/>
      <c r="F5" s="90"/>
      <c r="G5" s="9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44" s="3" customFormat="1" ht="15" x14ac:dyDescent="0.25">
      <c r="A6" s="1" t="s">
        <v>114</v>
      </c>
      <c r="B6" s="5"/>
      <c r="C6" s="91"/>
      <c r="D6" s="91"/>
      <c r="E6" s="91"/>
      <c r="F6" s="91"/>
      <c r="G6" s="9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44" s="3" customFormat="1" ht="15" x14ac:dyDescent="0.25">
      <c r="A7" s="13"/>
      <c r="B7" s="91"/>
      <c r="C7" s="91"/>
      <c r="D7" s="91"/>
      <c r="E7" s="91"/>
      <c r="F7" s="91"/>
      <c r="G7" s="9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44" s="3" customFormat="1" ht="15" x14ac:dyDescent="0.25">
      <c r="A8" s="5" t="s">
        <v>2</v>
      </c>
      <c r="B8" s="91"/>
      <c r="C8" s="91"/>
      <c r="D8" s="91"/>
      <c r="E8" s="91"/>
      <c r="F8" s="91"/>
      <c r="G8" s="91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44" s="3" customFormat="1" ht="15" x14ac:dyDescent="0.25">
      <c r="A9" s="5" t="s">
        <v>52</v>
      </c>
      <c r="B9" s="91"/>
      <c r="C9" s="91"/>
      <c r="D9" s="91"/>
      <c r="E9" s="91"/>
      <c r="F9" s="91"/>
      <c r="G9" s="9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44" s="3" customFormat="1" ht="15" x14ac:dyDescent="0.25">
      <c r="A10" s="5" t="s">
        <v>112</v>
      </c>
      <c r="B10" s="91"/>
      <c r="C10" s="91"/>
      <c r="D10" s="91"/>
      <c r="E10" s="91"/>
      <c r="F10" s="91"/>
      <c r="G10" s="9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44" s="3" customFormat="1" ht="15" x14ac:dyDescent="0.25">
      <c r="A11" s="91"/>
      <c r="B11" s="91"/>
      <c r="C11" s="91"/>
      <c r="D11" s="91"/>
      <c r="E11" s="91"/>
      <c r="F11" s="91"/>
      <c r="G11" s="9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44" s="3" customFormat="1" ht="15" x14ac:dyDescent="0.25">
      <c r="A12" s="92"/>
      <c r="B12" s="92"/>
      <c r="C12" s="92"/>
      <c r="D12" s="92"/>
      <c r="E12" s="165"/>
      <c r="F12" s="165"/>
      <c r="G12" s="56" t="s">
        <v>53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44" s="94" customFormat="1" ht="37.5" customHeight="1" x14ac:dyDescent="0.2">
      <c r="A13" s="93" t="s">
        <v>4</v>
      </c>
      <c r="B13" s="11" t="s">
        <v>5</v>
      </c>
      <c r="C13" s="11" t="s">
        <v>6</v>
      </c>
      <c r="D13" s="11" t="s">
        <v>7</v>
      </c>
      <c r="E13" s="11" t="s">
        <v>8</v>
      </c>
      <c r="F13" s="11" t="s">
        <v>9</v>
      </c>
      <c r="G13" s="11" t="s">
        <v>10</v>
      </c>
      <c r="H13" s="39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7"/>
      <c r="AO13" s="7"/>
      <c r="AP13" s="7"/>
      <c r="AQ13" s="7"/>
      <c r="AR13" s="7"/>
    </row>
    <row r="14" spans="1:44" s="17" customFormat="1" ht="10.5" x14ac:dyDescent="0.2">
      <c r="A14" s="15">
        <v>0</v>
      </c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 t="s">
        <v>11</v>
      </c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</row>
    <row r="15" spans="1:44" s="25" customFormat="1" ht="17.25" customHeight="1" x14ac:dyDescent="0.2">
      <c r="A15" s="95" t="s">
        <v>12</v>
      </c>
      <c r="B15" s="82" t="s">
        <v>13</v>
      </c>
      <c r="C15" s="96">
        <f>'1'!C15</f>
        <v>167996</v>
      </c>
      <c r="D15" s="96">
        <f>'1'!D15</f>
        <v>87049</v>
      </c>
      <c r="E15" s="84">
        <f>'1'!E15</f>
        <v>59648912.339999989</v>
      </c>
      <c r="F15" s="84">
        <f>'1'!F15</f>
        <v>614316.23</v>
      </c>
      <c r="G15" s="85">
        <f t="shared" ref="G15:G21" si="0">E15+F15</f>
        <v>60263228.569999985</v>
      </c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</row>
    <row r="16" spans="1:44" s="25" customFormat="1" ht="17.25" customHeight="1" x14ac:dyDescent="0.2">
      <c r="A16" s="95" t="s">
        <v>20</v>
      </c>
      <c r="B16" s="97" t="s">
        <v>21</v>
      </c>
      <c r="C16" s="96">
        <f>'1'!C22</f>
        <v>6097</v>
      </c>
      <c r="D16" s="96">
        <f>'1'!D22</f>
        <v>3155</v>
      </c>
      <c r="E16" s="84">
        <f>'1'!E22</f>
        <v>2186858.2399999998</v>
      </c>
      <c r="F16" s="84">
        <f>'1'!F22</f>
        <v>12408.1</v>
      </c>
      <c r="G16" s="85">
        <f t="shared" si="0"/>
        <v>2199266.34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</row>
    <row r="17" spans="1:38" s="25" customFormat="1" ht="17.25" customHeight="1" x14ac:dyDescent="0.2">
      <c r="A17" s="95" t="s">
        <v>23</v>
      </c>
      <c r="B17" s="23" t="s">
        <v>24</v>
      </c>
      <c r="C17" s="96">
        <f>'1'!C29</f>
        <v>2088</v>
      </c>
      <c r="D17" s="96">
        <f>'1'!D29</f>
        <v>1075</v>
      </c>
      <c r="E17" s="84">
        <f>'1'!E29</f>
        <v>755258.49</v>
      </c>
      <c r="F17" s="84">
        <f>'1'!F29</f>
        <v>16913.810000000001</v>
      </c>
      <c r="G17" s="85">
        <f t="shared" si="0"/>
        <v>772172.3</v>
      </c>
      <c r="H17" s="24"/>
      <c r="I17" s="24"/>
      <c r="J17" s="24"/>
      <c r="K17" s="24"/>
      <c r="L17" s="24"/>
      <c r="M17" s="24"/>
      <c r="N17" s="24"/>
      <c r="O17" s="55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</row>
    <row r="18" spans="1:38" s="25" customFormat="1" ht="16.5" customHeight="1" x14ac:dyDescent="0.2">
      <c r="A18" s="95" t="s">
        <v>26</v>
      </c>
      <c r="B18" s="98" t="s">
        <v>54</v>
      </c>
      <c r="C18" s="99">
        <f>'1'!C37</f>
        <v>43</v>
      </c>
      <c r="D18" s="99">
        <f>'1'!D37</f>
        <v>25</v>
      </c>
      <c r="E18" s="100">
        <f>'1'!E37</f>
        <v>18714.25</v>
      </c>
      <c r="F18" s="100">
        <f>'1'!F37</f>
        <v>0</v>
      </c>
      <c r="G18" s="85">
        <f t="shared" si="0"/>
        <v>18714.25</v>
      </c>
      <c r="H18" s="24"/>
      <c r="I18" s="24"/>
      <c r="J18" s="24"/>
      <c r="K18" s="24"/>
      <c r="L18" s="24"/>
      <c r="M18" s="24"/>
      <c r="N18" s="24"/>
      <c r="O18" s="55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7.25" customHeight="1" x14ac:dyDescent="0.2">
      <c r="A19" s="81" t="s">
        <v>30</v>
      </c>
      <c r="B19" s="23" t="s">
        <v>31</v>
      </c>
      <c r="C19" s="99">
        <f>'1'!C44</f>
        <v>88814</v>
      </c>
      <c r="D19" s="99">
        <f>'1'!D44</f>
        <v>42720</v>
      </c>
      <c r="E19" s="100">
        <f>'1'!E44</f>
        <v>34924946.089999996</v>
      </c>
      <c r="F19" s="100">
        <f>'1'!F44</f>
        <v>483594.93</v>
      </c>
      <c r="G19" s="85">
        <f t="shared" si="0"/>
        <v>35408541.019999996</v>
      </c>
      <c r="H19" s="24"/>
      <c r="I19" s="24"/>
      <c r="J19" s="24"/>
      <c r="K19" s="24"/>
      <c r="L19" s="24"/>
      <c r="M19" s="24"/>
      <c r="N19" s="24"/>
      <c r="O19" s="55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7.25" customHeight="1" x14ac:dyDescent="0.2">
      <c r="A20" s="81" t="s">
        <v>33</v>
      </c>
      <c r="B20" s="82" t="s">
        <v>34</v>
      </c>
      <c r="C20" s="96">
        <f>'1'!C57</f>
        <v>13036</v>
      </c>
      <c r="D20" s="96">
        <f>'1'!D57</f>
        <v>9260</v>
      </c>
      <c r="E20" s="84">
        <f>'1'!E57</f>
        <v>5973941.96</v>
      </c>
      <c r="F20" s="84">
        <f>'1'!F57</f>
        <v>82091.03</v>
      </c>
      <c r="G20" s="85">
        <f t="shared" si="0"/>
        <v>6056032.9900000002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7.25" customHeight="1" x14ac:dyDescent="0.2">
      <c r="A21" s="81" t="s">
        <v>38</v>
      </c>
      <c r="B21" s="82" t="s">
        <v>39</v>
      </c>
      <c r="C21" s="96">
        <f>'1'!C65</f>
        <v>2351</v>
      </c>
      <c r="D21" s="96">
        <f>'1'!D65</f>
        <v>1369</v>
      </c>
      <c r="E21" s="84">
        <f>'1'!E65</f>
        <v>1025497.89</v>
      </c>
      <c r="F21" s="84">
        <f>'1'!F65</f>
        <v>473459.14</v>
      </c>
      <c r="G21" s="85">
        <f t="shared" si="0"/>
        <v>1498957.03</v>
      </c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14" customFormat="1" ht="17.25" customHeight="1" x14ac:dyDescent="0.2">
      <c r="A22" s="101"/>
      <c r="B22" s="72" t="s">
        <v>49</v>
      </c>
      <c r="C22" s="102">
        <f>SUM(C15:C21)</f>
        <v>280425</v>
      </c>
      <c r="D22" s="102">
        <f>SUM(D15:D21)</f>
        <v>144653</v>
      </c>
      <c r="E22" s="34">
        <f>SUM(E15:E21)</f>
        <v>104534129.25999999</v>
      </c>
      <c r="F22" s="34">
        <f>SUM(F15:F21)</f>
        <v>1682783.2400000002</v>
      </c>
      <c r="G22" s="34">
        <f>SUM(G15:G21)</f>
        <v>106216912.49999997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s="25" customFormat="1" ht="12" customHeight="1" x14ac:dyDescent="0.2">
      <c r="A23" s="76"/>
      <c r="B23" s="77"/>
      <c r="C23" s="78"/>
      <c r="D23" s="78"/>
      <c r="E23" s="12"/>
      <c r="F23" s="12"/>
      <c r="G23" s="12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76"/>
      <c r="B24" s="77"/>
      <c r="C24" s="78"/>
      <c r="D24" s="78"/>
      <c r="E24" s="12"/>
      <c r="F24" s="12"/>
      <c r="G24" s="12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6"/>
      <c r="B25" s="77"/>
      <c r="C25" s="78"/>
      <c r="D25" s="78"/>
      <c r="E25" s="12"/>
      <c r="F25" s="12"/>
      <c r="G25" s="12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x14ac:dyDescent="0.2">
      <c r="A26" s="103"/>
      <c r="B26" s="77"/>
      <c r="C26" s="80"/>
      <c r="D26" s="80"/>
      <c r="E26" s="12"/>
      <c r="F26" s="12"/>
      <c r="G26" s="12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x14ac:dyDescent="0.2">
      <c r="A27" s="79"/>
      <c r="B27" s="104"/>
      <c r="C27" s="80"/>
      <c r="D27" s="80"/>
      <c r="E27" s="12"/>
      <c r="F27" s="12"/>
      <c r="G27" s="12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x14ac:dyDescent="0.2">
      <c r="A28" s="105"/>
      <c r="B28" s="104"/>
      <c r="C28" s="80"/>
      <c r="D28" s="80"/>
      <c r="E28" s="12"/>
      <c r="F28" s="12"/>
      <c r="G28" s="12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x14ac:dyDescent="0.2">
      <c r="A29" s="79"/>
      <c r="B29" s="104"/>
      <c r="C29" s="80"/>
      <c r="D29" s="80"/>
      <c r="E29" s="12"/>
      <c r="F29" s="12"/>
      <c r="G29" s="12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2" x14ac:dyDescent="0.2">
      <c r="A30" s="24"/>
      <c r="B30" s="77"/>
      <c r="C30" s="80"/>
      <c r="D30" s="80"/>
      <c r="E30" s="12"/>
      <c r="F30" s="86"/>
      <c r="G30" s="89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2" x14ac:dyDescent="0.2">
      <c r="A31" s="24"/>
      <c r="B31" s="77"/>
      <c r="C31" s="80"/>
      <c r="D31" s="80"/>
      <c r="E31" s="12"/>
      <c r="F31" s="12"/>
      <c r="G31" s="12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2" x14ac:dyDescent="0.2">
      <c r="A32" s="76"/>
      <c r="B32" s="77"/>
      <c r="C32" s="80"/>
      <c r="D32" s="80"/>
      <c r="E32" s="12"/>
      <c r="F32" s="12"/>
      <c r="G32" s="12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21" customHeight="1" x14ac:dyDescent="0.2">
      <c r="A33" s="24"/>
      <c r="B33" s="24"/>
      <c r="C33" s="24"/>
      <c r="D33" s="24"/>
      <c r="E33" s="24"/>
      <c r="F33" s="24"/>
      <c r="G33" s="86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2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2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2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2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2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2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2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2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2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2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2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2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2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2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2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2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</sheetData>
  <mergeCells count="2">
    <mergeCell ref="A3:B3"/>
    <mergeCell ref="E12:F12"/>
  </mergeCells>
  <printOptions horizontalCentered="1" verticalCentered="1"/>
  <pageMargins left="0" right="0" top="0.19685039370078741" bottom="0.35433070866141736" header="0.19685039370078741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17</vt:i4>
      </vt:variant>
      <vt:variant>
        <vt:lpstr>Imenovani rasponi</vt:lpstr>
      </vt:variant>
      <vt:variant>
        <vt:i4>7</vt:i4>
      </vt:variant>
    </vt:vector>
  </HeadingPairs>
  <TitlesOfParts>
    <vt:vector size="24" baseType="lpstr">
      <vt:lpstr>1</vt:lpstr>
      <vt:lpstr>2</vt:lpstr>
      <vt:lpstr>3</vt:lpstr>
      <vt:lpstr>4</vt:lpstr>
      <vt:lpstr>5</vt:lpstr>
      <vt:lpstr>6</vt:lpstr>
      <vt:lpstr>7</vt:lpstr>
      <vt:lpstr>8</vt:lpstr>
      <vt:lpstr>ispl. u siječnju</vt:lpstr>
      <vt:lpstr>ispl. u veljači</vt:lpstr>
      <vt:lpstr>ispl. u ožujku</vt:lpstr>
      <vt:lpstr>ispl. u travnju</vt:lpstr>
      <vt:lpstr>ispl. u svibnju</vt:lpstr>
      <vt:lpstr>ispl. u lipnju</vt:lpstr>
      <vt:lpstr>ispl. u srpnju</vt:lpstr>
      <vt:lpstr>ispl. u kolovozu</vt:lpstr>
      <vt:lpstr>Prosjek</vt:lpstr>
      <vt:lpstr>'1'!Podrucje_ispisa</vt:lpstr>
      <vt:lpstr>'2'!Podrucje_ispisa</vt:lpstr>
      <vt:lpstr>'3'!Podrucje_ispisa</vt:lpstr>
      <vt:lpstr>'4'!Podrucje_ispisa</vt:lpstr>
      <vt:lpstr>'5'!Podrucje_ispisa</vt:lpstr>
      <vt:lpstr>'6'!Podrucje_ispisa</vt:lpstr>
      <vt:lpstr>'7'!Podrucje_ispisa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Hajduk</dc:creator>
  <cp:lastModifiedBy>Marijana Šop</cp:lastModifiedBy>
  <cp:lastPrinted>2021-06-14T06:26:31Z</cp:lastPrinted>
  <dcterms:created xsi:type="dcterms:W3CDTF">2018-12-17T07:56:11Z</dcterms:created>
  <dcterms:modified xsi:type="dcterms:W3CDTF">2021-08-12T08:13:35Z</dcterms:modified>
</cp:coreProperties>
</file>