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7"/>
  </bookViews>
  <sheets>
    <sheet name="ispl. u siječnju" sheetId="3" r:id="rId1"/>
    <sheet name="ispl. u veljači" sheetId="26" r:id="rId2"/>
    <sheet name="ispl. u ožujku" sheetId="42" r:id="rId3"/>
    <sheet name="isplata u travnju" sheetId="52" r:id="rId4"/>
    <sheet name="isplata u svibnju" sheetId="53" r:id="rId5"/>
    <sheet name="isplata u lipnju" sheetId="54" r:id="rId6"/>
    <sheet name="isplata u srpnju" sheetId="55" r:id="rId7"/>
    <sheet name="isplata u kolovozu" sheetId="5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56" l="1"/>
  <c r="F127" i="56"/>
  <c r="E127" i="56"/>
  <c r="D127" i="56"/>
  <c r="D19" i="56" s="1"/>
  <c r="C127" i="56"/>
  <c r="C19" i="56" s="1"/>
  <c r="G126" i="56"/>
  <c r="G125" i="56"/>
  <c r="G124" i="56"/>
  <c r="G123" i="56"/>
  <c r="G122" i="56"/>
  <c r="A116" i="56"/>
  <c r="A110" i="56"/>
  <c r="A129" i="56" s="1"/>
  <c r="F107" i="56"/>
  <c r="E107" i="56"/>
  <c r="D107" i="56"/>
  <c r="G106" i="56"/>
  <c r="G107" i="56" s="1"/>
  <c r="E105" i="56"/>
  <c r="D105" i="56"/>
  <c r="G104" i="56"/>
  <c r="F105" i="56"/>
  <c r="G97" i="56"/>
  <c r="G18" i="56" s="1"/>
  <c r="F95" i="56"/>
  <c r="E95" i="56"/>
  <c r="D95" i="56"/>
  <c r="C95" i="56"/>
  <c r="F94" i="56"/>
  <c r="E94" i="56"/>
  <c r="D94" i="56"/>
  <c r="C94" i="56"/>
  <c r="F93" i="56"/>
  <c r="E93" i="56"/>
  <c r="D93" i="56"/>
  <c r="C93" i="56"/>
  <c r="F92" i="56"/>
  <c r="E92" i="56"/>
  <c r="D92" i="56"/>
  <c r="C92" i="56"/>
  <c r="F91" i="56"/>
  <c r="E91" i="56"/>
  <c r="D91" i="56"/>
  <c r="C91" i="56"/>
  <c r="F90" i="56"/>
  <c r="E90" i="56"/>
  <c r="D90" i="56"/>
  <c r="C90" i="56"/>
  <c r="F88" i="56"/>
  <c r="E88" i="56"/>
  <c r="E17" i="56" s="1"/>
  <c r="D88" i="56"/>
  <c r="C88" i="56"/>
  <c r="C17" i="56" s="1"/>
  <c r="G87" i="56"/>
  <c r="G86" i="56"/>
  <c r="G85" i="56"/>
  <c r="G84" i="56"/>
  <c r="G83" i="56"/>
  <c r="G82" i="56"/>
  <c r="A76" i="56"/>
  <c r="F71" i="56"/>
  <c r="F16" i="56" s="1"/>
  <c r="E71" i="56"/>
  <c r="D71" i="56"/>
  <c r="C71" i="56"/>
  <c r="C16" i="56" s="1"/>
  <c r="G70" i="56"/>
  <c r="G69" i="56"/>
  <c r="G68" i="56"/>
  <c r="G67" i="56"/>
  <c r="G66" i="56"/>
  <c r="G65" i="56"/>
  <c r="F63" i="56"/>
  <c r="E63" i="56"/>
  <c r="D63" i="56"/>
  <c r="D15" i="56" s="1"/>
  <c r="C63" i="56"/>
  <c r="G62" i="56"/>
  <c r="G61" i="56"/>
  <c r="G60" i="56"/>
  <c r="G59" i="56"/>
  <c r="G58" i="56"/>
  <c r="G57" i="56"/>
  <c r="F54" i="56"/>
  <c r="F14" i="56" s="1"/>
  <c r="E54" i="56"/>
  <c r="D54" i="56"/>
  <c r="C54" i="56"/>
  <c r="C14" i="56" s="1"/>
  <c r="G53" i="56"/>
  <c r="G52" i="56"/>
  <c r="G51" i="56"/>
  <c r="G50" i="56"/>
  <c r="G49" i="56"/>
  <c r="G48" i="56"/>
  <c r="F46" i="56"/>
  <c r="F13" i="56" s="1"/>
  <c r="E46" i="56"/>
  <c r="E13" i="56" s="1"/>
  <c r="D46" i="56"/>
  <c r="C46" i="56"/>
  <c r="G45" i="56"/>
  <c r="G44" i="56"/>
  <c r="G43" i="56"/>
  <c r="G42" i="56"/>
  <c r="G41" i="56"/>
  <c r="G40" i="56"/>
  <c r="F38" i="56"/>
  <c r="F12" i="56" s="1"/>
  <c r="E38" i="56"/>
  <c r="D38" i="56"/>
  <c r="C38" i="56"/>
  <c r="G37" i="56"/>
  <c r="G36" i="56"/>
  <c r="G35" i="56"/>
  <c r="G34" i="56"/>
  <c r="G33" i="56"/>
  <c r="G32" i="56"/>
  <c r="A26" i="56"/>
  <c r="F19" i="56"/>
  <c r="E19" i="56"/>
  <c r="F18" i="56"/>
  <c r="E18" i="56"/>
  <c r="D18" i="56"/>
  <c r="C18" i="56"/>
  <c r="F17" i="56"/>
  <c r="D17" i="56"/>
  <c r="E16" i="56"/>
  <c r="D16" i="56"/>
  <c r="F15" i="56"/>
  <c r="E15" i="56"/>
  <c r="C15" i="56"/>
  <c r="E14" i="56"/>
  <c r="D14" i="56"/>
  <c r="D13" i="56"/>
  <c r="C13" i="56"/>
  <c r="E12" i="56"/>
  <c r="D12" i="56"/>
  <c r="C12" i="56"/>
  <c r="G127" i="56" l="1"/>
  <c r="G19" i="56" s="1"/>
  <c r="F108" i="56"/>
  <c r="G91" i="56"/>
  <c r="G54" i="56"/>
  <c r="G14" i="56" s="1"/>
  <c r="F20" i="56"/>
  <c r="G46" i="56"/>
  <c r="G13" i="56" s="1"/>
  <c r="D108" i="56"/>
  <c r="E108" i="56"/>
  <c r="G88" i="56"/>
  <c r="G17" i="56" s="1"/>
  <c r="G90" i="56"/>
  <c r="G71" i="56"/>
  <c r="G16" i="56" s="1"/>
  <c r="G63" i="56"/>
  <c r="G15" i="56" s="1"/>
  <c r="C20" i="56"/>
  <c r="E20" i="56"/>
  <c r="G92" i="56"/>
  <c r="G93" i="56"/>
  <c r="G94" i="56"/>
  <c r="G95" i="56"/>
  <c r="C96" i="56"/>
  <c r="C98" i="56" s="1"/>
  <c r="D96" i="56"/>
  <c r="D98" i="56" s="1"/>
  <c r="F96" i="56"/>
  <c r="F98" i="56" s="1"/>
  <c r="E96" i="56"/>
  <c r="E98" i="56" s="1"/>
  <c r="G38" i="56"/>
  <c r="G12" i="56" s="1"/>
  <c r="D20" i="56"/>
  <c r="G103" i="56"/>
  <c r="G105" i="56" s="1"/>
  <c r="G108" i="56" s="1"/>
  <c r="F103" i="55"/>
  <c r="A116" i="55"/>
  <c r="A76" i="55"/>
  <c r="A26" i="55"/>
  <c r="F127" i="55"/>
  <c r="F19" i="55" s="1"/>
  <c r="E127" i="55"/>
  <c r="D127" i="55"/>
  <c r="D19" i="55" s="1"/>
  <c r="C127" i="55"/>
  <c r="C19" i="55" s="1"/>
  <c r="G126" i="55"/>
  <c r="G125" i="55"/>
  <c r="G124" i="55"/>
  <c r="G123" i="55"/>
  <c r="G122" i="55"/>
  <c r="A110" i="55"/>
  <c r="A129" i="55" s="1"/>
  <c r="F107" i="55"/>
  <c r="E107" i="55"/>
  <c r="D107" i="55"/>
  <c r="D108" i="55" s="1"/>
  <c r="G106" i="55"/>
  <c r="G107" i="55" s="1"/>
  <c r="E105" i="55"/>
  <c r="D105" i="55"/>
  <c r="G104" i="55"/>
  <c r="G103" i="55"/>
  <c r="G97" i="55"/>
  <c r="G18" i="55" s="1"/>
  <c r="F95" i="55"/>
  <c r="E95" i="55"/>
  <c r="G95" i="55" s="1"/>
  <c r="D95" i="55"/>
  <c r="C95" i="55"/>
  <c r="F94" i="55"/>
  <c r="E94" i="55"/>
  <c r="G94" i="55" s="1"/>
  <c r="D94" i="55"/>
  <c r="C94" i="55"/>
  <c r="F93" i="55"/>
  <c r="E93" i="55"/>
  <c r="G93" i="55" s="1"/>
  <c r="D93" i="55"/>
  <c r="C93" i="55"/>
  <c r="F92" i="55"/>
  <c r="E92" i="55"/>
  <c r="D92" i="55"/>
  <c r="C92" i="55"/>
  <c r="F91" i="55"/>
  <c r="E91" i="55"/>
  <c r="G91" i="55" s="1"/>
  <c r="D91" i="55"/>
  <c r="C91" i="55"/>
  <c r="F90" i="55"/>
  <c r="E90" i="55"/>
  <c r="E96" i="55" s="1"/>
  <c r="E98" i="55" s="1"/>
  <c r="D90" i="55"/>
  <c r="C90" i="55"/>
  <c r="F88" i="55"/>
  <c r="F17" i="55" s="1"/>
  <c r="E88" i="55"/>
  <c r="E17" i="55" s="1"/>
  <c r="D88" i="55"/>
  <c r="C88" i="55"/>
  <c r="C17" i="55" s="1"/>
  <c r="G87" i="55"/>
  <c r="G86" i="55"/>
  <c r="G85" i="55"/>
  <c r="G84" i="55"/>
  <c r="G83" i="55"/>
  <c r="G82" i="55"/>
  <c r="F71" i="55"/>
  <c r="F16" i="55" s="1"/>
  <c r="E71" i="55"/>
  <c r="E16" i="55" s="1"/>
  <c r="D71" i="55"/>
  <c r="C71" i="55"/>
  <c r="C16" i="55" s="1"/>
  <c r="G70" i="55"/>
  <c r="G69" i="55"/>
  <c r="G68" i="55"/>
  <c r="G67" i="55"/>
  <c r="G66" i="55"/>
  <c r="G65" i="55"/>
  <c r="F63" i="55"/>
  <c r="E63" i="55"/>
  <c r="E15" i="55" s="1"/>
  <c r="D63" i="55"/>
  <c r="D15" i="55" s="1"/>
  <c r="C63" i="55"/>
  <c r="C15" i="55" s="1"/>
  <c r="G62" i="55"/>
  <c r="G61" i="55"/>
  <c r="G60" i="55"/>
  <c r="G59" i="55"/>
  <c r="G58" i="55"/>
  <c r="G57" i="55"/>
  <c r="F54" i="55"/>
  <c r="E54" i="55"/>
  <c r="D54" i="55"/>
  <c r="D14" i="55" s="1"/>
  <c r="C54" i="55"/>
  <c r="C14" i="55" s="1"/>
  <c r="G53" i="55"/>
  <c r="G52" i="55"/>
  <c r="G51" i="55"/>
  <c r="G50" i="55"/>
  <c r="G54" i="55" s="1"/>
  <c r="G14" i="55" s="1"/>
  <c r="G49" i="55"/>
  <c r="G48" i="55"/>
  <c r="F46" i="55"/>
  <c r="F13" i="55" s="1"/>
  <c r="E46" i="55"/>
  <c r="E13" i="55" s="1"/>
  <c r="D46" i="55"/>
  <c r="C46" i="55"/>
  <c r="G45" i="55"/>
  <c r="G44" i="55"/>
  <c r="G43" i="55"/>
  <c r="G42" i="55"/>
  <c r="G41" i="55"/>
  <c r="G40" i="55"/>
  <c r="F38" i="55"/>
  <c r="F12" i="55" s="1"/>
  <c r="E38" i="55"/>
  <c r="E12" i="55" s="1"/>
  <c r="D38" i="55"/>
  <c r="D12" i="55" s="1"/>
  <c r="C38" i="55"/>
  <c r="C12" i="55" s="1"/>
  <c r="G37" i="55"/>
  <c r="G36" i="55"/>
  <c r="G35" i="55"/>
  <c r="G34" i="55"/>
  <c r="G33" i="55"/>
  <c r="G32" i="55"/>
  <c r="E19" i="55"/>
  <c r="F18" i="55"/>
  <c r="E18" i="55"/>
  <c r="D18" i="55"/>
  <c r="C18" i="55"/>
  <c r="D17" i="55"/>
  <c r="D16" i="55"/>
  <c r="F15" i="55"/>
  <c r="F14" i="55"/>
  <c r="E14" i="55"/>
  <c r="D13" i="55"/>
  <c r="C13" i="55"/>
  <c r="G20" i="56" l="1"/>
  <c r="G96" i="56"/>
  <c r="G98" i="56" s="1"/>
  <c r="G127" i="55"/>
  <c r="G19" i="55" s="1"/>
  <c r="E108" i="55"/>
  <c r="G105" i="55"/>
  <c r="G88" i="55"/>
  <c r="G17" i="55" s="1"/>
  <c r="G71" i="55"/>
  <c r="G16" i="55" s="1"/>
  <c r="C20" i="55"/>
  <c r="G63" i="55"/>
  <c r="G15" i="55" s="1"/>
  <c r="G46" i="55"/>
  <c r="G13" i="55" s="1"/>
  <c r="G38" i="55"/>
  <c r="G12" i="55" s="1"/>
  <c r="C96" i="55"/>
  <c r="C98" i="55" s="1"/>
  <c r="G92" i="55"/>
  <c r="D96" i="55"/>
  <c r="D98" i="55" s="1"/>
  <c r="D20" i="55"/>
  <c r="E20" i="55"/>
  <c r="G108" i="55"/>
  <c r="F20" i="55"/>
  <c r="F96" i="55"/>
  <c r="F98" i="55" s="1"/>
  <c r="F105" i="55"/>
  <c r="F108" i="55" s="1"/>
  <c r="G90" i="55"/>
  <c r="F104" i="54"/>
  <c r="F103" i="54"/>
  <c r="G20" i="55" l="1"/>
  <c r="G96" i="55"/>
  <c r="G98" i="55" s="1"/>
  <c r="F127" i="54"/>
  <c r="E127" i="54"/>
  <c r="E19" i="54" s="1"/>
  <c r="D127" i="54"/>
  <c r="D19" i="54" s="1"/>
  <c r="C127" i="54"/>
  <c r="C19" i="54" s="1"/>
  <c r="G126" i="54"/>
  <c r="G125" i="54"/>
  <c r="G124" i="54"/>
  <c r="G123" i="54"/>
  <c r="G122" i="54"/>
  <c r="A116" i="54"/>
  <c r="A110" i="54"/>
  <c r="A129" i="54" s="1"/>
  <c r="F107" i="54"/>
  <c r="F108" i="54" s="1"/>
  <c r="E107" i="54"/>
  <c r="D107" i="54"/>
  <c r="G106" i="54"/>
  <c r="G107" i="54" s="1"/>
  <c r="E105" i="54"/>
  <c r="D105" i="54"/>
  <c r="F105" i="54"/>
  <c r="G103" i="54"/>
  <c r="G97" i="54"/>
  <c r="G18" i="54" s="1"/>
  <c r="F95" i="54"/>
  <c r="E95" i="54"/>
  <c r="D95" i="54"/>
  <c r="C95" i="54"/>
  <c r="F94" i="54"/>
  <c r="E94" i="54"/>
  <c r="D94" i="54"/>
  <c r="C94" i="54"/>
  <c r="F93" i="54"/>
  <c r="E93" i="54"/>
  <c r="D93" i="54"/>
  <c r="C93" i="54"/>
  <c r="F92" i="54"/>
  <c r="E92" i="54"/>
  <c r="D92" i="54"/>
  <c r="C92" i="54"/>
  <c r="F91" i="54"/>
  <c r="E91" i="54"/>
  <c r="D91" i="54"/>
  <c r="C91" i="54"/>
  <c r="F90" i="54"/>
  <c r="F96" i="54" s="1"/>
  <c r="F98" i="54" s="1"/>
  <c r="E90" i="54"/>
  <c r="D90" i="54"/>
  <c r="C90" i="54"/>
  <c r="F88" i="54"/>
  <c r="F17" i="54" s="1"/>
  <c r="E88" i="54"/>
  <c r="D88" i="54"/>
  <c r="D17" i="54" s="1"/>
  <c r="C88" i="54"/>
  <c r="C17" i="54" s="1"/>
  <c r="G87" i="54"/>
  <c r="G86" i="54"/>
  <c r="G85" i="54"/>
  <c r="G84" i="54"/>
  <c r="G83" i="54"/>
  <c r="G82" i="54"/>
  <c r="A76" i="54"/>
  <c r="F71" i="54"/>
  <c r="F16" i="54" s="1"/>
  <c r="E71" i="54"/>
  <c r="D71" i="54"/>
  <c r="C71" i="54"/>
  <c r="C16" i="54" s="1"/>
  <c r="G70" i="54"/>
  <c r="G69" i="54"/>
  <c r="G68" i="54"/>
  <c r="G67" i="54"/>
  <c r="G66" i="54"/>
  <c r="G65" i="54"/>
  <c r="F63" i="54"/>
  <c r="F15" i="54" s="1"/>
  <c r="E63" i="54"/>
  <c r="E15" i="54" s="1"/>
  <c r="D63" i="54"/>
  <c r="C63" i="54"/>
  <c r="G62" i="54"/>
  <c r="G61" i="54"/>
  <c r="G60" i="54"/>
  <c r="G59" i="54"/>
  <c r="G58" i="54"/>
  <c r="G57" i="54"/>
  <c r="F54" i="54"/>
  <c r="F14" i="54" s="1"/>
  <c r="E54" i="54"/>
  <c r="E14" i="54" s="1"/>
  <c r="D54" i="54"/>
  <c r="C54" i="54"/>
  <c r="C14" i="54" s="1"/>
  <c r="G53" i="54"/>
  <c r="G52" i="54"/>
  <c r="G51" i="54"/>
  <c r="G50" i="54"/>
  <c r="G49" i="54"/>
  <c r="G48" i="54"/>
  <c r="F46" i="54"/>
  <c r="E46" i="54"/>
  <c r="E13" i="54" s="1"/>
  <c r="D46" i="54"/>
  <c r="D13" i="54" s="1"/>
  <c r="C46" i="54"/>
  <c r="C13" i="54" s="1"/>
  <c r="G45" i="54"/>
  <c r="G44" i="54"/>
  <c r="G43" i="54"/>
  <c r="G42" i="54"/>
  <c r="G41" i="54"/>
  <c r="G40" i="54"/>
  <c r="F38" i="54"/>
  <c r="F12" i="54" s="1"/>
  <c r="E38" i="54"/>
  <c r="E12" i="54" s="1"/>
  <c r="D38" i="54"/>
  <c r="C38" i="54"/>
  <c r="C12" i="54" s="1"/>
  <c r="G37" i="54"/>
  <c r="G36" i="54"/>
  <c r="G35" i="54"/>
  <c r="G34" i="54"/>
  <c r="G33" i="54"/>
  <c r="G32" i="54"/>
  <c r="F19" i="54"/>
  <c r="F18" i="54"/>
  <c r="E18" i="54"/>
  <c r="D18" i="54"/>
  <c r="C18" i="54"/>
  <c r="E17" i="54"/>
  <c r="E16" i="54"/>
  <c r="D16" i="54"/>
  <c r="D15" i="54"/>
  <c r="C15" i="54"/>
  <c r="D14" i="54"/>
  <c r="F13" i="54"/>
  <c r="D12" i="54"/>
  <c r="G71" i="54" l="1"/>
  <c r="G16" i="54" s="1"/>
  <c r="G63" i="54"/>
  <c r="G15" i="54" s="1"/>
  <c r="G127" i="54"/>
  <c r="G19" i="54" s="1"/>
  <c r="D108" i="54"/>
  <c r="E108" i="54"/>
  <c r="G93" i="54"/>
  <c r="G94" i="54"/>
  <c r="G95" i="54"/>
  <c r="F20" i="54"/>
  <c r="G88" i="54"/>
  <c r="G17" i="54" s="1"/>
  <c r="D20" i="54"/>
  <c r="G92" i="54"/>
  <c r="G54" i="54"/>
  <c r="G14" i="54" s="1"/>
  <c r="G46" i="54"/>
  <c r="G13" i="54" s="1"/>
  <c r="C96" i="54"/>
  <c r="C98" i="54" s="1"/>
  <c r="G38" i="54"/>
  <c r="G12" i="54" s="1"/>
  <c r="D96" i="54"/>
  <c r="D98" i="54" s="1"/>
  <c r="E96" i="54"/>
  <c r="E98" i="54" s="1"/>
  <c r="G91" i="54"/>
  <c r="E20" i="54"/>
  <c r="C20" i="54"/>
  <c r="G90" i="54"/>
  <c r="G104" i="54"/>
  <c r="G105" i="54" s="1"/>
  <c r="G108" i="54" s="1"/>
  <c r="F104" i="53"/>
  <c r="F103" i="53"/>
  <c r="G96" i="54" l="1"/>
  <c r="G98" i="54" s="1"/>
  <c r="G20" i="54"/>
  <c r="F127" i="53"/>
  <c r="E127" i="53"/>
  <c r="E19" i="53" s="1"/>
  <c r="D127" i="53"/>
  <c r="C127" i="53"/>
  <c r="C19" i="53" s="1"/>
  <c r="G126" i="53"/>
  <c r="G125" i="53"/>
  <c r="G124" i="53"/>
  <c r="G123" i="53"/>
  <c r="G122" i="53"/>
  <c r="A116" i="53"/>
  <c r="A110" i="53"/>
  <c r="A129" i="53" s="1"/>
  <c r="F107" i="53"/>
  <c r="E107" i="53"/>
  <c r="D107" i="53"/>
  <c r="G106" i="53"/>
  <c r="G107" i="53" s="1"/>
  <c r="E105" i="53"/>
  <c r="D105" i="53"/>
  <c r="G104" i="53"/>
  <c r="G103" i="53"/>
  <c r="G97" i="53"/>
  <c r="F95" i="53"/>
  <c r="E95" i="53"/>
  <c r="D95" i="53"/>
  <c r="C95" i="53"/>
  <c r="F94" i="53"/>
  <c r="E94" i="53"/>
  <c r="D94" i="53"/>
  <c r="C94" i="53"/>
  <c r="F93" i="53"/>
  <c r="E93" i="53"/>
  <c r="D93" i="53"/>
  <c r="C93" i="53"/>
  <c r="F92" i="53"/>
  <c r="E92" i="53"/>
  <c r="D92" i="53"/>
  <c r="C92" i="53"/>
  <c r="F91" i="53"/>
  <c r="E91" i="53"/>
  <c r="D91" i="53"/>
  <c r="C91" i="53"/>
  <c r="F90" i="53"/>
  <c r="F96" i="53" s="1"/>
  <c r="F98" i="53" s="1"/>
  <c r="E90" i="53"/>
  <c r="D90" i="53"/>
  <c r="C90" i="53"/>
  <c r="F88" i="53"/>
  <c r="F17" i="53" s="1"/>
  <c r="E88" i="53"/>
  <c r="D88" i="53"/>
  <c r="C88" i="53"/>
  <c r="C17" i="53" s="1"/>
  <c r="G87" i="53"/>
  <c r="G86" i="53"/>
  <c r="G85" i="53"/>
  <c r="G84" i="53"/>
  <c r="G83" i="53"/>
  <c r="G82" i="53"/>
  <c r="A76" i="53"/>
  <c r="F71" i="53"/>
  <c r="F16" i="53" s="1"/>
  <c r="E71" i="53"/>
  <c r="E16" i="53" s="1"/>
  <c r="D71" i="53"/>
  <c r="D16" i="53" s="1"/>
  <c r="C71" i="53"/>
  <c r="C16" i="53" s="1"/>
  <c r="G70" i="53"/>
  <c r="G69" i="53"/>
  <c r="G68" i="53"/>
  <c r="G67" i="53"/>
  <c r="G66" i="53"/>
  <c r="G65" i="53"/>
  <c r="F63" i="53"/>
  <c r="E63" i="53"/>
  <c r="E15" i="53" s="1"/>
  <c r="D63" i="53"/>
  <c r="D15" i="53" s="1"/>
  <c r="C63" i="53"/>
  <c r="G62" i="53"/>
  <c r="G61" i="53"/>
  <c r="G60" i="53"/>
  <c r="G59" i="53"/>
  <c r="G58" i="53"/>
  <c r="G57" i="53"/>
  <c r="F54" i="53"/>
  <c r="F14" i="53" s="1"/>
  <c r="E54" i="53"/>
  <c r="E14" i="53" s="1"/>
  <c r="D54" i="53"/>
  <c r="C54" i="53"/>
  <c r="C14" i="53" s="1"/>
  <c r="G53" i="53"/>
  <c r="G52" i="53"/>
  <c r="G51" i="53"/>
  <c r="G50" i="53"/>
  <c r="G49" i="53"/>
  <c r="G48" i="53"/>
  <c r="F46" i="53"/>
  <c r="E46" i="53"/>
  <c r="E13" i="53" s="1"/>
  <c r="D46" i="53"/>
  <c r="D13" i="53" s="1"/>
  <c r="C46" i="53"/>
  <c r="C13" i="53" s="1"/>
  <c r="G45" i="53"/>
  <c r="G44" i="53"/>
  <c r="G43" i="53"/>
  <c r="G42" i="53"/>
  <c r="G41" i="53"/>
  <c r="G40" i="53"/>
  <c r="F38" i="53"/>
  <c r="E38" i="53"/>
  <c r="D38" i="53"/>
  <c r="C38" i="53"/>
  <c r="C12" i="53" s="1"/>
  <c r="G37" i="53"/>
  <c r="G36" i="53"/>
  <c r="G35" i="53"/>
  <c r="G34" i="53"/>
  <c r="G33" i="53"/>
  <c r="G32" i="53"/>
  <c r="F19" i="53"/>
  <c r="D19" i="53"/>
  <c r="G18" i="53"/>
  <c r="F18" i="53"/>
  <c r="E18" i="53"/>
  <c r="D18" i="53"/>
  <c r="C18" i="53"/>
  <c r="E17" i="53"/>
  <c r="D17" i="53"/>
  <c r="F15" i="53"/>
  <c r="C15" i="53"/>
  <c r="D14" i="53"/>
  <c r="F13" i="53"/>
  <c r="F12" i="53"/>
  <c r="E12" i="53"/>
  <c r="D12" i="53"/>
  <c r="D108" i="53" l="1"/>
  <c r="G63" i="53"/>
  <c r="G15" i="53" s="1"/>
  <c r="G127" i="53"/>
  <c r="G19" i="53" s="1"/>
  <c r="E108" i="53"/>
  <c r="G88" i="53"/>
  <c r="G17" i="53" s="1"/>
  <c r="G71" i="53"/>
  <c r="G16" i="53" s="1"/>
  <c r="G93" i="53"/>
  <c r="G94" i="53"/>
  <c r="G95" i="53"/>
  <c r="G92" i="53"/>
  <c r="G54" i="53"/>
  <c r="G14" i="53" s="1"/>
  <c r="C20" i="53"/>
  <c r="D20" i="53"/>
  <c r="G46" i="53"/>
  <c r="G13" i="53" s="1"/>
  <c r="C96" i="53"/>
  <c r="C98" i="53" s="1"/>
  <c r="G38" i="53"/>
  <c r="G12" i="53" s="1"/>
  <c r="D96" i="53"/>
  <c r="D98" i="53" s="1"/>
  <c r="E96" i="53"/>
  <c r="E98" i="53" s="1"/>
  <c r="G91" i="53"/>
  <c r="E20" i="53"/>
  <c r="F20" i="53"/>
  <c r="G105" i="53"/>
  <c r="G108" i="53" s="1"/>
  <c r="F105" i="53"/>
  <c r="F108" i="53" s="1"/>
  <c r="G90" i="53"/>
  <c r="A129" i="52"/>
  <c r="A110" i="52"/>
  <c r="G20" i="53" l="1"/>
  <c r="G96" i="53"/>
  <c r="G98" i="53" s="1"/>
  <c r="D20" i="52"/>
  <c r="E20" i="52"/>
  <c r="F20" i="52"/>
  <c r="G20" i="52"/>
  <c r="C20" i="52"/>
  <c r="F127" i="52" l="1"/>
  <c r="E127" i="52"/>
  <c r="D127" i="52"/>
  <c r="C127" i="52"/>
  <c r="C19" i="52" s="1"/>
  <c r="G126" i="52"/>
  <c r="G125" i="52"/>
  <c r="G124" i="52"/>
  <c r="G123" i="52"/>
  <c r="G127" i="52" s="1"/>
  <c r="G19" i="52" s="1"/>
  <c r="G122" i="52"/>
  <c r="A116" i="52"/>
  <c r="F107" i="52"/>
  <c r="E107" i="52"/>
  <c r="E108" i="52" s="1"/>
  <c r="D107" i="52"/>
  <c r="D108" i="52" s="1"/>
  <c r="G106" i="52"/>
  <c r="G107" i="52" s="1"/>
  <c r="E105" i="52"/>
  <c r="D105" i="52"/>
  <c r="G104" i="52"/>
  <c r="G105" i="52" s="1"/>
  <c r="F104" i="52"/>
  <c r="F105" i="52" s="1"/>
  <c r="G103" i="52"/>
  <c r="F103" i="52"/>
  <c r="G97" i="52"/>
  <c r="F95" i="52"/>
  <c r="E95" i="52"/>
  <c r="G95" i="52" s="1"/>
  <c r="D95" i="52"/>
  <c r="C95" i="52"/>
  <c r="G94" i="52"/>
  <c r="F94" i="52"/>
  <c r="E94" i="52"/>
  <c r="D94" i="52"/>
  <c r="C94" i="52"/>
  <c r="G93" i="52"/>
  <c r="F93" i="52"/>
  <c r="E93" i="52"/>
  <c r="D93" i="52"/>
  <c r="C93" i="52"/>
  <c r="F92" i="52"/>
  <c r="E92" i="52"/>
  <c r="G92" i="52" s="1"/>
  <c r="D92" i="52"/>
  <c r="C92" i="52"/>
  <c r="F91" i="52"/>
  <c r="E91" i="52"/>
  <c r="G91" i="52" s="1"/>
  <c r="D91" i="52"/>
  <c r="C91" i="52"/>
  <c r="G90" i="52"/>
  <c r="G96" i="52" s="1"/>
  <c r="G98" i="52" s="1"/>
  <c r="F90" i="52"/>
  <c r="F96" i="52" s="1"/>
  <c r="F98" i="52" s="1"/>
  <c r="E90" i="52"/>
  <c r="D90" i="52"/>
  <c r="D96" i="52" s="1"/>
  <c r="D98" i="52" s="1"/>
  <c r="C90" i="52"/>
  <c r="C96" i="52" s="1"/>
  <c r="C98" i="52" s="1"/>
  <c r="F88" i="52"/>
  <c r="E88" i="52"/>
  <c r="D88" i="52"/>
  <c r="D17" i="52" s="1"/>
  <c r="C88" i="52"/>
  <c r="G87" i="52"/>
  <c r="G86" i="52"/>
  <c r="G85" i="52"/>
  <c r="G84" i="52"/>
  <c r="G83" i="52"/>
  <c r="G82" i="52"/>
  <c r="G88" i="52" s="1"/>
  <c r="G17" i="52" s="1"/>
  <c r="A76" i="52"/>
  <c r="F71" i="52"/>
  <c r="E71" i="52"/>
  <c r="D71" i="52"/>
  <c r="D16" i="52" s="1"/>
  <c r="C71" i="52"/>
  <c r="G70" i="52"/>
  <c r="G69" i="52"/>
  <c r="G68" i="52"/>
  <c r="G67" i="52"/>
  <c r="G66" i="52"/>
  <c r="G65" i="52"/>
  <c r="G71" i="52" s="1"/>
  <c r="G16" i="52" s="1"/>
  <c r="F63" i="52"/>
  <c r="E63" i="52"/>
  <c r="D63" i="52"/>
  <c r="C63" i="52"/>
  <c r="C15" i="52" s="1"/>
  <c r="G62" i="52"/>
  <c r="G61" i="52"/>
  <c r="G60" i="52"/>
  <c r="G59" i="52"/>
  <c r="G63" i="52" s="1"/>
  <c r="G15" i="52" s="1"/>
  <c r="G58" i="52"/>
  <c r="G57" i="52"/>
  <c r="F54" i="52"/>
  <c r="F14" i="52" s="1"/>
  <c r="E54" i="52"/>
  <c r="D54" i="52"/>
  <c r="C54" i="52"/>
  <c r="G53" i="52"/>
  <c r="G52" i="52"/>
  <c r="G51" i="52"/>
  <c r="G50" i="52"/>
  <c r="G49" i="52"/>
  <c r="G48" i="52"/>
  <c r="G54" i="52" s="1"/>
  <c r="G14" i="52" s="1"/>
  <c r="F46" i="52"/>
  <c r="E46" i="52"/>
  <c r="E13" i="52" s="1"/>
  <c r="D46" i="52"/>
  <c r="C46" i="52"/>
  <c r="G45" i="52"/>
  <c r="G44" i="52"/>
  <c r="G43" i="52"/>
  <c r="G42" i="52"/>
  <c r="G41" i="52"/>
  <c r="G40" i="52"/>
  <c r="G46" i="52" s="1"/>
  <c r="G13" i="52" s="1"/>
  <c r="F38" i="52"/>
  <c r="E38" i="52"/>
  <c r="D38" i="52"/>
  <c r="D12" i="52" s="1"/>
  <c r="C38" i="52"/>
  <c r="G37" i="52"/>
  <c r="G36" i="52"/>
  <c r="G35" i="52"/>
  <c r="G34" i="52"/>
  <c r="G33" i="52"/>
  <c r="G32" i="52"/>
  <c r="G38" i="52" s="1"/>
  <c r="G12" i="52" s="1"/>
  <c r="F19" i="52"/>
  <c r="E19" i="52"/>
  <c r="D19" i="52"/>
  <c r="G18" i="52"/>
  <c r="F18" i="52"/>
  <c r="E18" i="52"/>
  <c r="D18" i="52"/>
  <c r="C18" i="52"/>
  <c r="F17" i="52"/>
  <c r="E17" i="52"/>
  <c r="C17" i="52"/>
  <c r="F16" i="52"/>
  <c r="E16" i="52"/>
  <c r="C16" i="52"/>
  <c r="F15" i="52"/>
  <c r="E15" i="52"/>
  <c r="D15" i="52"/>
  <c r="E14" i="52"/>
  <c r="D14" i="52"/>
  <c r="C14" i="52"/>
  <c r="F13" i="52"/>
  <c r="D13" i="52"/>
  <c r="C13" i="52"/>
  <c r="F12" i="52"/>
  <c r="E12" i="52"/>
  <c r="C12" i="52"/>
  <c r="F108" i="52" l="1"/>
  <c r="G108" i="52"/>
  <c r="E96" i="52"/>
  <c r="E98" i="52" s="1"/>
  <c r="G100" i="42"/>
  <c r="F102" i="42" l="1"/>
  <c r="E102" i="42"/>
  <c r="D102" i="42"/>
  <c r="G102" i="42"/>
  <c r="F99" i="42"/>
  <c r="E99" i="42"/>
  <c r="D99" i="42"/>
  <c r="G97" i="42"/>
  <c r="G96" i="42"/>
  <c r="G99" i="42" s="1"/>
  <c r="G91" i="42"/>
  <c r="F89" i="42"/>
  <c r="E89" i="42"/>
  <c r="G89" i="42" s="1"/>
  <c r="D89" i="42"/>
  <c r="C89" i="42"/>
  <c r="F88" i="42"/>
  <c r="E88" i="42"/>
  <c r="G88" i="42" s="1"/>
  <c r="D88" i="42"/>
  <c r="C88" i="42"/>
  <c r="F87" i="42"/>
  <c r="E87" i="42"/>
  <c r="D87" i="42"/>
  <c r="C87" i="42"/>
  <c r="F86" i="42"/>
  <c r="E86" i="42"/>
  <c r="D86" i="42"/>
  <c r="C86" i="42"/>
  <c r="F85" i="42"/>
  <c r="F90" i="42" s="1"/>
  <c r="F92" i="42" s="1"/>
  <c r="E85" i="42"/>
  <c r="D85" i="42"/>
  <c r="C85" i="42"/>
  <c r="F83" i="42"/>
  <c r="E83" i="42"/>
  <c r="E17" i="42" s="1"/>
  <c r="D83" i="42"/>
  <c r="C83" i="42"/>
  <c r="G82" i="42"/>
  <c r="G81" i="42"/>
  <c r="G80" i="42"/>
  <c r="G79" i="42"/>
  <c r="G78" i="42"/>
  <c r="A72" i="42"/>
  <c r="F67" i="42"/>
  <c r="F16" i="42" s="1"/>
  <c r="E67" i="42"/>
  <c r="E16" i="42" s="1"/>
  <c r="D67" i="42"/>
  <c r="C67" i="42"/>
  <c r="G66" i="42"/>
  <c r="G65" i="42"/>
  <c r="G64" i="42"/>
  <c r="G63" i="42"/>
  <c r="G62" i="42"/>
  <c r="G67" i="42" s="1"/>
  <c r="G16" i="42" s="1"/>
  <c r="F60" i="42"/>
  <c r="E60" i="42"/>
  <c r="D60" i="42"/>
  <c r="D15" i="42" s="1"/>
  <c r="C60" i="42"/>
  <c r="C15" i="42" s="1"/>
  <c r="G59" i="42"/>
  <c r="G58" i="42"/>
  <c r="G57" i="42"/>
  <c r="G56" i="42"/>
  <c r="G55" i="42"/>
  <c r="F52" i="42"/>
  <c r="E52" i="42"/>
  <c r="E14" i="42" s="1"/>
  <c r="D52" i="42"/>
  <c r="D14" i="42" s="1"/>
  <c r="C52" i="42"/>
  <c r="G51" i="42"/>
  <c r="G50" i="42"/>
  <c r="G49" i="42"/>
  <c r="G48" i="42"/>
  <c r="G47" i="42"/>
  <c r="F45" i="42"/>
  <c r="E45" i="42"/>
  <c r="D45" i="42"/>
  <c r="D13" i="42" s="1"/>
  <c r="C45" i="42"/>
  <c r="C13" i="42" s="1"/>
  <c r="G44" i="42"/>
  <c r="G43" i="42"/>
  <c r="G42" i="42"/>
  <c r="G41" i="42"/>
  <c r="G40" i="42"/>
  <c r="F38" i="42"/>
  <c r="F12" i="42" s="1"/>
  <c r="E38" i="42"/>
  <c r="E12" i="42" s="1"/>
  <c r="D38" i="42"/>
  <c r="D12" i="42" s="1"/>
  <c r="C38" i="42"/>
  <c r="C12" i="42" s="1"/>
  <c r="G37" i="42"/>
  <c r="G36" i="42"/>
  <c r="G35" i="42"/>
  <c r="G34" i="42"/>
  <c r="G33" i="42"/>
  <c r="A27" i="42"/>
  <c r="G18" i="42"/>
  <c r="F18" i="42"/>
  <c r="E18" i="42"/>
  <c r="D18" i="42"/>
  <c r="C18" i="42"/>
  <c r="F17" i="42"/>
  <c r="D17" i="42"/>
  <c r="C17" i="42"/>
  <c r="D16" i="42"/>
  <c r="C16" i="42"/>
  <c r="F15" i="42"/>
  <c r="E15" i="42"/>
  <c r="F14" i="42"/>
  <c r="C14" i="42"/>
  <c r="F13" i="42"/>
  <c r="E13" i="42"/>
  <c r="F103" i="42" l="1"/>
  <c r="G103" i="42"/>
  <c r="D103" i="42"/>
  <c r="E103" i="42"/>
  <c r="G83" i="42"/>
  <c r="G17" i="42" s="1"/>
  <c r="G60" i="42"/>
  <c r="G15" i="42" s="1"/>
  <c r="G52" i="42"/>
  <c r="G14" i="42" s="1"/>
  <c r="E19" i="42"/>
  <c r="G45" i="42"/>
  <c r="G13" i="42" s="1"/>
  <c r="G87" i="42"/>
  <c r="C90" i="42"/>
  <c r="C92" i="42" s="1"/>
  <c r="C19" i="42"/>
  <c r="F19" i="42"/>
  <c r="G38" i="42"/>
  <c r="G12" i="42" s="1"/>
  <c r="D90" i="42"/>
  <c r="D92" i="42" s="1"/>
  <c r="G85" i="42"/>
  <c r="G86" i="42"/>
  <c r="D19" i="42"/>
  <c r="E90" i="42"/>
  <c r="E92" i="42" s="1"/>
  <c r="E103" i="26"/>
  <c r="F103" i="26"/>
  <c r="G103" i="26"/>
  <c r="D103" i="26"/>
  <c r="E102" i="26"/>
  <c r="F102" i="26"/>
  <c r="G102" i="26"/>
  <c r="D102" i="26"/>
  <c r="G99" i="26"/>
  <c r="G19" i="42" l="1"/>
  <c r="G90" i="42"/>
  <c r="G92" i="42" s="1"/>
  <c r="F99" i="26"/>
  <c r="E99" i="26"/>
  <c r="D99" i="26"/>
  <c r="G100" i="26" l="1"/>
  <c r="G97" i="26"/>
  <c r="G96" i="26"/>
  <c r="G91" i="26"/>
  <c r="F89" i="26"/>
  <c r="E89" i="26"/>
  <c r="D89" i="26"/>
  <c r="C89" i="26"/>
  <c r="F88" i="26"/>
  <c r="E88" i="26"/>
  <c r="D88" i="26"/>
  <c r="C88" i="26"/>
  <c r="F87" i="26"/>
  <c r="E87" i="26"/>
  <c r="D87" i="26"/>
  <c r="C87" i="26"/>
  <c r="F86" i="26"/>
  <c r="E86" i="26"/>
  <c r="D86" i="26"/>
  <c r="C86" i="26"/>
  <c r="F85" i="26"/>
  <c r="E85" i="26"/>
  <c r="D85" i="26"/>
  <c r="C85" i="26"/>
  <c r="C90" i="26" s="1"/>
  <c r="C92" i="26" s="1"/>
  <c r="F83" i="26"/>
  <c r="E83" i="26"/>
  <c r="D83" i="26"/>
  <c r="C83" i="26"/>
  <c r="C17" i="26" s="1"/>
  <c r="G82" i="26"/>
  <c r="G81" i="26"/>
  <c r="G80" i="26"/>
  <c r="G79" i="26"/>
  <c r="G83" i="26" s="1"/>
  <c r="G17" i="26" s="1"/>
  <c r="G78" i="26"/>
  <c r="A72" i="26"/>
  <c r="F67" i="26"/>
  <c r="F16" i="26" s="1"/>
  <c r="E67" i="26"/>
  <c r="D67" i="26"/>
  <c r="C67" i="26"/>
  <c r="C16" i="26" s="1"/>
  <c r="G66" i="26"/>
  <c r="G65" i="26"/>
  <c r="G64" i="26"/>
  <c r="G63" i="26"/>
  <c r="G62" i="26"/>
  <c r="G67" i="26" s="1"/>
  <c r="G16" i="26" s="1"/>
  <c r="F60" i="26"/>
  <c r="E60" i="26"/>
  <c r="D60" i="26"/>
  <c r="D15" i="26" s="1"/>
  <c r="C60" i="26"/>
  <c r="C15" i="26" s="1"/>
  <c r="G59" i="26"/>
  <c r="G58" i="26"/>
  <c r="G57" i="26"/>
  <c r="G56" i="26"/>
  <c r="G55" i="26"/>
  <c r="F52" i="26"/>
  <c r="E52" i="26"/>
  <c r="D52" i="26"/>
  <c r="D14" i="26" s="1"/>
  <c r="C52" i="26"/>
  <c r="G51" i="26"/>
  <c r="G50" i="26"/>
  <c r="G49" i="26"/>
  <c r="G48" i="26"/>
  <c r="G47" i="26"/>
  <c r="F45" i="26"/>
  <c r="E45" i="26"/>
  <c r="E13" i="26" s="1"/>
  <c r="D45" i="26"/>
  <c r="D13" i="26" s="1"/>
  <c r="C45" i="26"/>
  <c r="G44" i="26"/>
  <c r="G43" i="26"/>
  <c r="G42" i="26"/>
  <c r="G41" i="26"/>
  <c r="G40" i="26"/>
  <c r="F38" i="26"/>
  <c r="F12" i="26" s="1"/>
  <c r="E38" i="26"/>
  <c r="E12" i="26" s="1"/>
  <c r="D38" i="26"/>
  <c r="C38" i="26"/>
  <c r="C12" i="26" s="1"/>
  <c r="G37" i="26"/>
  <c r="G36" i="26"/>
  <c r="G35" i="26"/>
  <c r="G34" i="26"/>
  <c r="G33" i="26"/>
  <c r="A27" i="26"/>
  <c r="G18" i="26"/>
  <c r="F18" i="26"/>
  <c r="E18" i="26"/>
  <c r="D18" i="26"/>
  <c r="C18" i="26"/>
  <c r="F17" i="26"/>
  <c r="E17" i="26"/>
  <c r="D17" i="26"/>
  <c r="E16" i="26"/>
  <c r="D16" i="26"/>
  <c r="F15" i="26"/>
  <c r="E15" i="26"/>
  <c r="F14" i="26"/>
  <c r="E14" i="26"/>
  <c r="C14" i="26"/>
  <c r="F13" i="26"/>
  <c r="C13" i="26"/>
  <c r="D12" i="26"/>
  <c r="A72" i="3"/>
  <c r="A27" i="3"/>
  <c r="D90" i="26" l="1"/>
  <c r="D92" i="26" s="1"/>
  <c r="G85" i="26"/>
  <c r="G60" i="26"/>
  <c r="G15" i="26" s="1"/>
  <c r="G52" i="26"/>
  <c r="G14" i="26" s="1"/>
  <c r="C19" i="26"/>
  <c r="G45" i="26"/>
  <c r="G13" i="26" s="1"/>
  <c r="F19" i="26"/>
  <c r="G88" i="26"/>
  <c r="G38" i="26"/>
  <c r="G12" i="26" s="1"/>
  <c r="G89" i="26"/>
  <c r="E19" i="26"/>
  <c r="E90" i="26"/>
  <c r="E92" i="26" s="1"/>
  <c r="G87" i="26"/>
  <c r="G19" i="26"/>
  <c r="D19" i="26"/>
  <c r="F90" i="26"/>
  <c r="F92" i="26" s="1"/>
  <c r="G86" i="26"/>
  <c r="D18" i="3"/>
  <c r="E18" i="3"/>
  <c r="F18" i="3"/>
  <c r="C18" i="3"/>
  <c r="G99" i="3"/>
  <c r="F98" i="3"/>
  <c r="F100" i="3" s="1"/>
  <c r="E98" i="3"/>
  <c r="D98" i="3"/>
  <c r="D100" i="3" s="1"/>
  <c r="G97" i="3"/>
  <c r="G96" i="3"/>
  <c r="G91" i="3"/>
  <c r="G18" i="3" s="1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F90" i="3" s="1"/>
  <c r="F92" i="3" s="1"/>
  <c r="E85" i="3"/>
  <c r="D85" i="3"/>
  <c r="C85" i="3"/>
  <c r="F83" i="3"/>
  <c r="F17" i="3" s="1"/>
  <c r="E83" i="3"/>
  <c r="E17" i="3" s="1"/>
  <c r="D83" i="3"/>
  <c r="D17" i="3" s="1"/>
  <c r="C83" i="3"/>
  <c r="C17" i="3" s="1"/>
  <c r="G82" i="3"/>
  <c r="G81" i="3"/>
  <c r="G80" i="3"/>
  <c r="G79" i="3"/>
  <c r="G78" i="3"/>
  <c r="F67" i="3"/>
  <c r="F16" i="3" s="1"/>
  <c r="E67" i="3"/>
  <c r="E16" i="3" s="1"/>
  <c r="D67" i="3"/>
  <c r="D16" i="3" s="1"/>
  <c r="C67" i="3"/>
  <c r="C16" i="3" s="1"/>
  <c r="G66" i="3"/>
  <c r="G65" i="3"/>
  <c r="G64" i="3"/>
  <c r="G63" i="3"/>
  <c r="G62" i="3"/>
  <c r="F60" i="3"/>
  <c r="F15" i="3" s="1"/>
  <c r="E60" i="3"/>
  <c r="E15" i="3" s="1"/>
  <c r="D60" i="3"/>
  <c r="D15" i="3" s="1"/>
  <c r="C60" i="3"/>
  <c r="C15" i="3" s="1"/>
  <c r="G59" i="3"/>
  <c r="G58" i="3"/>
  <c r="G57" i="3"/>
  <c r="G56" i="3"/>
  <c r="G55" i="3"/>
  <c r="F52" i="3"/>
  <c r="F14" i="3" s="1"/>
  <c r="E52" i="3"/>
  <c r="E14" i="3" s="1"/>
  <c r="D52" i="3"/>
  <c r="D14" i="3" s="1"/>
  <c r="C52" i="3"/>
  <c r="C14" i="3" s="1"/>
  <c r="G51" i="3"/>
  <c r="G50" i="3"/>
  <c r="G49" i="3"/>
  <c r="G48" i="3"/>
  <c r="G47" i="3"/>
  <c r="F45" i="3"/>
  <c r="F13" i="3" s="1"/>
  <c r="E45" i="3"/>
  <c r="E13" i="3" s="1"/>
  <c r="D45" i="3"/>
  <c r="D13" i="3" s="1"/>
  <c r="C45" i="3"/>
  <c r="C13" i="3" s="1"/>
  <c r="G44" i="3"/>
  <c r="G43" i="3"/>
  <c r="G42" i="3"/>
  <c r="G41" i="3"/>
  <c r="G40" i="3"/>
  <c r="F38" i="3"/>
  <c r="F12" i="3" s="1"/>
  <c r="E38" i="3"/>
  <c r="E12" i="3" s="1"/>
  <c r="D38" i="3"/>
  <c r="D12" i="3" s="1"/>
  <c r="C38" i="3"/>
  <c r="C12" i="3" s="1"/>
  <c r="G37" i="3"/>
  <c r="G36" i="3"/>
  <c r="G35" i="3"/>
  <c r="G34" i="3"/>
  <c r="G33" i="3"/>
  <c r="G90" i="26" l="1"/>
  <c r="G92" i="26" s="1"/>
  <c r="G85" i="3"/>
  <c r="G86" i="3"/>
  <c r="G88" i="3"/>
  <c r="G89" i="3"/>
  <c r="G60" i="3"/>
  <c r="G15" i="3" s="1"/>
  <c r="G38" i="3"/>
  <c r="G12" i="3" s="1"/>
  <c r="G45" i="3"/>
  <c r="G13" i="3" s="1"/>
  <c r="G83" i="3"/>
  <c r="G17" i="3" s="1"/>
  <c r="C90" i="3"/>
  <c r="C92" i="3" s="1"/>
  <c r="G67" i="3"/>
  <c r="G16" i="3" s="1"/>
  <c r="G87" i="3"/>
  <c r="G52" i="3"/>
  <c r="G14" i="3" s="1"/>
  <c r="D90" i="3"/>
  <c r="D92" i="3" s="1"/>
  <c r="G98" i="3"/>
  <c r="G100" i="3" s="1"/>
  <c r="E90" i="3"/>
  <c r="E92" i="3" s="1"/>
  <c r="E100" i="3"/>
  <c r="G90" i="3" l="1"/>
  <c r="G92" i="3" s="1"/>
  <c r="D19" i="3"/>
  <c r="C19" i="3"/>
  <c r="G19" i="3" l="1"/>
  <c r="F19" i="3"/>
  <c r="E19" i="3"/>
</calcChain>
</file>

<file path=xl/sharedStrings.xml><?xml version="1.0" encoding="utf-8"?>
<sst xmlns="http://schemas.openxmlformats.org/spreadsheetml/2006/main" count="1203" uniqueCount="90">
  <si>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</si>
  <si>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</si>
  <si>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</si>
  <si>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</si>
  <si>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</si>
  <si>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</si>
  <si>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</si>
  <si>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</si>
  <si>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</si>
  <si>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</si>
  <si>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</si>
  <si>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</si>
  <si>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</si>
  <si>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</si>
  <si>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</si>
  <si>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</si>
  <si>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</si>
  <si>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</si>
  <si>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</si>
  <si>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</si>
  <si>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</si>
  <si>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</si>
  <si>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</si>
  <si>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</si>
  <si>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</si>
  <si>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</si>
  <si>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</si>
  <si>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</si>
  <si>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</si>
  <si>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</si>
  <si>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</si>
  <si>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</si>
  <si>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</si>
  <si>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</si>
  <si>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</si>
  <si>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</si>
  <si>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</si>
  <si>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</si>
  <si>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</si>
  <si>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</si>
  <si>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</si>
  <si>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</si>
  <si>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</si>
  <si>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</si>
  <si>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</si>
  <si>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</si>
  <si>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</si>
  <si>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</si>
  <si>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</si>
  <si>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</si>
  <si>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</si>
  <si>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</si>
  <si>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</si>
  <si>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</si>
  <si>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</si>
  <si>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</si>
  <si>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OBRADA ZA PROSINAC 2023. (ISPLATA U SIJEČNJU 2024.)</t>
  </si>
  <si>
    <t>OBRADA ZA SIJEČANJ 2024. (ISPLATA U VELJAČI 2024.)</t>
  </si>
  <si>
    <t>OBRADA ZA VELJAČU 2024. (ISPLATA U OŽUJKU 2024.)</t>
  </si>
  <si>
    <t>OBRADA ZA SVIBANJ 2024. (ISPLATA U LIPNJU 2024.)</t>
  </si>
  <si>
    <t>OBRADA ZA LIPANJ 2024. (ISPLATA U SRPNJU 2024.)</t>
  </si>
  <si>
    <t>Zagreb, 18. siječnja 2024.</t>
  </si>
  <si>
    <t>Dodatak za "n" djece - nerazvrstani uslijed primjene Zakona o inkluzivnom dodatku (NN 156/23)</t>
  </si>
  <si>
    <t>UKUPNO EU</t>
  </si>
  <si>
    <t>Dodatak za "n" djece - nerazvrstani uslijed primjene Zakona o inkluzivnom dodatku (NN 156/23) - EU</t>
  </si>
  <si>
    <t>Zagreb, 16. veljače 2024.</t>
  </si>
  <si>
    <t>Čl. 22. ZDD - BEZ CENZUSA*</t>
  </si>
  <si>
    <t>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</si>
  <si>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OBRADA ZA OŽUJAK 2024. (ISPLATA U TRAVNJU 2024.)</t>
  </si>
  <si>
    <t>OBRADA ZA TRAVANJ 2024. (ISPLATA U SVIBNJU 2024.)</t>
  </si>
  <si>
    <t>Zagreb, 15. ožujka 2024.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</si>
  <si>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</si>
  <si>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</si>
  <si>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</si>
  <si>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</si>
  <si>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</si>
  <si>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</si>
  <si>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</si>
  <si>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</si>
  <si>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</si>
  <si>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</si>
  <si>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</si>
  <si>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</si>
  <si>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12. travnja 2024.</t>
  </si>
  <si>
    <t>* Dana 1. ožujka 2024. stupio je na snagu Zakon o izmjenama i dopunama Zakona o doplatku za djecu (NN 156/23)</t>
  </si>
  <si>
    <t>Zagreb, 16. svibnja 2024.</t>
  </si>
  <si>
    <t>Zagreb, 14. lipnja 2024.</t>
  </si>
  <si>
    <t>Zagreb, 12. srpnja 2024.</t>
  </si>
  <si>
    <t>OBRADA ZA SRPANJ 2024. (ISPLATA U KOLOVOZU 2024.)</t>
  </si>
  <si>
    <t>Zagreb, 16. kolovoza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</si>
</sst>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wrapText="1"/>
    </xf>
    <xf numFmtId="4" fontId="7" fillId="0" borderId="0" xfId="0" applyNumberFormat="1" applyFont="1"/>
    <xf numFmtId="2" fontId="7" fillId="0" borderId="0" xfId="0" applyNumberFormat="1" applyFont="1"/>
    <xf numFmtId="2" fontId="7" fillId="0" borderId="2" xfId="0" applyNumberFormat="1" applyFont="1" applyBorder="1" applyAlignment="1">
      <alignment horizontal="right"/>
    </xf>
    <xf numFmtId="43" fontId="5" fillId="0" borderId="2" xfId="1" applyFont="1" applyBorder="1"/>
    <xf numFmtId="0" fontId="7" fillId="0" borderId="10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C15" sqref="C15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96"/>
      <c r="D2" s="96"/>
      <c r="E2" s="96"/>
      <c r="F2" s="96"/>
      <c r="G2" s="96"/>
    </row>
    <row r="3" spans="1:7" x14ac:dyDescent="0.2">
      <c r="A3" s="1"/>
      <c r="B3" s="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5"/>
      <c r="F9" s="13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128696</v>
      </c>
      <c r="D12" s="88">
        <f t="shared" ref="D12:G12" si="0">D38</f>
        <v>67782</v>
      </c>
      <c r="E12" s="102">
        <f t="shared" si="0"/>
        <v>6707498.4199999999</v>
      </c>
      <c r="F12" s="102">
        <f t="shared" si="0"/>
        <v>115705.82</v>
      </c>
      <c r="G12" s="102">
        <f t="shared" si="0"/>
        <v>6823204.2400000002</v>
      </c>
    </row>
    <row r="13" spans="1:7" ht="15" customHeight="1" x14ac:dyDescent="0.2">
      <c r="A13" s="90" t="s">
        <v>20</v>
      </c>
      <c r="B13" s="91" t="s">
        <v>21</v>
      </c>
      <c r="C13" s="88">
        <f>C45</f>
        <v>5405</v>
      </c>
      <c r="D13" s="88">
        <f t="shared" ref="D13:G13" si="1">D45</f>
        <v>2855</v>
      </c>
      <c r="E13" s="102">
        <f t="shared" si="1"/>
        <v>259265.50999999998</v>
      </c>
      <c r="F13" s="102">
        <f t="shared" si="1"/>
        <v>1747.4899999999998</v>
      </c>
      <c r="G13" s="102">
        <f t="shared" si="1"/>
        <v>261013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1603</v>
      </c>
      <c r="D14" s="88">
        <f t="shared" ref="D14:G14" si="2">D52</f>
        <v>819</v>
      </c>
      <c r="E14" s="102">
        <f t="shared" si="2"/>
        <v>79158.77</v>
      </c>
      <c r="F14" s="102">
        <f t="shared" si="2"/>
        <v>188.52</v>
      </c>
      <c r="G14" s="102">
        <f t="shared" si="2"/>
        <v>79347.289999999994</v>
      </c>
    </row>
    <row r="15" spans="1:7" ht="15" customHeight="1" x14ac:dyDescent="0.2">
      <c r="A15" s="90" t="s">
        <v>26</v>
      </c>
      <c r="B15" s="89" t="s">
        <v>53</v>
      </c>
      <c r="C15" s="88">
        <f>C60</f>
        <v>24</v>
      </c>
      <c r="D15" s="88">
        <f t="shared" ref="D15:G15" si="3">D60</f>
        <v>13</v>
      </c>
      <c r="E15" s="102">
        <f t="shared" si="3"/>
        <v>1322.44</v>
      </c>
      <c r="F15" s="111">
        <f t="shared" si="3"/>
        <v>0</v>
      </c>
      <c r="G15" s="102">
        <f t="shared" si="3"/>
        <v>1322.44</v>
      </c>
    </row>
    <row r="16" spans="1:7" ht="15" customHeight="1" x14ac:dyDescent="0.2">
      <c r="A16" s="73" t="s">
        <v>30</v>
      </c>
      <c r="B16" s="15" t="s">
        <v>31</v>
      </c>
      <c r="C16" s="88">
        <f>C67</f>
        <v>71180</v>
      </c>
      <c r="D16" s="88">
        <f t="shared" ref="D16:G16" si="4">D67</f>
        <v>33248</v>
      </c>
      <c r="E16" s="102">
        <f t="shared" si="4"/>
        <v>3839975.3</v>
      </c>
      <c r="F16" s="102">
        <f t="shared" si="4"/>
        <v>59570.2</v>
      </c>
      <c r="G16" s="102">
        <f t="shared" si="4"/>
        <v>3899545.5</v>
      </c>
    </row>
    <row r="17" spans="1:7" ht="15" customHeight="1" x14ac:dyDescent="0.2">
      <c r="A17" s="73" t="s">
        <v>33</v>
      </c>
      <c r="B17" s="74" t="s">
        <v>34</v>
      </c>
      <c r="C17" s="88">
        <f>C83</f>
        <v>8901</v>
      </c>
      <c r="D17" s="88">
        <f t="shared" ref="D17:G17" si="5">D83</f>
        <v>6860</v>
      </c>
      <c r="E17" s="102">
        <f t="shared" si="5"/>
        <v>628010.95000000007</v>
      </c>
      <c r="F17" s="102">
        <f t="shared" si="5"/>
        <v>3344.1299999999997</v>
      </c>
      <c r="G17" s="102">
        <f t="shared" si="5"/>
        <v>631355.07999999996</v>
      </c>
    </row>
    <row r="18" spans="1:7" ht="15" customHeight="1" x14ac:dyDescent="0.2">
      <c r="A18" s="73" t="s">
        <v>38</v>
      </c>
      <c r="B18" s="74" t="s">
        <v>39</v>
      </c>
      <c r="C18" s="88">
        <f>C91</f>
        <v>3300</v>
      </c>
      <c r="D18" s="88">
        <f t="shared" ref="D18:G18" si="6">D91</f>
        <v>1918</v>
      </c>
      <c r="E18" s="102">
        <f t="shared" si="6"/>
        <v>194181.02</v>
      </c>
      <c r="F18" s="102">
        <f t="shared" si="6"/>
        <v>51678.36</v>
      </c>
      <c r="G18" s="102">
        <f t="shared" si="6"/>
        <v>245859.38</v>
      </c>
    </row>
    <row r="19" spans="1:7" ht="15" customHeight="1" x14ac:dyDescent="0.2">
      <c r="A19" s="84"/>
      <c r="B19" s="65" t="s">
        <v>52</v>
      </c>
      <c r="C19" s="87">
        <f>SUM(C12:C18)</f>
        <v>219109</v>
      </c>
      <c r="D19" s="87">
        <f>SUM(D12:D18)</f>
        <v>113495</v>
      </c>
      <c r="E19" s="25">
        <f>SUM(E12:E18)</f>
        <v>11709412.409999998</v>
      </c>
      <c r="F19" s="25">
        <f>SUM(F12:F18)</f>
        <v>232234.52000000002</v>
      </c>
      <c r="G19" s="25">
        <f>SUM(G12:G18)</f>
        <v>11941646.930000002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PROSINAC 2023. (ISPLATA U SIJEČNJU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6"/>
      <c r="G29" s="13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5211</v>
      </c>
      <c r="D33" s="18">
        <v>2385</v>
      </c>
      <c r="E33" s="19">
        <v>293578.89</v>
      </c>
      <c r="F33" s="20">
        <v>1928.94</v>
      </c>
      <c r="G33" s="21">
        <f>E33+F33</f>
        <v>295507.83</v>
      </c>
    </row>
    <row r="34" spans="1:7" x14ac:dyDescent="0.2">
      <c r="A34" s="16"/>
      <c r="B34" s="17" t="s">
        <v>15</v>
      </c>
      <c r="C34" s="18">
        <v>18462</v>
      </c>
      <c r="D34" s="18">
        <v>7767</v>
      </c>
      <c r="E34" s="19">
        <v>953408.89</v>
      </c>
      <c r="F34" s="20">
        <v>11702.94</v>
      </c>
      <c r="G34" s="21">
        <f>E34+F34</f>
        <v>965111.83</v>
      </c>
    </row>
    <row r="35" spans="1:7" x14ac:dyDescent="0.2">
      <c r="A35" s="16"/>
      <c r="B35" s="17" t="s">
        <v>16</v>
      </c>
      <c r="C35" s="18">
        <v>88875</v>
      </c>
      <c r="D35" s="18">
        <v>42416</v>
      </c>
      <c r="E35" s="19">
        <v>3676769.56</v>
      </c>
      <c r="F35" s="20">
        <v>29486.91</v>
      </c>
      <c r="G35" s="21">
        <f>E35+F35</f>
        <v>3706256.47</v>
      </c>
    </row>
    <row r="36" spans="1:7" x14ac:dyDescent="0.2">
      <c r="A36" s="16"/>
      <c r="B36" s="17" t="s">
        <v>17</v>
      </c>
      <c r="C36" s="18">
        <v>16133</v>
      </c>
      <c r="D36" s="18">
        <v>15201</v>
      </c>
      <c r="E36" s="19">
        <v>1782775.46</v>
      </c>
      <c r="F36" s="20">
        <v>72587.03</v>
      </c>
      <c r="G36" s="21">
        <f>E36+F36</f>
        <v>1855362.49</v>
      </c>
    </row>
    <row r="37" spans="1:7" x14ac:dyDescent="0.2">
      <c r="A37" s="16"/>
      <c r="B37" s="17" t="s">
        <v>18</v>
      </c>
      <c r="C37" s="18">
        <v>15</v>
      </c>
      <c r="D37" s="18">
        <v>13</v>
      </c>
      <c r="E37" s="19">
        <v>965.62</v>
      </c>
      <c r="F37" s="20">
        <v>0</v>
      </c>
      <c r="G37" s="21">
        <f>E37+F37</f>
        <v>965.62</v>
      </c>
    </row>
    <row r="38" spans="1:7" x14ac:dyDescent="0.2">
      <c r="A38" s="22"/>
      <c r="B38" s="23" t="s">
        <v>19</v>
      </c>
      <c r="C38" s="24">
        <f>SUM(C33:C37)</f>
        <v>128696</v>
      </c>
      <c r="D38" s="24">
        <f>SUM(D33:D37)</f>
        <v>67782</v>
      </c>
      <c r="E38" s="25">
        <f>SUM(E33:E37)</f>
        <v>6707498.4199999999</v>
      </c>
      <c r="F38" s="25">
        <f>SUM(F33:F37)</f>
        <v>115705.82</v>
      </c>
      <c r="G38" s="26">
        <f>SUM(G33:G37)</f>
        <v>6823204.2400000002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985</v>
      </c>
      <c r="D40" s="18">
        <v>507</v>
      </c>
      <c r="E40" s="20">
        <v>50691.4</v>
      </c>
      <c r="F40" s="19">
        <v>881.98</v>
      </c>
      <c r="G40" s="21">
        <f>E40+F40</f>
        <v>51573.380000000005</v>
      </c>
    </row>
    <row r="41" spans="1:7" x14ac:dyDescent="0.2">
      <c r="A41" s="31"/>
      <c r="B41" s="17" t="s">
        <v>15</v>
      </c>
      <c r="C41" s="18">
        <v>1372</v>
      </c>
      <c r="D41" s="18">
        <v>669</v>
      </c>
      <c r="E41" s="20">
        <v>63774.98</v>
      </c>
      <c r="F41" s="19">
        <v>140.53</v>
      </c>
      <c r="G41" s="21">
        <f>E41+F41</f>
        <v>63915.51</v>
      </c>
    </row>
    <row r="42" spans="1:7" x14ac:dyDescent="0.2">
      <c r="A42" s="31"/>
      <c r="B42" s="17" t="s">
        <v>16</v>
      </c>
      <c r="C42" s="18">
        <v>2678</v>
      </c>
      <c r="D42" s="32">
        <v>1326</v>
      </c>
      <c r="E42" s="20">
        <v>104024.79</v>
      </c>
      <c r="F42" s="19">
        <v>176.86</v>
      </c>
      <c r="G42" s="21">
        <f>E42+F42</f>
        <v>104201.65</v>
      </c>
    </row>
    <row r="43" spans="1:7" x14ac:dyDescent="0.2">
      <c r="A43" s="31"/>
      <c r="B43" s="17" t="s">
        <v>17</v>
      </c>
      <c r="C43" s="18">
        <v>370</v>
      </c>
      <c r="D43" s="32">
        <v>353</v>
      </c>
      <c r="E43" s="20">
        <v>40774.339999999997</v>
      </c>
      <c r="F43" s="19">
        <v>548.12</v>
      </c>
      <c r="G43" s="21">
        <f>E43+F43</f>
        <v>41322.46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5405</v>
      </c>
      <c r="D45" s="24">
        <f>SUM(D40:D44)</f>
        <v>2855</v>
      </c>
      <c r="E45" s="25">
        <f>SUM(E40:E44)</f>
        <v>259265.50999999998</v>
      </c>
      <c r="F45" s="25">
        <f>SUM(F40:F44)</f>
        <v>1747.4899999999998</v>
      </c>
      <c r="G45" s="25">
        <f>SUM(G40:G44)</f>
        <v>261013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505</v>
      </c>
      <c r="D47" s="18">
        <v>262</v>
      </c>
      <c r="E47" s="20">
        <v>26090.880000000001</v>
      </c>
      <c r="F47" s="20">
        <v>107.39</v>
      </c>
      <c r="G47" s="21">
        <f>E47+F47</f>
        <v>26198.27</v>
      </c>
    </row>
    <row r="48" spans="1:7" x14ac:dyDescent="0.2">
      <c r="A48" s="31"/>
      <c r="B48" s="17" t="s">
        <v>15</v>
      </c>
      <c r="C48" s="18">
        <v>391</v>
      </c>
      <c r="D48" s="18">
        <v>176</v>
      </c>
      <c r="E48" s="20">
        <v>19050.32</v>
      </c>
      <c r="F48" s="20">
        <v>24.28</v>
      </c>
      <c r="G48" s="21">
        <f>E48+F48</f>
        <v>19074.599999999999</v>
      </c>
    </row>
    <row r="49" spans="1:7" x14ac:dyDescent="0.2">
      <c r="A49" s="31"/>
      <c r="B49" s="17" t="s">
        <v>16</v>
      </c>
      <c r="C49" s="18">
        <v>626</v>
      </c>
      <c r="D49" s="18">
        <v>308</v>
      </c>
      <c r="E49" s="20">
        <v>24945.69</v>
      </c>
      <c r="F49" s="20">
        <v>56.85</v>
      </c>
      <c r="G49" s="21">
        <f>E49+F49</f>
        <v>25002.539999999997</v>
      </c>
    </row>
    <row r="50" spans="1:7" x14ac:dyDescent="0.2">
      <c r="A50" s="31"/>
      <c r="B50" s="17" t="s">
        <v>17</v>
      </c>
      <c r="C50" s="18">
        <v>81</v>
      </c>
      <c r="D50" s="18">
        <v>73</v>
      </c>
      <c r="E50" s="20">
        <v>9071.8799999999992</v>
      </c>
      <c r="F50" s="20">
        <v>0</v>
      </c>
      <c r="G50" s="21">
        <f>E50+F50</f>
        <v>9071.8799999999992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1603</v>
      </c>
      <c r="D52" s="24">
        <f>SUM(D47:D51)</f>
        <v>819</v>
      </c>
      <c r="E52" s="25">
        <f>SUM(E47:E51)</f>
        <v>79158.77</v>
      </c>
      <c r="F52" s="25">
        <f>SUM(F47:F51)</f>
        <v>188.52</v>
      </c>
      <c r="G52" s="25">
        <f>SUM(G47:G51)</f>
        <v>79347.289999999994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6</v>
      </c>
      <c r="D56" s="18">
        <v>2</v>
      </c>
      <c r="E56" s="42">
        <v>408.63</v>
      </c>
      <c r="F56" s="20">
        <v>0</v>
      </c>
      <c r="G56" s="21">
        <f>E56+F56</f>
        <v>408.63</v>
      </c>
    </row>
    <row r="57" spans="1:7" x14ac:dyDescent="0.2">
      <c r="A57" s="16"/>
      <c r="B57" s="17" t="s">
        <v>16</v>
      </c>
      <c r="C57" s="36">
        <v>11</v>
      </c>
      <c r="D57" s="36">
        <v>7</v>
      </c>
      <c r="E57" s="42">
        <v>361.72</v>
      </c>
      <c r="F57" s="20">
        <v>0</v>
      </c>
      <c r="G57" s="21">
        <f>E57+F57</f>
        <v>361.72</v>
      </c>
    </row>
    <row r="58" spans="1:7" x14ac:dyDescent="0.2">
      <c r="A58" s="16"/>
      <c r="B58" s="17" t="s">
        <v>17</v>
      </c>
      <c r="C58" s="18">
        <v>2</v>
      </c>
      <c r="D58" s="18">
        <v>2</v>
      </c>
      <c r="E58" s="42">
        <v>220.72</v>
      </c>
      <c r="F58" s="20">
        <v>0</v>
      </c>
      <c r="G58" s="21">
        <f>E58+F58</f>
        <v>220.72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24</v>
      </c>
      <c r="D60" s="24">
        <f>SUM(D55:D59)</f>
        <v>13</v>
      </c>
      <c r="E60" s="25">
        <f>SUM(E55:E59)</f>
        <v>1322.44</v>
      </c>
      <c r="F60" s="25">
        <f>SUM(F55:F59)</f>
        <v>0</v>
      </c>
      <c r="G60" s="25">
        <f>SUM(G55:G59)</f>
        <v>1322.44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27969</v>
      </c>
      <c r="D62" s="18">
        <v>12396</v>
      </c>
      <c r="E62" s="42">
        <v>1600005.48</v>
      </c>
      <c r="F62" s="20">
        <v>20640.25</v>
      </c>
      <c r="G62" s="21">
        <f>E62+F62</f>
        <v>1620645.73</v>
      </c>
    </row>
    <row r="63" spans="1:7" x14ac:dyDescent="0.2">
      <c r="A63" s="31"/>
      <c r="B63" s="17" t="s">
        <v>15</v>
      </c>
      <c r="C63" s="18">
        <v>15755</v>
      </c>
      <c r="D63" s="18">
        <v>6311</v>
      </c>
      <c r="E63" s="42">
        <v>828024.84</v>
      </c>
      <c r="F63" s="20">
        <v>11995.2</v>
      </c>
      <c r="G63" s="21">
        <f>E63+F63</f>
        <v>840020.03999999992</v>
      </c>
    </row>
    <row r="64" spans="1:7" x14ac:dyDescent="0.2">
      <c r="A64" s="31"/>
      <c r="B64" s="17" t="s">
        <v>16</v>
      </c>
      <c r="C64" s="18">
        <v>23842</v>
      </c>
      <c r="D64" s="18">
        <v>11235</v>
      </c>
      <c r="E64" s="42">
        <v>1011253.49</v>
      </c>
      <c r="F64" s="20">
        <v>14284.84</v>
      </c>
      <c r="G64" s="21">
        <f>E64+F64</f>
        <v>1025538.33</v>
      </c>
    </row>
    <row r="65" spans="1:7" x14ac:dyDescent="0.2">
      <c r="A65" s="31"/>
      <c r="B65" s="17" t="s">
        <v>17</v>
      </c>
      <c r="C65" s="18">
        <v>3607</v>
      </c>
      <c r="D65" s="18">
        <v>3297</v>
      </c>
      <c r="E65" s="42">
        <v>399902.43</v>
      </c>
      <c r="F65" s="20">
        <v>12649.91</v>
      </c>
      <c r="G65" s="21">
        <f>E65+F65</f>
        <v>412552.33999999997</v>
      </c>
    </row>
    <row r="66" spans="1:7" x14ac:dyDescent="0.2">
      <c r="A66" s="16"/>
      <c r="B66" s="17" t="s">
        <v>18</v>
      </c>
      <c r="C66" s="33">
        <v>7</v>
      </c>
      <c r="D66" s="33">
        <v>9</v>
      </c>
      <c r="E66" s="42">
        <v>789.06</v>
      </c>
      <c r="F66" s="20">
        <v>0</v>
      </c>
      <c r="G66" s="21">
        <f>E66+F66</f>
        <v>789.06</v>
      </c>
    </row>
    <row r="67" spans="1:7" x14ac:dyDescent="0.2">
      <c r="A67" s="34"/>
      <c r="B67" s="35" t="s">
        <v>32</v>
      </c>
      <c r="C67" s="24">
        <f>SUM(C62:C66)</f>
        <v>71180</v>
      </c>
      <c r="D67" s="24">
        <f>SUM(D62:D66)</f>
        <v>33248</v>
      </c>
      <c r="E67" s="25">
        <f>SUM(E62:E66)</f>
        <v>3839975.3</v>
      </c>
      <c r="F67" s="25">
        <f>SUM(F62:F66)</f>
        <v>59570.2</v>
      </c>
      <c r="G67" s="25">
        <f>SUM(G62:G66)</f>
        <v>3899545.5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PROSINAC 2023. (ISPLATA U SIJEČNJU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455</v>
      </c>
      <c r="D78" s="18">
        <v>229</v>
      </c>
      <c r="E78" s="42">
        <v>26867.73</v>
      </c>
      <c r="F78" s="42">
        <v>324.01</v>
      </c>
      <c r="G78" s="21">
        <f>E78+F78</f>
        <v>27191.739999999998</v>
      </c>
    </row>
    <row r="79" spans="1:7" x14ac:dyDescent="0.2">
      <c r="A79" s="31"/>
      <c r="B79" s="17" t="s">
        <v>15</v>
      </c>
      <c r="C79" s="18">
        <v>1387</v>
      </c>
      <c r="D79" s="18">
        <v>832</v>
      </c>
      <c r="E79" s="42">
        <v>64811.57</v>
      </c>
      <c r="F79" s="42">
        <v>142.38</v>
      </c>
      <c r="G79" s="21">
        <f>E79+F79</f>
        <v>64953.95</v>
      </c>
    </row>
    <row r="80" spans="1:7" x14ac:dyDescent="0.2">
      <c r="A80" s="31"/>
      <c r="B80" s="17" t="s">
        <v>16</v>
      </c>
      <c r="C80" s="18">
        <v>3262</v>
      </c>
      <c r="D80" s="18">
        <v>2149</v>
      </c>
      <c r="E80" s="42">
        <v>118106.18</v>
      </c>
      <c r="F80" s="42">
        <v>582.27</v>
      </c>
      <c r="G80" s="21">
        <f>E80+F80</f>
        <v>118688.45</v>
      </c>
    </row>
    <row r="81" spans="1:7" x14ac:dyDescent="0.2">
      <c r="A81" s="31"/>
      <c r="B81" s="17" t="s">
        <v>17</v>
      </c>
      <c r="C81" s="18">
        <v>3775</v>
      </c>
      <c r="D81" s="18">
        <v>3624</v>
      </c>
      <c r="E81" s="42">
        <v>416250.07</v>
      </c>
      <c r="F81" s="42">
        <v>2295.4699999999998</v>
      </c>
      <c r="G81" s="21">
        <f>E81+F81</f>
        <v>418545.54</v>
      </c>
    </row>
    <row r="82" spans="1:7" x14ac:dyDescent="0.2">
      <c r="A82" s="16"/>
      <c r="B82" s="17" t="s">
        <v>18</v>
      </c>
      <c r="C82" s="18">
        <v>22</v>
      </c>
      <c r="D82" s="18">
        <v>26</v>
      </c>
      <c r="E82" s="42">
        <v>1975.4</v>
      </c>
      <c r="F82" s="42">
        <v>0</v>
      </c>
      <c r="G82" s="21">
        <f>E82+F82</f>
        <v>1975.4</v>
      </c>
    </row>
    <row r="83" spans="1:7" x14ac:dyDescent="0.2">
      <c r="A83" s="56"/>
      <c r="B83" s="23" t="s">
        <v>35</v>
      </c>
      <c r="C83" s="57">
        <f>SUM(C78:C82)</f>
        <v>8901</v>
      </c>
      <c r="D83" s="57">
        <f>SUM(D78:D82)</f>
        <v>6860</v>
      </c>
      <c r="E83" s="58">
        <f>SUM(E78:E82)</f>
        <v>628010.95000000007</v>
      </c>
      <c r="F83" s="58">
        <f>SUM(F78:F82)</f>
        <v>3344.1299999999997</v>
      </c>
      <c r="G83" s="26">
        <f>SUM(G78:G82)</f>
        <v>631355.07999999996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35130</v>
      </c>
      <c r="D85" s="62">
        <f t="shared" si="7"/>
        <v>15781</v>
      </c>
      <c r="E85" s="63">
        <f t="shared" si="7"/>
        <v>1997565.75</v>
      </c>
      <c r="F85" s="63">
        <f t="shared" si="7"/>
        <v>23882.57</v>
      </c>
      <c r="G85" s="63">
        <f>E85+F85</f>
        <v>2021448.32</v>
      </c>
    </row>
    <row r="86" spans="1:7" x14ac:dyDescent="0.2">
      <c r="A86" s="39"/>
      <c r="B86" s="17" t="s">
        <v>15</v>
      </c>
      <c r="C86" s="62">
        <f t="shared" si="7"/>
        <v>37373</v>
      </c>
      <c r="D86" s="62">
        <f t="shared" si="7"/>
        <v>15757</v>
      </c>
      <c r="E86" s="63">
        <f t="shared" si="7"/>
        <v>1929479.23</v>
      </c>
      <c r="F86" s="63">
        <f t="shared" si="7"/>
        <v>24005.330000000005</v>
      </c>
      <c r="G86" s="63">
        <f>E86+F86</f>
        <v>1953484.56</v>
      </c>
    </row>
    <row r="87" spans="1:7" x14ac:dyDescent="0.2">
      <c r="A87" s="39"/>
      <c r="B87" s="17" t="s">
        <v>16</v>
      </c>
      <c r="C87" s="62">
        <f t="shared" si="7"/>
        <v>119294</v>
      </c>
      <c r="D87" s="62">
        <f t="shared" si="7"/>
        <v>57441</v>
      </c>
      <c r="E87" s="63">
        <f t="shared" si="7"/>
        <v>4935461.43</v>
      </c>
      <c r="F87" s="63">
        <f t="shared" si="7"/>
        <v>44587.729999999996</v>
      </c>
      <c r="G87" s="63">
        <f>E87+F87</f>
        <v>4980049.16</v>
      </c>
    </row>
    <row r="88" spans="1:7" x14ac:dyDescent="0.2">
      <c r="A88" s="39"/>
      <c r="B88" s="17" t="s">
        <v>17</v>
      </c>
      <c r="C88" s="62">
        <f t="shared" si="7"/>
        <v>23968</v>
      </c>
      <c r="D88" s="62">
        <f t="shared" si="7"/>
        <v>22550</v>
      </c>
      <c r="E88" s="63">
        <f t="shared" si="7"/>
        <v>2648994.9</v>
      </c>
      <c r="F88" s="63">
        <f t="shared" si="7"/>
        <v>88080.53</v>
      </c>
      <c r="G88" s="63">
        <f>E88+F88</f>
        <v>2737075.4299999997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48</v>
      </c>
      <c r="E89" s="63">
        <f t="shared" si="7"/>
        <v>3730.08</v>
      </c>
      <c r="F89" s="63">
        <f t="shared" si="7"/>
        <v>0</v>
      </c>
      <c r="G89" s="63">
        <f>E89+F89</f>
        <v>3730.08</v>
      </c>
    </row>
    <row r="90" spans="1:7" x14ac:dyDescent="0.2">
      <c r="A90" s="64"/>
      <c r="B90" s="65" t="s">
        <v>37</v>
      </c>
      <c r="C90" s="66">
        <f>SUM(C85:C89)</f>
        <v>215809</v>
      </c>
      <c r="D90" s="66">
        <f>SUM(D85:D89)</f>
        <v>111577</v>
      </c>
      <c r="E90" s="25">
        <f t="shared" ref="E90:F90" si="8">SUM(E85:E89)</f>
        <v>11515231.390000001</v>
      </c>
      <c r="F90" s="25">
        <f t="shared" si="8"/>
        <v>180556.16</v>
      </c>
      <c r="G90" s="25">
        <f>SUM(G85:G89)</f>
        <v>11695787.549999999</v>
      </c>
    </row>
    <row r="91" spans="1:7" x14ac:dyDescent="0.2">
      <c r="A91" s="31" t="s">
        <v>38</v>
      </c>
      <c r="B91" s="67" t="s">
        <v>39</v>
      </c>
      <c r="C91" s="62">
        <v>3300</v>
      </c>
      <c r="D91" s="62">
        <v>1918</v>
      </c>
      <c r="E91" s="25">
        <v>194181.02</v>
      </c>
      <c r="F91" s="25">
        <v>51678.36</v>
      </c>
      <c r="G91" s="25">
        <f>E91+F91</f>
        <v>245859.38</v>
      </c>
    </row>
    <row r="92" spans="1:7" x14ac:dyDescent="0.2">
      <c r="A92" s="64"/>
      <c r="B92" s="65" t="s">
        <v>40</v>
      </c>
      <c r="C92" s="66">
        <f>C90+C91</f>
        <v>219109</v>
      </c>
      <c r="D92" s="66">
        <f>D90+D91</f>
        <v>113495</v>
      </c>
      <c r="E92" s="25">
        <f>E90+E91</f>
        <v>11709412.41</v>
      </c>
      <c r="F92" s="25">
        <f>F90+F91</f>
        <v>232234.52000000002</v>
      </c>
      <c r="G92" s="25">
        <f>G90+G91</f>
        <v>11941646.93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19684</v>
      </c>
      <c r="E96" s="76">
        <v>1306230.24</v>
      </c>
      <c r="F96" s="76">
        <v>12077.52</v>
      </c>
      <c r="G96" s="77">
        <f>E96+F96</f>
        <v>1318307.76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8549</v>
      </c>
      <c r="E97" s="76">
        <v>1134623.28</v>
      </c>
      <c r="F97" s="76">
        <v>6768.72</v>
      </c>
      <c r="G97" s="77">
        <f>E97+F97</f>
        <v>1141392</v>
      </c>
    </row>
    <row r="98" spans="1:7" x14ac:dyDescent="0.2">
      <c r="A98" s="137" t="s">
        <v>49</v>
      </c>
      <c r="B98" s="138"/>
      <c r="C98" s="97" t="s">
        <v>43</v>
      </c>
      <c r="D98" s="78">
        <f>D96+D97</f>
        <v>28233</v>
      </c>
      <c r="E98" s="25">
        <f>E96+E97</f>
        <v>2440853.52</v>
      </c>
      <c r="F98" s="25">
        <f>F96+F97</f>
        <v>18846.240000000002</v>
      </c>
      <c r="G98" s="25">
        <f>E98+F98</f>
        <v>2459699.7600000002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366</v>
      </c>
      <c r="E99" s="77">
        <v>31388.28</v>
      </c>
      <c r="F99" s="77">
        <v>10484.879999999999</v>
      </c>
      <c r="G99" s="77">
        <f>E99+F99</f>
        <v>41873.159999999996</v>
      </c>
    </row>
    <row r="100" spans="1:7" x14ac:dyDescent="0.2">
      <c r="A100" s="137" t="s">
        <v>51</v>
      </c>
      <c r="B100" s="138"/>
      <c r="C100" s="81"/>
      <c r="D100" s="78">
        <f>D98+D99</f>
        <v>28599</v>
      </c>
      <c r="E100" s="25">
        <f>E98+E99</f>
        <v>2472241.7999999998</v>
      </c>
      <c r="F100" s="25">
        <f t="shared" ref="F100:G100" si="9">F98+F99</f>
        <v>29331.120000000003</v>
      </c>
      <c r="G100" s="25">
        <f t="shared" si="9"/>
        <v>2501572.9200000004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61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82" zoomScaleNormal="100" workbookViewId="0">
      <selection activeCell="E108" sqref="E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57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5"/>
      <c r="F9" s="13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109294</v>
      </c>
      <c r="D12" s="88">
        <f t="shared" ref="D12:G12" si="0">D38</f>
        <v>52833</v>
      </c>
      <c r="E12" s="115">
        <f t="shared" si="0"/>
        <v>4359711.080000001</v>
      </c>
      <c r="F12" s="116">
        <f t="shared" si="0"/>
        <v>88238.510000000009</v>
      </c>
      <c r="G12" s="115">
        <f t="shared" si="0"/>
        <v>4447949.59</v>
      </c>
    </row>
    <row r="13" spans="1:7" ht="15" customHeight="1" x14ac:dyDescent="0.2">
      <c r="A13" s="90" t="s">
        <v>20</v>
      </c>
      <c r="B13" s="91" t="s">
        <v>21</v>
      </c>
      <c r="C13" s="88">
        <f>C45</f>
        <v>5066</v>
      </c>
      <c r="D13" s="88">
        <f t="shared" ref="D13:G13" si="1">D45</f>
        <v>2570</v>
      </c>
      <c r="E13" s="115">
        <f t="shared" si="1"/>
        <v>207443.53</v>
      </c>
      <c r="F13" s="116">
        <f t="shared" si="1"/>
        <v>1198.5</v>
      </c>
      <c r="G13" s="115">
        <f t="shared" si="1"/>
        <v>208642.03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1537</v>
      </c>
      <c r="D14" s="88">
        <f t="shared" ref="D14:G14" si="2">D52</f>
        <v>767</v>
      </c>
      <c r="E14" s="115">
        <f t="shared" si="2"/>
        <v>67079.45</v>
      </c>
      <c r="F14" s="116">
        <f t="shared" si="2"/>
        <v>257.33999999999997</v>
      </c>
      <c r="G14" s="115">
        <f t="shared" si="2"/>
        <v>67336.790000000008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64354</v>
      </c>
      <c r="D16" s="88">
        <f t="shared" ref="D16:G16" si="4">D67</f>
        <v>29608</v>
      </c>
      <c r="E16" s="115">
        <f t="shared" si="4"/>
        <v>3051672.2700000005</v>
      </c>
      <c r="F16" s="116">
        <f t="shared" si="4"/>
        <v>23802.379999999997</v>
      </c>
      <c r="G16" s="115">
        <f t="shared" si="4"/>
        <v>3075474.6500000004</v>
      </c>
    </row>
    <row r="17" spans="1:7" ht="15" customHeight="1" x14ac:dyDescent="0.2">
      <c r="A17" s="73" t="s">
        <v>33</v>
      </c>
      <c r="B17" s="74" t="s">
        <v>34</v>
      </c>
      <c r="C17" s="88">
        <f>C83</f>
        <v>4917</v>
      </c>
      <c r="D17" s="88">
        <f t="shared" ref="D17:G17" si="5">D83</f>
        <v>3247</v>
      </c>
      <c r="E17" s="115">
        <f t="shared" si="5"/>
        <v>176440.87</v>
      </c>
      <c r="F17" s="116">
        <f t="shared" si="5"/>
        <v>2528.17</v>
      </c>
      <c r="G17" s="115">
        <f t="shared" si="5"/>
        <v>178969.04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2521</v>
      </c>
      <c r="D18" s="88">
        <f t="shared" ref="D18:G18" si="6">D91</f>
        <v>1256</v>
      </c>
      <c r="E18" s="115">
        <f t="shared" si="6"/>
        <v>102621.28</v>
      </c>
      <c r="F18" s="116">
        <f t="shared" si="6"/>
        <v>28120.43</v>
      </c>
      <c r="G18" s="115">
        <f t="shared" si="6"/>
        <v>130741.70999999999</v>
      </c>
    </row>
    <row r="19" spans="1:7" ht="15" customHeight="1" x14ac:dyDescent="0.2">
      <c r="A19" s="100"/>
      <c r="B19" s="65" t="s">
        <v>52</v>
      </c>
      <c r="C19" s="87">
        <f>SUM(C12:C18)</f>
        <v>187709</v>
      </c>
      <c r="D19" s="87">
        <f>SUM(D12:D18)</f>
        <v>90291</v>
      </c>
      <c r="E19" s="114">
        <f>SUM(E12:E18)</f>
        <v>7965866.9900000021</v>
      </c>
      <c r="F19" s="25">
        <f>SUM(F12:F18)</f>
        <v>144145.33000000002</v>
      </c>
      <c r="G19" s="25">
        <f>SUM(G12:G18)</f>
        <v>8110012.3200000003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SIJEČANJ 2024. (ISPLATA U VELJAČI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6"/>
      <c r="G29" s="13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5231</v>
      </c>
      <c r="D33" s="18">
        <v>2491</v>
      </c>
      <c r="E33" s="19">
        <v>275815.89</v>
      </c>
      <c r="F33" s="20">
        <v>1137.7</v>
      </c>
      <c r="G33" s="21">
        <f>E33+F33</f>
        <v>276953.59000000003</v>
      </c>
    </row>
    <row r="34" spans="1:7" x14ac:dyDescent="0.2">
      <c r="A34" s="16"/>
      <c r="B34" s="17" t="s">
        <v>15</v>
      </c>
      <c r="C34" s="18">
        <v>17756</v>
      </c>
      <c r="D34" s="18">
        <v>7762</v>
      </c>
      <c r="E34" s="19">
        <v>839642.13</v>
      </c>
      <c r="F34" s="20">
        <v>8220.34</v>
      </c>
      <c r="G34" s="21">
        <f>E34+F34</f>
        <v>847862.47</v>
      </c>
    </row>
    <row r="35" spans="1:7" x14ac:dyDescent="0.2">
      <c r="A35" s="16"/>
      <c r="B35" s="17" t="s">
        <v>16</v>
      </c>
      <c r="C35" s="18">
        <v>86196</v>
      </c>
      <c r="D35" s="18">
        <v>42478</v>
      </c>
      <c r="E35" s="19">
        <v>3243497.12</v>
      </c>
      <c r="F35" s="20">
        <v>28046.23</v>
      </c>
      <c r="G35" s="21">
        <f>E35+F35</f>
        <v>3271543.35</v>
      </c>
    </row>
    <row r="36" spans="1:7" x14ac:dyDescent="0.2">
      <c r="A36" s="16"/>
      <c r="B36" s="17" t="s">
        <v>66</v>
      </c>
      <c r="C36" s="18">
        <v>98</v>
      </c>
      <c r="D36" s="18">
        <v>92</v>
      </c>
      <c r="E36" s="19">
        <v>110.36</v>
      </c>
      <c r="F36" s="20">
        <v>50834.239999999998</v>
      </c>
      <c r="G36" s="21">
        <f>E36+F36</f>
        <v>50944.6</v>
      </c>
    </row>
    <row r="37" spans="1:7" x14ac:dyDescent="0.2">
      <c r="A37" s="16"/>
      <c r="B37" s="17" t="s">
        <v>18</v>
      </c>
      <c r="C37" s="18">
        <v>13</v>
      </c>
      <c r="D37" s="18">
        <v>10</v>
      </c>
      <c r="E37" s="19">
        <v>645.58000000000004</v>
      </c>
      <c r="F37" s="20">
        <v>0</v>
      </c>
      <c r="G37" s="21">
        <f>E37+F37</f>
        <v>645.58000000000004</v>
      </c>
    </row>
    <row r="38" spans="1:7" x14ac:dyDescent="0.2">
      <c r="A38" s="22"/>
      <c r="B38" s="23" t="s">
        <v>19</v>
      </c>
      <c r="C38" s="24">
        <f>SUM(C33:C37)</f>
        <v>109294</v>
      </c>
      <c r="D38" s="24">
        <f>SUM(D33:D37)</f>
        <v>52833</v>
      </c>
      <c r="E38" s="25">
        <f>SUM(E33:E37)</f>
        <v>4359711.080000001</v>
      </c>
      <c r="F38" s="25">
        <f>SUM(F33:F37)</f>
        <v>88238.510000000009</v>
      </c>
      <c r="G38" s="26">
        <f>SUM(G33:G37)</f>
        <v>4447949.59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1019</v>
      </c>
      <c r="D40" s="18">
        <v>534</v>
      </c>
      <c r="E40" s="20">
        <v>50275.9</v>
      </c>
      <c r="F40" s="19">
        <v>874.02</v>
      </c>
      <c r="G40" s="21">
        <f>E40+F40</f>
        <v>51149.919999999998</v>
      </c>
    </row>
    <row r="41" spans="1:7" x14ac:dyDescent="0.2">
      <c r="A41" s="31"/>
      <c r="B41" s="17" t="s">
        <v>15</v>
      </c>
      <c r="C41" s="18">
        <v>1385</v>
      </c>
      <c r="D41" s="18">
        <v>686</v>
      </c>
      <c r="E41" s="20">
        <v>61622.47</v>
      </c>
      <c r="F41" s="19">
        <v>112.56</v>
      </c>
      <c r="G41" s="21">
        <f>E41+F41</f>
        <v>61735.03</v>
      </c>
    </row>
    <row r="42" spans="1:7" x14ac:dyDescent="0.2">
      <c r="A42" s="31"/>
      <c r="B42" s="17" t="s">
        <v>16</v>
      </c>
      <c r="C42" s="18">
        <v>2662</v>
      </c>
      <c r="D42" s="32">
        <v>1350</v>
      </c>
      <c r="E42" s="20">
        <v>95545.16</v>
      </c>
      <c r="F42" s="19">
        <v>211.92</v>
      </c>
      <c r="G42" s="21">
        <f>E42+F42</f>
        <v>95757.08</v>
      </c>
    </row>
    <row r="43" spans="1:7" x14ac:dyDescent="0.2">
      <c r="A43" s="31"/>
      <c r="B43" s="17" t="s">
        <v>66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5066</v>
      </c>
      <c r="D45" s="24">
        <f>SUM(D40:D44)</f>
        <v>2570</v>
      </c>
      <c r="E45" s="25">
        <f>SUM(E40:E44)</f>
        <v>207443.53</v>
      </c>
      <c r="F45" s="25">
        <f>SUM(F40:F44)</f>
        <v>1198.5</v>
      </c>
      <c r="G45" s="25">
        <f>SUM(G40:G44)</f>
        <v>208642.03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521</v>
      </c>
      <c r="D47" s="18">
        <v>269</v>
      </c>
      <c r="E47" s="20">
        <v>26312.49</v>
      </c>
      <c r="F47" s="20">
        <v>257.33999999999997</v>
      </c>
      <c r="G47" s="21">
        <f>E47+F47</f>
        <v>26569.83</v>
      </c>
    </row>
    <row r="48" spans="1:7" x14ac:dyDescent="0.2">
      <c r="A48" s="31"/>
      <c r="B48" s="17" t="s">
        <v>15</v>
      </c>
      <c r="C48" s="18">
        <v>391</v>
      </c>
      <c r="D48" s="18">
        <v>182</v>
      </c>
      <c r="E48" s="20">
        <v>17742.04</v>
      </c>
      <c r="F48" s="20">
        <v>0</v>
      </c>
      <c r="G48" s="21">
        <f>E48+F48</f>
        <v>17742.04</v>
      </c>
    </row>
    <row r="49" spans="1:7" x14ac:dyDescent="0.2">
      <c r="A49" s="31"/>
      <c r="B49" s="17" t="s">
        <v>16</v>
      </c>
      <c r="C49" s="18">
        <v>625</v>
      </c>
      <c r="D49" s="18">
        <v>316</v>
      </c>
      <c r="E49" s="20">
        <v>23024.92</v>
      </c>
      <c r="F49" s="20">
        <v>0</v>
      </c>
      <c r="G49" s="21">
        <f>E49+F49</f>
        <v>23024.92</v>
      </c>
    </row>
    <row r="50" spans="1:7" x14ac:dyDescent="0.2">
      <c r="A50" s="31"/>
      <c r="B50" s="17" t="s">
        <v>66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1537</v>
      </c>
      <c r="D52" s="24">
        <f>SUM(D47:D51)</f>
        <v>767</v>
      </c>
      <c r="E52" s="25">
        <f>SUM(E47:E51)</f>
        <v>67079.45</v>
      </c>
      <c r="F52" s="25">
        <f>SUM(F47:F51)</f>
        <v>257.33999999999997</v>
      </c>
      <c r="G52" s="25">
        <f>SUM(G47:G51)</f>
        <v>67336.790000000008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66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26623</v>
      </c>
      <c r="D62" s="18">
        <v>12201</v>
      </c>
      <c r="E62" s="42">
        <v>1437631.32</v>
      </c>
      <c r="F62" s="20">
        <v>8823.35</v>
      </c>
      <c r="G62" s="21">
        <f>E62+F62</f>
        <v>1446454.6700000002</v>
      </c>
    </row>
    <row r="63" spans="1:7" x14ac:dyDescent="0.2">
      <c r="A63" s="31"/>
      <c r="B63" s="17" t="s">
        <v>15</v>
      </c>
      <c r="C63" s="18">
        <v>15091</v>
      </c>
      <c r="D63" s="18">
        <v>6287</v>
      </c>
      <c r="E63" s="42">
        <v>738708.8</v>
      </c>
      <c r="F63" s="20">
        <v>4223.5600000000004</v>
      </c>
      <c r="G63" s="21">
        <f>E63+F63</f>
        <v>742932.3600000001</v>
      </c>
    </row>
    <row r="64" spans="1:7" x14ac:dyDescent="0.2">
      <c r="A64" s="31"/>
      <c r="B64" s="17" t="s">
        <v>16</v>
      </c>
      <c r="C64" s="18">
        <v>22616</v>
      </c>
      <c r="D64" s="18">
        <v>11098</v>
      </c>
      <c r="E64" s="42">
        <v>874984.53</v>
      </c>
      <c r="F64" s="20">
        <v>4831.71</v>
      </c>
      <c r="G64" s="21">
        <f>E64+F64</f>
        <v>879816.24</v>
      </c>
    </row>
    <row r="65" spans="1:7" x14ac:dyDescent="0.2">
      <c r="A65" s="31"/>
      <c r="B65" s="17" t="s">
        <v>66</v>
      </c>
      <c r="C65" s="18">
        <v>17</v>
      </c>
      <c r="D65" s="18">
        <v>17</v>
      </c>
      <c r="E65" s="42">
        <v>0</v>
      </c>
      <c r="F65" s="20">
        <v>5923.76</v>
      </c>
      <c r="G65" s="21">
        <f>E65+F65</f>
        <v>5923.76</v>
      </c>
    </row>
    <row r="66" spans="1:7" x14ac:dyDescent="0.2">
      <c r="A66" s="16"/>
      <c r="B66" s="17" t="s">
        <v>18</v>
      </c>
      <c r="C66" s="33">
        <v>7</v>
      </c>
      <c r="D66" s="33">
        <v>5</v>
      </c>
      <c r="E66" s="42">
        <v>347.62</v>
      </c>
      <c r="F66" s="20">
        <v>0</v>
      </c>
      <c r="G66" s="21">
        <f>E66+F66</f>
        <v>347.62</v>
      </c>
    </row>
    <row r="67" spans="1:7" x14ac:dyDescent="0.2">
      <c r="A67" s="34"/>
      <c r="B67" s="35" t="s">
        <v>32</v>
      </c>
      <c r="C67" s="24">
        <f>SUM(C62:C66)</f>
        <v>64354</v>
      </c>
      <c r="D67" s="24">
        <f>SUM(D62:D66)</f>
        <v>29608</v>
      </c>
      <c r="E67" s="25">
        <f>SUM(E62:E66)</f>
        <v>3051672.2700000005</v>
      </c>
      <c r="F67" s="25">
        <f>SUM(F62:F66)</f>
        <v>23802.379999999997</v>
      </c>
      <c r="G67" s="25">
        <f>SUM(G62:G66)</f>
        <v>3075474.6500000004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SIJEČANJ 2024. (ISPLATA U VELJAČI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441</v>
      </c>
      <c r="D78" s="18">
        <v>240</v>
      </c>
      <c r="E78" s="42">
        <v>22969.5</v>
      </c>
      <c r="F78" s="42">
        <v>0</v>
      </c>
      <c r="G78" s="21">
        <f>E78+F78</f>
        <v>22969.5</v>
      </c>
    </row>
    <row r="79" spans="1:7" x14ac:dyDescent="0.2">
      <c r="A79" s="31"/>
      <c r="B79" s="17" t="s">
        <v>15</v>
      </c>
      <c r="C79" s="18">
        <v>1326</v>
      </c>
      <c r="D79" s="18">
        <v>832</v>
      </c>
      <c r="E79" s="42">
        <v>54235.95</v>
      </c>
      <c r="F79" s="42">
        <v>1075.83</v>
      </c>
      <c r="G79" s="21">
        <f>E79+F79</f>
        <v>55311.78</v>
      </c>
    </row>
    <row r="80" spans="1:7" x14ac:dyDescent="0.2">
      <c r="A80" s="31"/>
      <c r="B80" s="17" t="s">
        <v>16</v>
      </c>
      <c r="C80" s="18">
        <v>3124</v>
      </c>
      <c r="D80" s="18">
        <v>2153</v>
      </c>
      <c r="E80" s="42">
        <v>98043.58</v>
      </c>
      <c r="F80" s="42">
        <v>260.45999999999998</v>
      </c>
      <c r="G80" s="21">
        <f>E80+F80</f>
        <v>98304.040000000008</v>
      </c>
    </row>
    <row r="81" spans="1:7" x14ac:dyDescent="0.2">
      <c r="A81" s="31"/>
      <c r="B81" s="17" t="s">
        <v>66</v>
      </c>
      <c r="C81" s="18">
        <v>2</v>
      </c>
      <c r="D81" s="18">
        <v>2</v>
      </c>
      <c r="E81" s="42">
        <v>0</v>
      </c>
      <c r="F81" s="42">
        <v>1191.8800000000001</v>
      </c>
      <c r="G81" s="21">
        <f>E81+F81</f>
        <v>1191.8800000000001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4917</v>
      </c>
      <c r="D83" s="57">
        <f>SUM(D78:D82)</f>
        <v>3247</v>
      </c>
      <c r="E83" s="58">
        <f>SUM(E78:E82)</f>
        <v>176440.87</v>
      </c>
      <c r="F83" s="58">
        <f>SUM(F78:F82)</f>
        <v>2528.17</v>
      </c>
      <c r="G83" s="26">
        <f>SUM(G78:G82)</f>
        <v>178969.04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33840</v>
      </c>
      <c r="D85" s="62">
        <f t="shared" si="7"/>
        <v>15737</v>
      </c>
      <c r="E85" s="63">
        <f t="shared" si="7"/>
        <v>1813336.4700000002</v>
      </c>
      <c r="F85" s="63">
        <f t="shared" si="7"/>
        <v>11092.41</v>
      </c>
      <c r="G85" s="63">
        <f>E85+F85</f>
        <v>1824428.8800000001</v>
      </c>
    </row>
    <row r="86" spans="1:7" x14ac:dyDescent="0.2">
      <c r="A86" s="39"/>
      <c r="B86" s="17" t="s">
        <v>15</v>
      </c>
      <c r="C86" s="62">
        <f t="shared" si="7"/>
        <v>35954</v>
      </c>
      <c r="D86" s="62">
        <f t="shared" si="7"/>
        <v>15751</v>
      </c>
      <c r="E86" s="63">
        <f t="shared" si="7"/>
        <v>1712183.3</v>
      </c>
      <c r="F86" s="63">
        <f t="shared" si="7"/>
        <v>13632.289999999999</v>
      </c>
      <c r="G86" s="63">
        <f>E86+F86</f>
        <v>1725815.59</v>
      </c>
    </row>
    <row r="87" spans="1:7" x14ac:dyDescent="0.2">
      <c r="A87" s="39"/>
      <c r="B87" s="17" t="s">
        <v>16</v>
      </c>
      <c r="C87" s="62">
        <f t="shared" si="7"/>
        <v>115233</v>
      </c>
      <c r="D87" s="62">
        <f t="shared" si="7"/>
        <v>57401</v>
      </c>
      <c r="E87" s="63">
        <f t="shared" si="7"/>
        <v>4335430.54</v>
      </c>
      <c r="F87" s="63">
        <f t="shared" si="7"/>
        <v>33350.32</v>
      </c>
      <c r="G87" s="63">
        <f>E87+F87</f>
        <v>4368780.8600000003</v>
      </c>
    </row>
    <row r="88" spans="1:7" x14ac:dyDescent="0.2">
      <c r="A88" s="39"/>
      <c r="B88" s="17" t="s">
        <v>66</v>
      </c>
      <c r="C88" s="62">
        <f t="shared" si="7"/>
        <v>117</v>
      </c>
      <c r="D88" s="62">
        <f t="shared" si="7"/>
        <v>111</v>
      </c>
      <c r="E88" s="63">
        <f t="shared" si="7"/>
        <v>110.36</v>
      </c>
      <c r="F88" s="63">
        <f t="shared" si="7"/>
        <v>57949.88</v>
      </c>
      <c r="G88" s="63">
        <f>E88+F88</f>
        <v>58060.24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185188</v>
      </c>
      <c r="D90" s="66">
        <f>SUM(D85:D89)</f>
        <v>89035</v>
      </c>
      <c r="E90" s="25">
        <f t="shared" ref="E90:F90" si="8">SUM(E85:E89)</f>
        <v>7863245.7100000009</v>
      </c>
      <c r="F90" s="25">
        <f t="shared" si="8"/>
        <v>116024.9</v>
      </c>
      <c r="G90" s="25">
        <f>SUM(G85:G89)</f>
        <v>7979270.6100000003</v>
      </c>
    </row>
    <row r="91" spans="1:7" x14ac:dyDescent="0.2">
      <c r="A91" s="31" t="s">
        <v>38</v>
      </c>
      <c r="B91" s="67" t="s">
        <v>39</v>
      </c>
      <c r="C91" s="62">
        <v>2521</v>
      </c>
      <c r="D91" s="62">
        <v>1256</v>
      </c>
      <c r="E91" s="25">
        <v>102621.28</v>
      </c>
      <c r="F91" s="25">
        <v>28120.43</v>
      </c>
      <c r="G91" s="25">
        <f>E91+F91</f>
        <v>130741.70999999999</v>
      </c>
    </row>
    <row r="92" spans="1:7" x14ac:dyDescent="0.2">
      <c r="A92" s="64"/>
      <c r="B92" s="65" t="s">
        <v>40</v>
      </c>
      <c r="C92" s="66">
        <f>C90+C91</f>
        <v>187709</v>
      </c>
      <c r="D92" s="66">
        <f>D90+D91</f>
        <v>90291</v>
      </c>
      <c r="E92" s="25">
        <f>E90+E91</f>
        <v>7965866.9900000012</v>
      </c>
      <c r="F92" s="25">
        <f>F90+F91</f>
        <v>144145.32999999999</v>
      </c>
      <c r="G92" s="25">
        <f>G90+G91</f>
        <v>8110012.3200000003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18167</v>
      </c>
      <c r="E96" s="76">
        <v>1205562.1200000001</v>
      </c>
      <c r="F96" s="76">
        <v>11281.2</v>
      </c>
      <c r="G96" s="77">
        <f>E96+F96</f>
        <v>1216843.32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7738</v>
      </c>
      <c r="E97" s="76">
        <v>1026987.36</v>
      </c>
      <c r="F97" s="76">
        <v>4379.76</v>
      </c>
      <c r="G97" s="77">
        <f>E97+F97</f>
        <v>1031367.12</v>
      </c>
    </row>
    <row r="98" spans="1:7" ht="27" customHeight="1" x14ac:dyDescent="0.2">
      <c r="A98" s="113" t="s">
        <v>23</v>
      </c>
      <c r="B98" s="108" t="s">
        <v>62</v>
      </c>
      <c r="C98" s="104" t="s">
        <v>43</v>
      </c>
      <c r="D98" s="105">
        <v>3089</v>
      </c>
      <c r="E98" s="106"/>
      <c r="F98" s="106"/>
      <c r="G98" s="107">
        <v>217262.64</v>
      </c>
    </row>
    <row r="99" spans="1:7" x14ac:dyDescent="0.2">
      <c r="A99" s="137" t="s">
        <v>49</v>
      </c>
      <c r="B99" s="138"/>
      <c r="C99" s="101" t="s">
        <v>43</v>
      </c>
      <c r="D99" s="78">
        <f>D96+D97+D98</f>
        <v>28994</v>
      </c>
      <c r="E99" s="112">
        <f>E96+E97+E98</f>
        <v>2232549.48</v>
      </c>
      <c r="F99" s="25">
        <f>F96+F97+F98</f>
        <v>15660.960000000001</v>
      </c>
      <c r="G99" s="25">
        <f>G96+G97+G98</f>
        <v>2465473.08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340</v>
      </c>
      <c r="E100" s="77">
        <v>28932.959999999999</v>
      </c>
      <c r="F100" s="77">
        <v>3915.24</v>
      </c>
      <c r="G100" s="77">
        <f>E100+F100</f>
        <v>32848.199999999997</v>
      </c>
    </row>
    <row r="101" spans="1:7" ht="27" customHeight="1" x14ac:dyDescent="0.2">
      <c r="A101" s="113" t="s">
        <v>30</v>
      </c>
      <c r="B101" s="108" t="s">
        <v>64</v>
      </c>
      <c r="C101" s="104" t="s">
        <v>43</v>
      </c>
      <c r="D101" s="105">
        <v>44</v>
      </c>
      <c r="E101" s="106"/>
      <c r="F101" s="106"/>
      <c r="G101" s="107">
        <v>2919.84</v>
      </c>
    </row>
    <row r="102" spans="1:7" x14ac:dyDescent="0.2">
      <c r="A102" s="137" t="s">
        <v>63</v>
      </c>
      <c r="B102" s="138"/>
      <c r="C102" s="103" t="s">
        <v>43</v>
      </c>
      <c r="D102" s="78">
        <f>D100+D101</f>
        <v>384</v>
      </c>
      <c r="E102" s="112">
        <f t="shared" ref="E102:G102" si="9">E100+E101</f>
        <v>28932.959999999999</v>
      </c>
      <c r="F102" s="25">
        <f t="shared" si="9"/>
        <v>3915.24</v>
      </c>
      <c r="G102" s="25">
        <f t="shared" si="9"/>
        <v>35768.039999999994</v>
      </c>
    </row>
    <row r="103" spans="1:7" x14ac:dyDescent="0.2">
      <c r="A103" s="137" t="s">
        <v>51</v>
      </c>
      <c r="B103" s="138"/>
      <c r="C103" s="81"/>
      <c r="D103" s="78">
        <f>D102+D99</f>
        <v>29378</v>
      </c>
      <c r="E103" s="25">
        <f t="shared" ref="E103:G103" si="10">E102+E99</f>
        <v>2261482.44</v>
      </c>
      <c r="F103" s="25">
        <f t="shared" si="10"/>
        <v>19576.2</v>
      </c>
      <c r="G103" s="25">
        <f t="shared" si="10"/>
        <v>2501241.12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9" t="s">
        <v>67</v>
      </c>
      <c r="B105" s="139"/>
      <c r="C105" s="139"/>
      <c r="D105" s="139"/>
      <c r="E105" s="139"/>
      <c r="F105" s="139"/>
      <c r="G105" s="13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65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3:B103"/>
    <mergeCell ref="A102:B10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76" zoomScaleNormal="100" workbookViewId="0">
      <selection activeCell="L95" sqref="L95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5"/>
      <c r="F9" s="13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110556</v>
      </c>
      <c r="D12" s="88">
        <f t="shared" ref="D12:G12" si="0">D38</f>
        <v>53273</v>
      </c>
      <c r="E12" s="115">
        <f t="shared" si="0"/>
        <v>4422952.54</v>
      </c>
      <c r="F12" s="116">
        <f t="shared" si="0"/>
        <v>94111.39</v>
      </c>
      <c r="G12" s="115">
        <f t="shared" si="0"/>
        <v>4517063.9300000006</v>
      </c>
    </row>
    <row r="13" spans="1:7" ht="15" customHeight="1" x14ac:dyDescent="0.2">
      <c r="A13" s="90" t="s">
        <v>20</v>
      </c>
      <c r="B13" s="91" t="s">
        <v>21</v>
      </c>
      <c r="C13" s="88">
        <f>C45</f>
        <v>5320</v>
      </c>
      <c r="D13" s="88">
        <f t="shared" ref="D13:G13" si="1">D45</f>
        <v>2682</v>
      </c>
      <c r="E13" s="115">
        <f t="shared" si="1"/>
        <v>218727.07</v>
      </c>
      <c r="F13" s="116">
        <f t="shared" si="1"/>
        <v>1139.05</v>
      </c>
      <c r="G13" s="115">
        <f t="shared" si="1"/>
        <v>219866.12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1586</v>
      </c>
      <c r="D14" s="88">
        <f t="shared" ref="D14:G14" si="2">D52</f>
        <v>790</v>
      </c>
      <c r="E14" s="115">
        <f t="shared" si="2"/>
        <v>69200.39</v>
      </c>
      <c r="F14" s="116">
        <f t="shared" si="2"/>
        <v>369.08</v>
      </c>
      <c r="G14" s="115">
        <f t="shared" si="2"/>
        <v>69569.47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63096</v>
      </c>
      <c r="D16" s="88">
        <f t="shared" ref="D16:G16" si="4">D67</f>
        <v>29001</v>
      </c>
      <c r="E16" s="115">
        <f t="shared" si="4"/>
        <v>2992560.06</v>
      </c>
      <c r="F16" s="116">
        <f t="shared" si="4"/>
        <v>46752.67</v>
      </c>
      <c r="G16" s="115">
        <f t="shared" si="4"/>
        <v>3039312.7299999995</v>
      </c>
    </row>
    <row r="17" spans="1:7" ht="15" customHeight="1" x14ac:dyDescent="0.2">
      <c r="A17" s="73" t="s">
        <v>33</v>
      </c>
      <c r="B17" s="74" t="s">
        <v>34</v>
      </c>
      <c r="C17" s="88">
        <f>C83</f>
        <v>5058</v>
      </c>
      <c r="D17" s="88">
        <f t="shared" ref="D17:G17" si="5">D83</f>
        <v>3331</v>
      </c>
      <c r="E17" s="115">
        <f t="shared" si="5"/>
        <v>182171.5</v>
      </c>
      <c r="F17" s="116">
        <f t="shared" si="5"/>
        <v>3420.2599999999998</v>
      </c>
      <c r="G17" s="115">
        <f t="shared" si="5"/>
        <v>185591.76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2576</v>
      </c>
      <c r="D18" s="88">
        <f t="shared" ref="D18:G18" si="6">D91</f>
        <v>1283</v>
      </c>
      <c r="E18" s="115">
        <f t="shared" si="6"/>
        <v>105066.66</v>
      </c>
      <c r="F18" s="116">
        <f t="shared" si="6"/>
        <v>37220.06</v>
      </c>
      <c r="G18" s="115">
        <f t="shared" si="6"/>
        <v>142286.72</v>
      </c>
    </row>
    <row r="19" spans="1:7" ht="15" customHeight="1" x14ac:dyDescent="0.2">
      <c r="A19" s="118"/>
      <c r="B19" s="65" t="s">
        <v>52</v>
      </c>
      <c r="C19" s="87">
        <f>SUM(C12:C18)</f>
        <v>188212</v>
      </c>
      <c r="D19" s="87">
        <f>SUM(D12:D18)</f>
        <v>90370</v>
      </c>
      <c r="E19" s="114">
        <f>SUM(E12:E18)</f>
        <v>7991576.7300000004</v>
      </c>
      <c r="F19" s="25">
        <f>SUM(F12:F18)</f>
        <v>183012.51</v>
      </c>
      <c r="G19" s="25">
        <f>SUM(G12:G18)</f>
        <v>8174589.2399999993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VELJAČU 2024. (ISPLATA U OŽUJKU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6"/>
      <c r="G29" s="136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5646</v>
      </c>
      <c r="D33" s="18">
        <v>2726</v>
      </c>
      <c r="E33" s="19">
        <v>296199.36</v>
      </c>
      <c r="F33" s="20">
        <v>1459.3</v>
      </c>
      <c r="G33" s="21">
        <f>E33+F33</f>
        <v>297658.65999999997</v>
      </c>
    </row>
    <row r="34" spans="1:7" x14ac:dyDescent="0.2">
      <c r="A34" s="16"/>
      <c r="B34" s="17" t="s">
        <v>15</v>
      </c>
      <c r="C34" s="18">
        <v>18031</v>
      </c>
      <c r="D34" s="18">
        <v>7848</v>
      </c>
      <c r="E34" s="19">
        <v>854592.39</v>
      </c>
      <c r="F34" s="20">
        <v>7978.72</v>
      </c>
      <c r="G34" s="21">
        <f>E34+F34</f>
        <v>862571.11</v>
      </c>
    </row>
    <row r="35" spans="1:7" x14ac:dyDescent="0.2">
      <c r="A35" s="16"/>
      <c r="B35" s="17" t="s">
        <v>16</v>
      </c>
      <c r="C35" s="18">
        <v>86746</v>
      </c>
      <c r="D35" s="18">
        <v>42576</v>
      </c>
      <c r="E35" s="19">
        <v>3271465.55</v>
      </c>
      <c r="F35" s="20">
        <v>27188.17</v>
      </c>
      <c r="G35" s="21">
        <f>E35+F35</f>
        <v>3298653.7199999997</v>
      </c>
    </row>
    <row r="36" spans="1:7" x14ac:dyDescent="0.2">
      <c r="A36" s="16"/>
      <c r="B36" s="17" t="s">
        <v>66</v>
      </c>
      <c r="C36" s="18">
        <v>119</v>
      </c>
      <c r="D36" s="18">
        <v>112</v>
      </c>
      <c r="E36" s="19">
        <v>0</v>
      </c>
      <c r="F36" s="20">
        <v>57485.2</v>
      </c>
      <c r="G36" s="21">
        <f>E36+F36</f>
        <v>57485.2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695.24</v>
      </c>
      <c r="F37" s="20">
        <v>0</v>
      </c>
      <c r="G37" s="21">
        <f>E37+F37</f>
        <v>695.24</v>
      </c>
    </row>
    <row r="38" spans="1:7" x14ac:dyDescent="0.2">
      <c r="A38" s="22"/>
      <c r="B38" s="23" t="s">
        <v>19</v>
      </c>
      <c r="C38" s="24">
        <f>SUM(C33:C37)</f>
        <v>110556</v>
      </c>
      <c r="D38" s="24">
        <f>SUM(D33:D37)</f>
        <v>53273</v>
      </c>
      <c r="E38" s="25">
        <f>SUM(E33:E37)</f>
        <v>4422952.54</v>
      </c>
      <c r="F38" s="25">
        <f>SUM(F33:F37)</f>
        <v>94111.39</v>
      </c>
      <c r="G38" s="26">
        <f>SUM(G33:G37)</f>
        <v>4517063.9300000006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1042</v>
      </c>
      <c r="D40" s="18">
        <v>551</v>
      </c>
      <c r="E40" s="20">
        <v>51568.5</v>
      </c>
      <c r="F40" s="19">
        <v>0</v>
      </c>
      <c r="G40" s="21">
        <f>E40+F40</f>
        <v>51568.5</v>
      </c>
    </row>
    <row r="41" spans="1:7" x14ac:dyDescent="0.2">
      <c r="A41" s="31"/>
      <c r="B41" s="17" t="s">
        <v>15</v>
      </c>
      <c r="C41" s="18">
        <v>1444</v>
      </c>
      <c r="D41" s="18">
        <v>706</v>
      </c>
      <c r="E41" s="20">
        <v>64825.34</v>
      </c>
      <c r="F41" s="19">
        <v>56.06</v>
      </c>
      <c r="G41" s="21">
        <f>E41+F41</f>
        <v>64881.399999999994</v>
      </c>
    </row>
    <row r="42" spans="1:7" x14ac:dyDescent="0.2">
      <c r="A42" s="31"/>
      <c r="B42" s="17" t="s">
        <v>16</v>
      </c>
      <c r="C42" s="18">
        <v>2834</v>
      </c>
      <c r="D42" s="32">
        <v>1425</v>
      </c>
      <c r="E42" s="20">
        <v>102333.23</v>
      </c>
      <c r="F42" s="19">
        <v>1082.99</v>
      </c>
      <c r="G42" s="21">
        <f>E42+F42</f>
        <v>103416.22</v>
      </c>
    </row>
    <row r="43" spans="1:7" x14ac:dyDescent="0.2">
      <c r="A43" s="31"/>
      <c r="B43" s="17" t="s">
        <v>66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5320</v>
      </c>
      <c r="D45" s="24">
        <f>SUM(D40:D44)</f>
        <v>2682</v>
      </c>
      <c r="E45" s="25">
        <f>SUM(E40:E44)</f>
        <v>218727.07</v>
      </c>
      <c r="F45" s="25">
        <f>SUM(F40:F44)</f>
        <v>1139.05</v>
      </c>
      <c r="G45" s="25">
        <f>SUM(G40:G44)</f>
        <v>219866.12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544</v>
      </c>
      <c r="D47" s="18">
        <v>282</v>
      </c>
      <c r="E47" s="20">
        <v>27432.639999999999</v>
      </c>
      <c r="F47" s="20">
        <v>21.18</v>
      </c>
      <c r="G47" s="21">
        <f>E47+F47</f>
        <v>27453.82</v>
      </c>
    </row>
    <row r="48" spans="1:7" x14ac:dyDescent="0.2">
      <c r="A48" s="31"/>
      <c r="B48" s="17" t="s">
        <v>15</v>
      </c>
      <c r="C48" s="18">
        <v>394</v>
      </c>
      <c r="D48" s="18">
        <v>185</v>
      </c>
      <c r="E48" s="20">
        <v>17819.29</v>
      </c>
      <c r="F48" s="20">
        <v>0</v>
      </c>
      <c r="G48" s="21">
        <f>E48+F48</f>
        <v>17819.29</v>
      </c>
    </row>
    <row r="49" spans="1:7" x14ac:dyDescent="0.2">
      <c r="A49" s="31"/>
      <c r="B49" s="17" t="s">
        <v>16</v>
      </c>
      <c r="C49" s="18">
        <v>648</v>
      </c>
      <c r="D49" s="18">
        <v>323</v>
      </c>
      <c r="E49" s="20">
        <v>23948.46</v>
      </c>
      <c r="F49" s="20">
        <v>347.9</v>
      </c>
      <c r="G49" s="21">
        <f>E49+F49</f>
        <v>24296.36</v>
      </c>
    </row>
    <row r="50" spans="1:7" x14ac:dyDescent="0.2">
      <c r="A50" s="31"/>
      <c r="B50" s="17" t="s">
        <v>66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1586</v>
      </c>
      <c r="D52" s="24">
        <f>SUM(D47:D51)</f>
        <v>790</v>
      </c>
      <c r="E52" s="25">
        <f>SUM(E47:E51)</f>
        <v>69200.39</v>
      </c>
      <c r="F52" s="25">
        <f>SUM(F47:F51)</f>
        <v>369.08</v>
      </c>
      <c r="G52" s="25">
        <f>SUM(G47:G51)</f>
        <v>69569.47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66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26237</v>
      </c>
      <c r="D62" s="18">
        <v>11932</v>
      </c>
      <c r="E62" s="42">
        <v>1419148.87</v>
      </c>
      <c r="F62" s="20">
        <v>14335.69</v>
      </c>
      <c r="G62" s="21">
        <f>E62+F62</f>
        <v>1433484.56</v>
      </c>
    </row>
    <row r="63" spans="1:7" x14ac:dyDescent="0.2">
      <c r="A63" s="31"/>
      <c r="B63" s="17" t="s">
        <v>15</v>
      </c>
      <c r="C63" s="18">
        <v>14855</v>
      </c>
      <c r="D63" s="18">
        <v>6186</v>
      </c>
      <c r="E63" s="42">
        <v>727285.12</v>
      </c>
      <c r="F63" s="20">
        <v>9462.41</v>
      </c>
      <c r="G63" s="21">
        <f>E63+F63</f>
        <v>736747.53</v>
      </c>
    </row>
    <row r="64" spans="1:7" x14ac:dyDescent="0.2">
      <c r="A64" s="31"/>
      <c r="B64" s="17" t="s">
        <v>16</v>
      </c>
      <c r="C64" s="18">
        <v>21976</v>
      </c>
      <c r="D64" s="18">
        <v>10861</v>
      </c>
      <c r="E64" s="42">
        <v>845828.11</v>
      </c>
      <c r="F64" s="20">
        <v>8530.2900000000009</v>
      </c>
      <c r="G64" s="21">
        <f>E64+F64</f>
        <v>854358.4</v>
      </c>
    </row>
    <row r="65" spans="1:7" x14ac:dyDescent="0.2">
      <c r="A65" s="31"/>
      <c r="B65" s="17" t="s">
        <v>66</v>
      </c>
      <c r="C65" s="18">
        <v>22</v>
      </c>
      <c r="D65" s="18">
        <v>18</v>
      </c>
      <c r="E65" s="42">
        <v>0</v>
      </c>
      <c r="F65" s="20">
        <v>14424.28</v>
      </c>
      <c r="G65" s="21">
        <f>E65+F65</f>
        <v>14424.28</v>
      </c>
    </row>
    <row r="66" spans="1:7" x14ac:dyDescent="0.2">
      <c r="A66" s="16"/>
      <c r="B66" s="17" t="s">
        <v>18</v>
      </c>
      <c r="C66" s="33">
        <v>6</v>
      </c>
      <c r="D66" s="33">
        <v>4</v>
      </c>
      <c r="E66" s="42">
        <v>297.95999999999998</v>
      </c>
      <c r="F66" s="20">
        <v>0</v>
      </c>
      <c r="G66" s="21">
        <f>E66+F66</f>
        <v>297.95999999999998</v>
      </c>
    </row>
    <row r="67" spans="1:7" x14ac:dyDescent="0.2">
      <c r="A67" s="34"/>
      <c r="B67" s="35" t="s">
        <v>32</v>
      </c>
      <c r="C67" s="24">
        <f>SUM(C62:C66)</f>
        <v>63096</v>
      </c>
      <c r="D67" s="24">
        <f>SUM(D62:D66)</f>
        <v>29001</v>
      </c>
      <c r="E67" s="25">
        <f>SUM(E62:E66)</f>
        <v>2992560.06</v>
      </c>
      <c r="F67" s="25">
        <f>SUM(F62:F66)</f>
        <v>46752.67</v>
      </c>
      <c r="G67" s="25">
        <f>SUM(G62:G66)</f>
        <v>3039312.7299999995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VELJAČU 2024. (ISPLATA U OŽUJKU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479</v>
      </c>
      <c r="D78" s="18">
        <v>259</v>
      </c>
      <c r="E78" s="42">
        <v>24888.52</v>
      </c>
      <c r="F78" s="42">
        <v>91.38</v>
      </c>
      <c r="G78" s="21">
        <f>E78+F78</f>
        <v>24979.9</v>
      </c>
    </row>
    <row r="79" spans="1:7" x14ac:dyDescent="0.2">
      <c r="A79" s="31"/>
      <c r="B79" s="17" t="s">
        <v>15</v>
      </c>
      <c r="C79" s="18">
        <v>1362</v>
      </c>
      <c r="D79" s="18">
        <v>850</v>
      </c>
      <c r="E79" s="42">
        <v>55943.78</v>
      </c>
      <c r="F79" s="42">
        <v>805.14</v>
      </c>
      <c r="G79" s="21">
        <f>E79+F79</f>
        <v>56748.92</v>
      </c>
    </row>
    <row r="80" spans="1:7" x14ac:dyDescent="0.2">
      <c r="A80" s="31"/>
      <c r="B80" s="17" t="s">
        <v>16</v>
      </c>
      <c r="C80" s="18">
        <v>3189</v>
      </c>
      <c r="D80" s="18">
        <v>2198</v>
      </c>
      <c r="E80" s="42">
        <v>100147.36</v>
      </c>
      <c r="F80" s="42">
        <v>699.14</v>
      </c>
      <c r="G80" s="21">
        <f>E80+F80</f>
        <v>100846.5</v>
      </c>
    </row>
    <row r="81" spans="1:7" x14ac:dyDescent="0.2">
      <c r="A81" s="31"/>
      <c r="B81" s="17" t="s">
        <v>66</v>
      </c>
      <c r="C81" s="18">
        <v>4</v>
      </c>
      <c r="D81" s="18">
        <v>4</v>
      </c>
      <c r="E81" s="42">
        <v>0</v>
      </c>
      <c r="F81" s="42">
        <v>1824.6</v>
      </c>
      <c r="G81" s="21">
        <f>E81+F81</f>
        <v>1824.6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5058</v>
      </c>
      <c r="D83" s="57">
        <f>SUM(D78:D82)</f>
        <v>3331</v>
      </c>
      <c r="E83" s="58">
        <f>SUM(E78:E82)</f>
        <v>182171.5</v>
      </c>
      <c r="F83" s="58">
        <f>SUM(F78:F82)</f>
        <v>3420.2599999999998</v>
      </c>
      <c r="G83" s="26">
        <f>SUM(G78:G82)</f>
        <v>185591.76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33953</v>
      </c>
      <c r="D85" s="62">
        <f t="shared" si="7"/>
        <v>15752</v>
      </c>
      <c r="E85" s="63">
        <f t="shared" si="7"/>
        <v>1819569.2600000002</v>
      </c>
      <c r="F85" s="63">
        <f t="shared" si="7"/>
        <v>15907.55</v>
      </c>
      <c r="G85" s="63">
        <f>E85+F85</f>
        <v>1835476.8100000003</v>
      </c>
    </row>
    <row r="86" spans="1:7" x14ac:dyDescent="0.2">
      <c r="A86" s="39"/>
      <c r="B86" s="17" t="s">
        <v>15</v>
      </c>
      <c r="C86" s="62">
        <f t="shared" si="7"/>
        <v>36091</v>
      </c>
      <c r="D86" s="62">
        <f t="shared" si="7"/>
        <v>15777</v>
      </c>
      <c r="E86" s="63">
        <f t="shared" si="7"/>
        <v>1720697.83</v>
      </c>
      <c r="F86" s="63">
        <f t="shared" si="7"/>
        <v>18302.330000000002</v>
      </c>
      <c r="G86" s="63">
        <f>E86+F86</f>
        <v>1739000.1600000001</v>
      </c>
    </row>
    <row r="87" spans="1:7" x14ac:dyDescent="0.2">
      <c r="A87" s="39"/>
      <c r="B87" s="17" t="s">
        <v>16</v>
      </c>
      <c r="C87" s="62">
        <f t="shared" si="7"/>
        <v>115403</v>
      </c>
      <c r="D87" s="62">
        <f t="shared" si="7"/>
        <v>57389</v>
      </c>
      <c r="E87" s="63">
        <f t="shared" si="7"/>
        <v>4344057.9400000004</v>
      </c>
      <c r="F87" s="63">
        <f t="shared" si="7"/>
        <v>37848.490000000005</v>
      </c>
      <c r="G87" s="63">
        <f>E87+F87</f>
        <v>4381906.4300000006</v>
      </c>
    </row>
    <row r="88" spans="1:7" x14ac:dyDescent="0.2">
      <c r="A88" s="39"/>
      <c r="B88" s="17" t="s">
        <v>66</v>
      </c>
      <c r="C88" s="62">
        <f t="shared" si="7"/>
        <v>145</v>
      </c>
      <c r="D88" s="62">
        <f t="shared" si="7"/>
        <v>134</v>
      </c>
      <c r="E88" s="63">
        <f t="shared" si="7"/>
        <v>0</v>
      </c>
      <c r="F88" s="63">
        <f t="shared" si="7"/>
        <v>73734.080000000002</v>
      </c>
      <c r="G88" s="63">
        <f>E88+F88</f>
        <v>73734.080000000002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185636</v>
      </c>
      <c r="D90" s="66">
        <f>SUM(D85:D89)</f>
        <v>89087</v>
      </c>
      <c r="E90" s="25">
        <f t="shared" ref="E90:F90" si="8">SUM(E85:E89)</f>
        <v>7886510.0700000012</v>
      </c>
      <c r="F90" s="25">
        <f t="shared" si="8"/>
        <v>145792.45000000001</v>
      </c>
      <c r="G90" s="25">
        <f>SUM(G85:G89)</f>
        <v>8032302.5200000014</v>
      </c>
    </row>
    <row r="91" spans="1:7" x14ac:dyDescent="0.2">
      <c r="A91" s="31" t="s">
        <v>38</v>
      </c>
      <c r="B91" s="67" t="s">
        <v>39</v>
      </c>
      <c r="C91" s="62">
        <v>2576</v>
      </c>
      <c r="D91" s="62">
        <v>1283</v>
      </c>
      <c r="E91" s="25">
        <v>105066.66</v>
      </c>
      <c r="F91" s="25">
        <v>37220.06</v>
      </c>
      <c r="G91" s="25">
        <f>E91+F91</f>
        <v>142286.72</v>
      </c>
    </row>
    <row r="92" spans="1:7" x14ac:dyDescent="0.2">
      <c r="A92" s="64"/>
      <c r="B92" s="65" t="s">
        <v>40</v>
      </c>
      <c r="C92" s="66">
        <f>C90+C91</f>
        <v>188212</v>
      </c>
      <c r="D92" s="66">
        <f>D90+D91</f>
        <v>90370</v>
      </c>
      <c r="E92" s="25">
        <f>E90+E91</f>
        <v>7991576.7300000014</v>
      </c>
      <c r="F92" s="25">
        <f>F90+F91</f>
        <v>183012.51</v>
      </c>
      <c r="G92" s="25">
        <f>G90+G91</f>
        <v>8174589.2400000012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18240</v>
      </c>
      <c r="E96" s="76">
        <v>1210406.3999999999</v>
      </c>
      <c r="F96" s="76">
        <v>11745.72</v>
      </c>
      <c r="G96" s="77">
        <f>E96+F96</f>
        <v>1222152.1199999999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7781</v>
      </c>
      <c r="E97" s="76">
        <v>1032694.32</v>
      </c>
      <c r="F97" s="76">
        <v>1592.64</v>
      </c>
      <c r="G97" s="77">
        <f>E97+F97</f>
        <v>1034286.96</v>
      </c>
    </row>
    <row r="98" spans="1:7" ht="27" customHeight="1" x14ac:dyDescent="0.2">
      <c r="A98" s="113" t="s">
        <v>23</v>
      </c>
      <c r="B98" s="108" t="s">
        <v>62</v>
      </c>
      <c r="C98" s="104" t="s">
        <v>43</v>
      </c>
      <c r="D98" s="105">
        <v>2984</v>
      </c>
      <c r="E98" s="106"/>
      <c r="F98" s="106"/>
      <c r="G98" s="107">
        <v>210228.48000000001</v>
      </c>
    </row>
    <row r="99" spans="1:7" x14ac:dyDescent="0.2">
      <c r="A99" s="137" t="s">
        <v>49</v>
      </c>
      <c r="B99" s="138"/>
      <c r="C99" s="119" t="s">
        <v>43</v>
      </c>
      <c r="D99" s="78">
        <f>D96+D97+D98</f>
        <v>29005</v>
      </c>
      <c r="E99" s="112">
        <f>E96+E97+E98</f>
        <v>2243100.7199999997</v>
      </c>
      <c r="F99" s="25">
        <f>F96+F97+F98</f>
        <v>13338.359999999999</v>
      </c>
      <c r="G99" s="25">
        <f>G96+G97+G98</f>
        <v>2466667.56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347</v>
      </c>
      <c r="E100" s="77">
        <v>29596.560000000001</v>
      </c>
      <c r="F100" s="77">
        <v>11480.28</v>
      </c>
      <c r="G100" s="77">
        <f>E100+F100</f>
        <v>41076.840000000004</v>
      </c>
    </row>
    <row r="101" spans="1:7" ht="27" customHeight="1" x14ac:dyDescent="0.2">
      <c r="A101" s="113" t="s">
        <v>30</v>
      </c>
      <c r="B101" s="108" t="s">
        <v>64</v>
      </c>
      <c r="C101" s="104" t="s">
        <v>43</v>
      </c>
      <c r="D101" s="105">
        <v>45</v>
      </c>
      <c r="E101" s="106"/>
      <c r="F101" s="106"/>
      <c r="G101" s="107">
        <v>2986.2</v>
      </c>
    </row>
    <row r="102" spans="1:7" x14ac:dyDescent="0.2">
      <c r="A102" s="137" t="s">
        <v>63</v>
      </c>
      <c r="B102" s="138"/>
      <c r="C102" s="119" t="s">
        <v>43</v>
      </c>
      <c r="D102" s="78">
        <f>D100+D101</f>
        <v>392</v>
      </c>
      <c r="E102" s="112">
        <f t="shared" ref="E102:G102" si="9">E100+E101</f>
        <v>29596.560000000001</v>
      </c>
      <c r="F102" s="25">
        <f t="shared" si="9"/>
        <v>11480.28</v>
      </c>
      <c r="G102" s="25">
        <f t="shared" si="9"/>
        <v>44063.040000000001</v>
      </c>
    </row>
    <row r="103" spans="1:7" x14ac:dyDescent="0.2">
      <c r="A103" s="137" t="s">
        <v>51</v>
      </c>
      <c r="B103" s="138"/>
      <c r="C103" s="81"/>
      <c r="D103" s="78">
        <f>D102+D99</f>
        <v>29397</v>
      </c>
      <c r="E103" s="25">
        <f t="shared" ref="E103:G103" si="10">E102+E99</f>
        <v>2272697.2799999998</v>
      </c>
      <c r="F103" s="25">
        <f t="shared" si="10"/>
        <v>24818.639999999999</v>
      </c>
      <c r="G103" s="25">
        <f t="shared" si="10"/>
        <v>2510730.6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9" t="s">
        <v>67</v>
      </c>
      <c r="B105" s="139"/>
      <c r="C105" s="139"/>
      <c r="D105" s="139"/>
      <c r="E105" s="139"/>
      <c r="F105" s="139"/>
      <c r="G105" s="139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70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13"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5"/>
      <c r="F9" s="13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117582</v>
      </c>
      <c r="D12" s="88">
        <f t="shared" ref="D12:G12" si="0">D38</f>
        <v>55562</v>
      </c>
      <c r="E12" s="115">
        <f t="shared" si="0"/>
        <v>6630179.3000000007</v>
      </c>
      <c r="F12" s="116">
        <f t="shared" si="0"/>
        <v>5075.3399999999992</v>
      </c>
      <c r="G12" s="115">
        <f t="shared" si="0"/>
        <v>6635254.6400000006</v>
      </c>
    </row>
    <row r="13" spans="1:7" ht="15" customHeight="1" x14ac:dyDescent="0.2">
      <c r="A13" s="90" t="s">
        <v>20</v>
      </c>
      <c r="B13" s="91" t="s">
        <v>21</v>
      </c>
      <c r="C13" s="88">
        <f>C46</f>
        <v>4110</v>
      </c>
      <c r="D13" s="88">
        <f t="shared" ref="D13:G13" si="1">D46</f>
        <v>2005</v>
      </c>
      <c r="E13" s="115">
        <f t="shared" si="1"/>
        <v>251736.61000000002</v>
      </c>
      <c r="F13" s="116">
        <f t="shared" si="1"/>
        <v>744.4799999999999</v>
      </c>
      <c r="G13" s="115">
        <f t="shared" si="1"/>
        <v>252481.09000000003</v>
      </c>
    </row>
    <row r="14" spans="1:7" ht="15" customHeight="1" x14ac:dyDescent="0.2">
      <c r="A14" s="90" t="s">
        <v>23</v>
      </c>
      <c r="B14" s="15" t="s">
        <v>24</v>
      </c>
      <c r="C14" s="88">
        <f>C54</f>
        <v>1427</v>
      </c>
      <c r="D14" s="88">
        <f t="shared" ref="D14:G14" si="2">D54</f>
        <v>702</v>
      </c>
      <c r="E14" s="115">
        <f t="shared" si="2"/>
        <v>90599.17</v>
      </c>
      <c r="F14" s="116">
        <f t="shared" si="2"/>
        <v>0</v>
      </c>
      <c r="G14" s="115">
        <f t="shared" si="2"/>
        <v>90599.17</v>
      </c>
    </row>
    <row r="15" spans="1:7" ht="15" customHeight="1" x14ac:dyDescent="0.2">
      <c r="A15" s="90" t="s">
        <v>26</v>
      </c>
      <c r="B15" s="89" t="s">
        <v>53</v>
      </c>
      <c r="C15" s="88">
        <f>C63</f>
        <v>29</v>
      </c>
      <c r="D15" s="88">
        <f t="shared" ref="D15:G15" si="3">D63</f>
        <v>13</v>
      </c>
      <c r="E15" s="115">
        <f t="shared" si="3"/>
        <v>1925.2800000000002</v>
      </c>
      <c r="F15" s="117">
        <f t="shared" si="3"/>
        <v>0</v>
      </c>
      <c r="G15" s="115">
        <f t="shared" si="3"/>
        <v>1925.2800000000002</v>
      </c>
    </row>
    <row r="16" spans="1:7" ht="15" customHeight="1" x14ac:dyDescent="0.2">
      <c r="A16" s="73" t="s">
        <v>30</v>
      </c>
      <c r="B16" s="15" t="s">
        <v>31</v>
      </c>
      <c r="C16" s="88">
        <f>C71</f>
        <v>57299</v>
      </c>
      <c r="D16" s="88">
        <f t="shared" ref="D16:G16" si="4">D71</f>
        <v>25509</v>
      </c>
      <c r="E16" s="115">
        <f t="shared" si="4"/>
        <v>3993610.65</v>
      </c>
      <c r="F16" s="116">
        <f t="shared" si="4"/>
        <v>6804.47</v>
      </c>
      <c r="G16" s="115">
        <f t="shared" si="4"/>
        <v>4000415.12</v>
      </c>
    </row>
    <row r="17" spans="1:7" ht="15" customHeight="1" x14ac:dyDescent="0.2">
      <c r="A17" s="73" t="s">
        <v>33</v>
      </c>
      <c r="B17" s="74" t="s">
        <v>34</v>
      </c>
      <c r="C17" s="88">
        <f>C88</f>
        <v>4932</v>
      </c>
      <c r="D17" s="88">
        <f t="shared" ref="D17:G17" si="5">D88</f>
        <v>3187</v>
      </c>
      <c r="E17" s="115">
        <f t="shared" si="5"/>
        <v>274218.24000000005</v>
      </c>
      <c r="F17" s="116">
        <f t="shared" si="5"/>
        <v>501.4</v>
      </c>
      <c r="G17" s="115">
        <f t="shared" si="5"/>
        <v>274719.64</v>
      </c>
    </row>
    <row r="18" spans="1:7" ht="15" customHeight="1" x14ac:dyDescent="0.2">
      <c r="A18" s="73" t="s">
        <v>38</v>
      </c>
      <c r="B18" s="74" t="s">
        <v>39</v>
      </c>
      <c r="C18" s="88">
        <f>C97</f>
        <v>807</v>
      </c>
      <c r="D18" s="88">
        <f t="shared" ref="D18:G18" si="6">D97</f>
        <v>399</v>
      </c>
      <c r="E18" s="115">
        <f t="shared" si="6"/>
        <v>42551.81</v>
      </c>
      <c r="F18" s="116">
        <f t="shared" si="6"/>
        <v>32874.53</v>
      </c>
      <c r="G18" s="115">
        <f t="shared" si="6"/>
        <v>75426.34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224</v>
      </c>
      <c r="D19" s="88">
        <f t="shared" ref="D19:G19" si="7">D127</f>
        <v>169</v>
      </c>
      <c r="E19" s="115">
        <f t="shared" si="7"/>
        <v>59.599999999999994</v>
      </c>
      <c r="F19" s="116">
        <f t="shared" si="7"/>
        <v>54929.399999999994</v>
      </c>
      <c r="G19" s="115">
        <f t="shared" si="7"/>
        <v>54989</v>
      </c>
    </row>
    <row r="20" spans="1:7" ht="15" customHeight="1" x14ac:dyDescent="0.2">
      <c r="A20" s="120"/>
      <c r="B20" s="65" t="s">
        <v>52</v>
      </c>
      <c r="C20" s="87">
        <f>SUM(C12:C19)</f>
        <v>186410</v>
      </c>
      <c r="D20" s="87">
        <f t="shared" ref="D20:G20" si="8">SUM(D12:D19)</f>
        <v>87546</v>
      </c>
      <c r="E20" s="114">
        <f t="shared" si="8"/>
        <v>11284880.660000002</v>
      </c>
      <c r="F20" s="25">
        <f t="shared" si="8"/>
        <v>100929.62</v>
      </c>
      <c r="G20" s="25">
        <f t="shared" si="8"/>
        <v>11385810.280000001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0" t="s">
        <v>84</v>
      </c>
      <c r="B22" s="140"/>
      <c r="C22" s="140"/>
      <c r="D22" s="140"/>
      <c r="E22" s="140"/>
      <c r="F22" s="140"/>
      <c r="G22" s="140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68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6"/>
      <c r="G28" s="136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4787</v>
      </c>
      <c r="D32" s="18">
        <v>2213</v>
      </c>
      <c r="E32" s="19">
        <v>360685.65</v>
      </c>
      <c r="F32" s="20">
        <v>451.87</v>
      </c>
      <c r="G32" s="21">
        <f t="shared" ref="G32:G37" si="9">E32+F32</f>
        <v>361137.52</v>
      </c>
    </row>
    <row r="33" spans="1:7" x14ac:dyDescent="0.2">
      <c r="A33" s="16"/>
      <c r="B33" s="17" t="s">
        <v>76</v>
      </c>
      <c r="C33" s="18">
        <v>16720</v>
      </c>
      <c r="D33" s="18">
        <v>6800</v>
      </c>
      <c r="E33" s="19">
        <v>1188870.3500000001</v>
      </c>
      <c r="F33" s="20">
        <v>6154.34</v>
      </c>
      <c r="G33" s="21">
        <f t="shared" si="9"/>
        <v>1195024.6900000002</v>
      </c>
    </row>
    <row r="34" spans="1:7" x14ac:dyDescent="0.2">
      <c r="A34" s="16"/>
      <c r="B34" s="17" t="s">
        <v>77</v>
      </c>
      <c r="C34" s="18">
        <v>32341</v>
      </c>
      <c r="D34" s="18">
        <v>14402</v>
      </c>
      <c r="E34" s="19">
        <v>2007520</v>
      </c>
      <c r="F34" s="20">
        <v>6100.78</v>
      </c>
      <c r="G34" s="21">
        <f t="shared" si="9"/>
        <v>2013620.78</v>
      </c>
    </row>
    <row r="35" spans="1:7" x14ac:dyDescent="0.2">
      <c r="A35" s="16"/>
      <c r="B35" s="17" t="s">
        <v>78</v>
      </c>
      <c r="C35" s="18">
        <v>53751</v>
      </c>
      <c r="D35" s="18">
        <v>26540</v>
      </c>
      <c r="E35" s="19">
        <v>2696917.49</v>
      </c>
      <c r="F35" s="20">
        <v>-8871.7900000000009</v>
      </c>
      <c r="G35" s="21">
        <f t="shared" si="9"/>
        <v>2688045.7</v>
      </c>
    </row>
    <row r="36" spans="1:7" x14ac:dyDescent="0.2">
      <c r="A36" s="16"/>
      <c r="B36" s="17" t="s">
        <v>79</v>
      </c>
      <c r="C36" s="18">
        <v>9947</v>
      </c>
      <c r="D36" s="18">
        <v>5577</v>
      </c>
      <c r="E36" s="19">
        <v>375037.95</v>
      </c>
      <c r="F36" s="20">
        <v>1240.1400000000001</v>
      </c>
      <c r="G36" s="21">
        <f t="shared" si="9"/>
        <v>376278.09</v>
      </c>
    </row>
    <row r="37" spans="1:7" x14ac:dyDescent="0.2">
      <c r="A37" s="16"/>
      <c r="B37" s="17" t="s">
        <v>18</v>
      </c>
      <c r="C37" s="18">
        <v>36</v>
      </c>
      <c r="D37" s="18">
        <v>30</v>
      </c>
      <c r="E37" s="19">
        <v>1147.8599999999999</v>
      </c>
      <c r="F37" s="20">
        <v>0</v>
      </c>
      <c r="G37" s="21">
        <f t="shared" si="9"/>
        <v>1147.8599999999999</v>
      </c>
    </row>
    <row r="38" spans="1:7" x14ac:dyDescent="0.2">
      <c r="A38" s="22"/>
      <c r="B38" s="23" t="s">
        <v>19</v>
      </c>
      <c r="C38" s="24">
        <f>SUM(C32:C37)</f>
        <v>117582</v>
      </c>
      <c r="D38" s="24">
        <f>SUM(D32:D37)</f>
        <v>55562</v>
      </c>
      <c r="E38" s="25">
        <f>SUM(E32:E37)</f>
        <v>6630179.3000000007</v>
      </c>
      <c r="F38" s="25">
        <f>SUM(F32:F37)</f>
        <v>5075.3399999999992</v>
      </c>
      <c r="G38" s="26">
        <f>SUM(G32:G37)</f>
        <v>6635254.6400000006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855</v>
      </c>
      <c r="D40" s="18">
        <v>437</v>
      </c>
      <c r="E40" s="20">
        <v>62018.61</v>
      </c>
      <c r="F40" s="19">
        <v>185.41</v>
      </c>
      <c r="G40" s="21">
        <f t="shared" ref="G40:G45" si="10">E40+F40</f>
        <v>62204.020000000004</v>
      </c>
    </row>
    <row r="41" spans="1:7" x14ac:dyDescent="0.2">
      <c r="A41" s="31"/>
      <c r="B41" s="17" t="s">
        <v>76</v>
      </c>
      <c r="C41" s="18">
        <v>1037</v>
      </c>
      <c r="D41" s="18">
        <v>494</v>
      </c>
      <c r="E41" s="20">
        <v>70026.14</v>
      </c>
      <c r="F41" s="19">
        <v>75.63</v>
      </c>
      <c r="G41" s="21">
        <f t="shared" si="10"/>
        <v>70101.77</v>
      </c>
    </row>
    <row r="42" spans="1:7" x14ac:dyDescent="0.2">
      <c r="A42" s="31"/>
      <c r="B42" s="17" t="s">
        <v>77</v>
      </c>
      <c r="C42" s="18">
        <v>1078</v>
      </c>
      <c r="D42" s="32">
        <v>517</v>
      </c>
      <c r="E42" s="20">
        <v>63488.76</v>
      </c>
      <c r="F42" s="19">
        <v>166.04</v>
      </c>
      <c r="G42" s="21">
        <f t="shared" si="10"/>
        <v>63654.8</v>
      </c>
    </row>
    <row r="43" spans="1:7" x14ac:dyDescent="0.2">
      <c r="A43" s="31"/>
      <c r="B43" s="17" t="s">
        <v>78</v>
      </c>
      <c r="C43" s="18">
        <v>946</v>
      </c>
      <c r="D43" s="32">
        <v>465</v>
      </c>
      <c r="E43" s="20">
        <v>47777.78</v>
      </c>
      <c r="F43" s="19">
        <v>317.39999999999998</v>
      </c>
      <c r="G43" s="21">
        <f t="shared" si="10"/>
        <v>48095.18</v>
      </c>
    </row>
    <row r="44" spans="1:7" x14ac:dyDescent="0.2">
      <c r="A44" s="31"/>
      <c r="B44" s="17" t="s">
        <v>79</v>
      </c>
      <c r="C44" s="18">
        <v>194</v>
      </c>
      <c r="D44" s="32">
        <v>92</v>
      </c>
      <c r="E44" s="20">
        <v>8425.32</v>
      </c>
      <c r="F44" s="19">
        <v>0</v>
      </c>
      <c r="G44" s="21">
        <f t="shared" si="10"/>
        <v>8425.32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4110</v>
      </c>
      <c r="D46" s="24">
        <f>SUM(D40:D45)</f>
        <v>2005</v>
      </c>
      <c r="E46" s="25">
        <f>SUM(E40:E45)</f>
        <v>251736.61000000002</v>
      </c>
      <c r="F46" s="25">
        <f>SUM(F40:F45)</f>
        <v>744.4799999999999</v>
      </c>
      <c r="G46" s="25">
        <f>SUM(G40:G45)</f>
        <v>252481.09000000003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500</v>
      </c>
      <c r="D48" s="18">
        <v>267</v>
      </c>
      <c r="E48" s="20">
        <v>35722.800000000003</v>
      </c>
      <c r="F48" s="20">
        <v>0</v>
      </c>
      <c r="G48" s="21">
        <f t="shared" ref="G48:G53" si="11">E48+F48</f>
        <v>35722.800000000003</v>
      </c>
    </row>
    <row r="49" spans="1:7" x14ac:dyDescent="0.2">
      <c r="A49" s="31"/>
      <c r="B49" s="17" t="s">
        <v>76</v>
      </c>
      <c r="C49" s="18">
        <v>322</v>
      </c>
      <c r="D49" s="18">
        <v>141</v>
      </c>
      <c r="E49" s="20">
        <v>22280.44</v>
      </c>
      <c r="F49" s="20">
        <v>0</v>
      </c>
      <c r="G49" s="21">
        <f t="shared" si="11"/>
        <v>22280.44</v>
      </c>
    </row>
    <row r="50" spans="1:7" x14ac:dyDescent="0.2">
      <c r="A50" s="31"/>
      <c r="B50" s="17" t="s">
        <v>77</v>
      </c>
      <c r="C50" s="18">
        <v>295</v>
      </c>
      <c r="D50" s="18">
        <v>135</v>
      </c>
      <c r="E50" s="20">
        <v>17763.759999999998</v>
      </c>
      <c r="F50" s="20">
        <v>0</v>
      </c>
      <c r="G50" s="21">
        <f t="shared" si="11"/>
        <v>17763.759999999998</v>
      </c>
    </row>
    <row r="51" spans="1:7" x14ac:dyDescent="0.2">
      <c r="A51" s="31"/>
      <c r="B51" s="17" t="s">
        <v>78</v>
      </c>
      <c r="C51" s="18">
        <v>259</v>
      </c>
      <c r="D51" s="18">
        <v>132</v>
      </c>
      <c r="E51" s="20">
        <v>12919.83</v>
      </c>
      <c r="F51" s="20">
        <v>0</v>
      </c>
      <c r="G51" s="21">
        <f t="shared" si="11"/>
        <v>12919.83</v>
      </c>
    </row>
    <row r="52" spans="1:7" x14ac:dyDescent="0.2">
      <c r="A52" s="31"/>
      <c r="B52" s="17" t="s">
        <v>79</v>
      </c>
      <c r="C52" s="18">
        <v>51</v>
      </c>
      <c r="D52" s="18">
        <v>27</v>
      </c>
      <c r="E52" s="20">
        <v>1912.34</v>
      </c>
      <c r="F52" s="20">
        <v>0</v>
      </c>
      <c r="G52" s="21">
        <f t="shared" si="11"/>
        <v>1912.34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1427</v>
      </c>
      <c r="D54" s="24">
        <f>SUM(D48:D53)</f>
        <v>702</v>
      </c>
      <c r="E54" s="25">
        <f>SUM(E48:E53)</f>
        <v>90599.17</v>
      </c>
      <c r="F54" s="25">
        <f>SUM(F48:F53)</f>
        <v>0</v>
      </c>
      <c r="G54" s="25">
        <f>SUM(G48:G53)</f>
        <v>90599.17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10</v>
      </c>
      <c r="D58" s="18">
        <v>5</v>
      </c>
      <c r="E58" s="42">
        <v>692.8</v>
      </c>
      <c r="F58" s="20">
        <v>0</v>
      </c>
      <c r="G58" s="21">
        <f t="shared" si="12"/>
        <v>692.8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29</v>
      </c>
      <c r="D63" s="24">
        <f>SUM(D57:D62)</f>
        <v>13</v>
      </c>
      <c r="E63" s="25">
        <f>SUM(E57:E62)</f>
        <v>1925.2800000000002</v>
      </c>
      <c r="F63" s="25">
        <f>SUM(F57:F62)</f>
        <v>0</v>
      </c>
      <c r="G63" s="25">
        <f>SUM(G57:G62)</f>
        <v>1925.2800000000002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26686</v>
      </c>
      <c r="D65" s="18">
        <v>11588</v>
      </c>
      <c r="E65" s="42">
        <v>2058721.01</v>
      </c>
      <c r="F65" s="20">
        <v>5092.1400000000003</v>
      </c>
      <c r="G65" s="21">
        <f t="shared" ref="G65:G70" si="13">E65+F65</f>
        <v>2063813.15</v>
      </c>
    </row>
    <row r="66" spans="1:7" x14ac:dyDescent="0.2">
      <c r="A66" s="31"/>
      <c r="B66" s="17" t="s">
        <v>76</v>
      </c>
      <c r="C66" s="18">
        <v>13226</v>
      </c>
      <c r="D66" s="18">
        <v>5383</v>
      </c>
      <c r="E66" s="42">
        <v>945049.53</v>
      </c>
      <c r="F66" s="20">
        <v>1626.81</v>
      </c>
      <c r="G66" s="21">
        <f t="shared" si="13"/>
        <v>946676.34000000008</v>
      </c>
    </row>
    <row r="67" spans="1:7" x14ac:dyDescent="0.2">
      <c r="A67" s="31"/>
      <c r="B67" s="17" t="s">
        <v>77</v>
      </c>
      <c r="C67" s="18">
        <v>10743</v>
      </c>
      <c r="D67" s="18">
        <v>5105</v>
      </c>
      <c r="E67" s="42">
        <v>661504.46</v>
      </c>
      <c r="F67" s="20">
        <v>-357.42</v>
      </c>
      <c r="G67" s="21">
        <f t="shared" si="13"/>
        <v>661147.03999999992</v>
      </c>
    </row>
    <row r="68" spans="1:7" x14ac:dyDescent="0.2">
      <c r="A68" s="31"/>
      <c r="B68" s="17" t="s">
        <v>78</v>
      </c>
      <c r="C68" s="18">
        <v>6128</v>
      </c>
      <c r="D68" s="18">
        <v>3148</v>
      </c>
      <c r="E68" s="42">
        <v>308018.87</v>
      </c>
      <c r="F68" s="20">
        <v>442.94</v>
      </c>
      <c r="G68" s="21">
        <f t="shared" si="13"/>
        <v>308461.81</v>
      </c>
    </row>
    <row r="69" spans="1:7" x14ac:dyDescent="0.2">
      <c r="A69" s="31"/>
      <c r="B69" s="17" t="s">
        <v>79</v>
      </c>
      <c r="C69" s="18">
        <v>509</v>
      </c>
      <c r="D69" s="18">
        <v>280</v>
      </c>
      <c r="E69" s="42">
        <v>19853.28</v>
      </c>
      <c r="F69" s="20">
        <v>0</v>
      </c>
      <c r="G69" s="21">
        <f t="shared" si="13"/>
        <v>19853.28</v>
      </c>
    </row>
    <row r="70" spans="1:7" x14ac:dyDescent="0.2">
      <c r="A70" s="16"/>
      <c r="B70" s="17" t="s">
        <v>18</v>
      </c>
      <c r="C70" s="33">
        <v>7</v>
      </c>
      <c r="D70" s="33">
        <v>5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57299</v>
      </c>
      <c r="D71" s="24">
        <f>SUM(D65:D70)</f>
        <v>25509</v>
      </c>
      <c r="E71" s="25">
        <f>SUM(E65:E70)</f>
        <v>3993610.65</v>
      </c>
      <c r="F71" s="25">
        <f>SUM(F65:F70)</f>
        <v>6804.47</v>
      </c>
      <c r="G71" s="25">
        <f>SUM(G65:G70)</f>
        <v>4000415.12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OŽUJAK 2024. (ISPLATA U TRAVNJU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431</v>
      </c>
      <c r="D82" s="18">
        <v>218</v>
      </c>
      <c r="E82" s="42">
        <v>33163.230000000003</v>
      </c>
      <c r="F82" s="42">
        <v>0</v>
      </c>
      <c r="G82" s="21">
        <f t="shared" ref="G82:G87" si="14">E82+F82</f>
        <v>33163.230000000003</v>
      </c>
    </row>
    <row r="83" spans="1:7" x14ac:dyDescent="0.2">
      <c r="A83" s="31"/>
      <c r="B83" s="17" t="s">
        <v>76</v>
      </c>
      <c r="C83" s="18">
        <v>1374</v>
      </c>
      <c r="D83" s="18">
        <v>826</v>
      </c>
      <c r="E83" s="42">
        <v>88215.06</v>
      </c>
      <c r="F83" s="42">
        <v>169.14</v>
      </c>
      <c r="G83" s="21">
        <f t="shared" si="14"/>
        <v>88384.2</v>
      </c>
    </row>
    <row r="84" spans="1:7" x14ac:dyDescent="0.2">
      <c r="A84" s="31"/>
      <c r="B84" s="17" t="s">
        <v>77</v>
      </c>
      <c r="C84" s="18">
        <v>1453</v>
      </c>
      <c r="D84" s="18">
        <v>956</v>
      </c>
      <c r="E84" s="42">
        <v>80144.789999999994</v>
      </c>
      <c r="F84" s="42">
        <v>332.26</v>
      </c>
      <c r="G84" s="21">
        <f t="shared" si="14"/>
        <v>80477.049999999988</v>
      </c>
    </row>
    <row r="85" spans="1:7" x14ac:dyDescent="0.2">
      <c r="A85" s="31"/>
      <c r="B85" s="17" t="s">
        <v>78</v>
      </c>
      <c r="C85" s="18">
        <v>1501</v>
      </c>
      <c r="D85" s="18">
        <v>1050</v>
      </c>
      <c r="E85" s="42">
        <v>65882.009999999995</v>
      </c>
      <c r="F85" s="42">
        <v>0</v>
      </c>
      <c r="G85" s="21">
        <f t="shared" si="14"/>
        <v>65882.009999999995</v>
      </c>
    </row>
    <row r="86" spans="1:7" x14ac:dyDescent="0.2">
      <c r="A86" s="31"/>
      <c r="B86" s="17" t="s">
        <v>79</v>
      </c>
      <c r="C86" s="18">
        <v>150</v>
      </c>
      <c r="D86" s="18">
        <v>118</v>
      </c>
      <c r="E86" s="42">
        <v>5036.3999999999996</v>
      </c>
      <c r="F86" s="42">
        <v>0</v>
      </c>
      <c r="G86" s="21">
        <f t="shared" si="14"/>
        <v>5036.3999999999996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4932</v>
      </c>
      <c r="D88" s="57">
        <f>SUM(D82:D87)</f>
        <v>3187</v>
      </c>
      <c r="E88" s="58">
        <f>SUM(E82:E87)</f>
        <v>274218.24000000005</v>
      </c>
      <c r="F88" s="58">
        <f>SUM(F82:F87)</f>
        <v>501.4</v>
      </c>
      <c r="G88" s="26">
        <f>SUM(G82:G87)</f>
        <v>274719.64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33263</v>
      </c>
      <c r="D90" s="62">
        <f t="shared" si="15"/>
        <v>14724</v>
      </c>
      <c r="E90" s="63">
        <f t="shared" si="15"/>
        <v>2550691.2200000002</v>
      </c>
      <c r="F90" s="63">
        <f t="shared" si="15"/>
        <v>5729.42</v>
      </c>
      <c r="G90" s="63">
        <f t="shared" ref="G90:G95" si="16">E90+F90</f>
        <v>2556420.64</v>
      </c>
    </row>
    <row r="91" spans="1:7" x14ac:dyDescent="0.2">
      <c r="A91" s="39"/>
      <c r="B91" s="17" t="s">
        <v>76</v>
      </c>
      <c r="C91" s="62">
        <f t="shared" si="15"/>
        <v>32689</v>
      </c>
      <c r="D91" s="62">
        <f t="shared" si="15"/>
        <v>13649</v>
      </c>
      <c r="E91" s="63">
        <f t="shared" si="15"/>
        <v>2315134.3199999998</v>
      </c>
      <c r="F91" s="63">
        <f t="shared" si="15"/>
        <v>8025.920000000001</v>
      </c>
      <c r="G91" s="63">
        <f t="shared" si="16"/>
        <v>2323160.2399999998</v>
      </c>
    </row>
    <row r="92" spans="1:7" x14ac:dyDescent="0.2">
      <c r="A92" s="39"/>
      <c r="B92" s="17" t="s">
        <v>77</v>
      </c>
      <c r="C92" s="62">
        <f t="shared" si="15"/>
        <v>45913</v>
      </c>
      <c r="D92" s="62">
        <f t="shared" si="15"/>
        <v>21117</v>
      </c>
      <c r="E92" s="63">
        <f t="shared" si="15"/>
        <v>2830567.45</v>
      </c>
      <c r="F92" s="63">
        <f t="shared" si="15"/>
        <v>6241.66</v>
      </c>
      <c r="G92" s="63">
        <f t="shared" si="16"/>
        <v>2836809.1100000003</v>
      </c>
    </row>
    <row r="93" spans="1:7" x14ac:dyDescent="0.2">
      <c r="A93" s="39"/>
      <c r="B93" s="17" t="s">
        <v>78</v>
      </c>
      <c r="C93" s="62">
        <f t="shared" si="15"/>
        <v>62593</v>
      </c>
      <c r="D93" s="62">
        <f t="shared" si="15"/>
        <v>31338</v>
      </c>
      <c r="E93" s="63">
        <f t="shared" si="15"/>
        <v>3132032.9</v>
      </c>
      <c r="F93" s="63">
        <f t="shared" si="15"/>
        <v>-8111.4500000000016</v>
      </c>
      <c r="G93" s="63">
        <f t="shared" si="16"/>
        <v>3123921.4499999997</v>
      </c>
    </row>
    <row r="94" spans="1:7" x14ac:dyDescent="0.2">
      <c r="A94" s="39"/>
      <c r="B94" s="17" t="s">
        <v>79</v>
      </c>
      <c r="C94" s="62">
        <f t="shared" si="15"/>
        <v>10855</v>
      </c>
      <c r="D94" s="62">
        <f t="shared" si="15"/>
        <v>6096</v>
      </c>
      <c r="E94" s="63">
        <f t="shared" si="15"/>
        <v>410455.25000000012</v>
      </c>
      <c r="F94" s="63">
        <f t="shared" si="15"/>
        <v>1240.1400000000001</v>
      </c>
      <c r="G94" s="63">
        <f t="shared" si="16"/>
        <v>411695.39000000013</v>
      </c>
    </row>
    <row r="95" spans="1:7" x14ac:dyDescent="0.2">
      <c r="A95" s="39"/>
      <c r="B95" s="17" t="s">
        <v>18</v>
      </c>
      <c r="C95" s="62">
        <f t="shared" si="15"/>
        <v>66</v>
      </c>
      <c r="D95" s="62">
        <f t="shared" si="15"/>
        <v>54</v>
      </c>
      <c r="E95" s="63">
        <f t="shared" si="15"/>
        <v>3388.1099999999997</v>
      </c>
      <c r="F95" s="63">
        <f t="shared" si="15"/>
        <v>0</v>
      </c>
      <c r="G95" s="63">
        <f t="shared" si="16"/>
        <v>3388.1099999999997</v>
      </c>
    </row>
    <row r="96" spans="1:7" x14ac:dyDescent="0.2">
      <c r="A96" s="64"/>
      <c r="B96" s="65" t="s">
        <v>37</v>
      </c>
      <c r="C96" s="66">
        <f>SUM(C90:C95)</f>
        <v>185379</v>
      </c>
      <c r="D96" s="66">
        <f>SUM(D90:D95)</f>
        <v>86978</v>
      </c>
      <c r="E96" s="25">
        <f t="shared" ref="E96:F96" si="17">SUM(E90:E95)</f>
        <v>11242269.25</v>
      </c>
      <c r="F96" s="25">
        <f t="shared" si="17"/>
        <v>13125.689999999999</v>
      </c>
      <c r="G96" s="25">
        <f>SUM(G90:G95)</f>
        <v>11255394.939999999</v>
      </c>
    </row>
    <row r="97" spans="1:7" x14ac:dyDescent="0.2">
      <c r="A97" s="31" t="s">
        <v>38</v>
      </c>
      <c r="B97" s="67" t="s">
        <v>39</v>
      </c>
      <c r="C97" s="62">
        <v>807</v>
      </c>
      <c r="D97" s="62">
        <v>399</v>
      </c>
      <c r="E97" s="25">
        <v>42551.81</v>
      </c>
      <c r="F97" s="25">
        <v>32874.53</v>
      </c>
      <c r="G97" s="25">
        <f>E97+F97</f>
        <v>75426.34</v>
      </c>
    </row>
    <row r="98" spans="1:7" x14ac:dyDescent="0.2">
      <c r="A98" s="64"/>
      <c r="B98" s="65" t="s">
        <v>40</v>
      </c>
      <c r="C98" s="66">
        <f>C96+C97</f>
        <v>186186</v>
      </c>
      <c r="D98" s="66">
        <f>D96+D97</f>
        <v>87377</v>
      </c>
      <c r="E98" s="25">
        <f>E96+E97</f>
        <v>11284821.060000001</v>
      </c>
      <c r="F98" s="25">
        <f>F96+F97</f>
        <v>46000.22</v>
      </c>
      <c r="G98" s="25">
        <f>G96+G97</f>
        <v>11330821.279999999</v>
      </c>
    </row>
    <row r="99" spans="1:7" x14ac:dyDescent="0.2">
      <c r="A99" s="68"/>
      <c r="B99" s="69"/>
      <c r="C99" s="70"/>
      <c r="D99" s="70"/>
      <c r="E99" s="48"/>
      <c r="F99" s="48"/>
      <c r="G99" s="48"/>
    </row>
    <row r="101" spans="1:7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7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7" x14ac:dyDescent="0.2">
      <c r="A103" s="73" t="s">
        <v>12</v>
      </c>
      <c r="B103" s="74" t="s">
        <v>47</v>
      </c>
      <c r="C103" s="73" t="s">
        <v>43</v>
      </c>
      <c r="D103" s="75">
        <v>18897</v>
      </c>
      <c r="E103" s="76">
        <v>1254004.92</v>
      </c>
      <c r="F103" s="76">
        <f>-7299.6+331.8</f>
        <v>-6967.8</v>
      </c>
      <c r="G103" s="77">
        <f>E103+F103</f>
        <v>1247037.1199999999</v>
      </c>
    </row>
    <row r="104" spans="1:7" x14ac:dyDescent="0.2">
      <c r="A104" s="73" t="s">
        <v>20</v>
      </c>
      <c r="B104" s="74" t="s">
        <v>48</v>
      </c>
      <c r="C104" s="73" t="s">
        <v>43</v>
      </c>
      <c r="D104" s="75">
        <v>7786</v>
      </c>
      <c r="E104" s="76">
        <v>1033357.92</v>
      </c>
      <c r="F104" s="76">
        <f>-132.72+663.6</f>
        <v>530.88</v>
      </c>
      <c r="G104" s="77">
        <f>E104+F104</f>
        <v>1033888.8</v>
      </c>
    </row>
    <row r="105" spans="1:7" x14ac:dyDescent="0.2">
      <c r="A105" s="137" t="s">
        <v>49</v>
      </c>
      <c r="B105" s="138"/>
      <c r="C105" s="121" t="s">
        <v>43</v>
      </c>
      <c r="D105" s="78">
        <f>D103+D104</f>
        <v>26683</v>
      </c>
      <c r="E105" s="112">
        <f t="shared" ref="E105:G105" si="18">E103+E104</f>
        <v>2287362.84</v>
      </c>
      <c r="F105" s="25">
        <f t="shared" si="18"/>
        <v>-6436.92</v>
      </c>
      <c r="G105" s="25">
        <f t="shared" si="18"/>
        <v>2280925.92</v>
      </c>
    </row>
    <row r="106" spans="1:7" x14ac:dyDescent="0.2">
      <c r="A106" s="73" t="s">
        <v>26</v>
      </c>
      <c r="B106" s="74" t="s">
        <v>50</v>
      </c>
      <c r="C106" s="79" t="s">
        <v>43</v>
      </c>
      <c r="D106" s="80">
        <v>114</v>
      </c>
      <c r="E106" s="77">
        <v>9356.76</v>
      </c>
      <c r="F106" s="77">
        <v>6835.08</v>
      </c>
      <c r="G106" s="77">
        <f>E106+F106</f>
        <v>16191.84</v>
      </c>
    </row>
    <row r="107" spans="1:7" x14ac:dyDescent="0.2">
      <c r="A107" s="137" t="s">
        <v>63</v>
      </c>
      <c r="B107" s="138"/>
      <c r="C107" s="121" t="s">
        <v>43</v>
      </c>
      <c r="D107" s="78">
        <f>D106</f>
        <v>114</v>
      </c>
      <c r="E107" s="112">
        <f t="shared" ref="E107:G107" si="19">E106</f>
        <v>9356.76</v>
      </c>
      <c r="F107" s="25">
        <f t="shared" si="19"/>
        <v>6835.08</v>
      </c>
      <c r="G107" s="25">
        <f t="shared" si="19"/>
        <v>16191.84</v>
      </c>
    </row>
    <row r="108" spans="1:7" x14ac:dyDescent="0.2">
      <c r="A108" s="137" t="s">
        <v>51</v>
      </c>
      <c r="B108" s="138"/>
      <c r="C108" s="81"/>
      <c r="D108" s="78">
        <f>D107+D105</f>
        <v>26797</v>
      </c>
      <c r="E108" s="25">
        <f>E107+E105</f>
        <v>2296719.5999999996</v>
      </c>
      <c r="F108" s="25">
        <f>F107+F105</f>
        <v>398.15999999999985</v>
      </c>
      <c r="G108" s="25">
        <f>G107+G105</f>
        <v>2297117.7599999998</v>
      </c>
    </row>
    <row r="109" spans="1:7" x14ac:dyDescent="0.2">
      <c r="A109" s="68"/>
      <c r="B109" s="69"/>
      <c r="C109" s="70"/>
      <c r="D109" s="70"/>
      <c r="E109" s="48"/>
      <c r="F109" s="48"/>
      <c r="G109" s="48"/>
    </row>
    <row r="110" spans="1:7" x14ac:dyDescent="0.2">
      <c r="A110" s="140" t="str">
        <f>A22</f>
        <v>* Dana 1. ožujka 2024. stupio je na snagu Zakon o izmjenama i dopunama Zakona o doplatku za djecu (NN 156/23)</v>
      </c>
      <c r="B110" s="140"/>
      <c r="C110" s="140"/>
      <c r="D110" s="140"/>
      <c r="E110" s="140"/>
      <c r="F110" s="140"/>
      <c r="G110" s="140"/>
    </row>
    <row r="111" spans="1:7" x14ac:dyDescent="0.2">
      <c r="A111" s="140"/>
      <c r="B111" s="140"/>
      <c r="C111" s="140"/>
      <c r="D111" s="140"/>
      <c r="E111" s="140"/>
      <c r="F111" s="140"/>
      <c r="G111" s="140"/>
    </row>
    <row r="112" spans="1:7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OŽUJAK 2024. (ISPLATA U TRAVNJU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6"/>
      <c r="G118" s="136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20</v>
      </c>
      <c r="D122" s="62">
        <v>14</v>
      </c>
      <c r="E122" s="63">
        <v>0</v>
      </c>
      <c r="F122" s="63">
        <v>3308.51</v>
      </c>
      <c r="G122" s="63">
        <f>E122+F122</f>
        <v>3308.51</v>
      </c>
    </row>
    <row r="123" spans="1:7" x14ac:dyDescent="0.2">
      <c r="A123" s="39"/>
      <c r="B123" s="17" t="s">
        <v>15</v>
      </c>
      <c r="C123" s="62">
        <v>28</v>
      </c>
      <c r="D123" s="62">
        <v>16</v>
      </c>
      <c r="E123" s="63">
        <v>33.11</v>
      </c>
      <c r="F123" s="63">
        <v>3188.36</v>
      </c>
      <c r="G123" s="63">
        <f>E123+F123</f>
        <v>3221.4700000000003</v>
      </c>
    </row>
    <row r="124" spans="1:7" x14ac:dyDescent="0.2">
      <c r="A124" s="39"/>
      <c r="B124" s="17" t="s">
        <v>16</v>
      </c>
      <c r="C124" s="62">
        <v>91</v>
      </c>
      <c r="D124" s="62">
        <v>59</v>
      </c>
      <c r="E124" s="63">
        <v>26.49</v>
      </c>
      <c r="F124" s="63">
        <v>12103.69</v>
      </c>
      <c r="G124" s="63">
        <f>E124+F124</f>
        <v>12130.18</v>
      </c>
    </row>
    <row r="125" spans="1:7" x14ac:dyDescent="0.2">
      <c r="A125" s="39"/>
      <c r="B125" s="17" t="s">
        <v>81</v>
      </c>
      <c r="C125" s="62">
        <v>85</v>
      </c>
      <c r="D125" s="62">
        <v>80</v>
      </c>
      <c r="E125" s="63">
        <v>0</v>
      </c>
      <c r="F125" s="63">
        <v>36328.839999999997</v>
      </c>
      <c r="G125" s="63">
        <f>E125+F125</f>
        <v>36328.839999999997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224</v>
      </c>
      <c r="D127" s="66">
        <f t="shared" ref="D127:G127" si="20">SUM(D122:D126)</f>
        <v>169</v>
      </c>
      <c r="E127" s="25">
        <f t="shared" si="20"/>
        <v>59.599999999999994</v>
      </c>
      <c r="F127" s="25">
        <f t="shared" si="20"/>
        <v>54929.399999999994</v>
      </c>
      <c r="G127" s="25">
        <f t="shared" si="20"/>
        <v>54989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0" t="str">
        <f>A110</f>
        <v>* Dana 1. ožujka 2024. stupio je na snagu Zakon o izmjenama i dopunama Zakona o doplatku za djecu (NN 156/23)</v>
      </c>
      <c r="B129" s="140"/>
      <c r="C129" s="140"/>
      <c r="D129" s="140"/>
      <c r="E129" s="140"/>
      <c r="F129" s="140"/>
      <c r="G129" s="140"/>
    </row>
    <row r="130" spans="1:7" x14ac:dyDescent="0.2">
      <c r="A130" s="139" t="s">
        <v>82</v>
      </c>
      <c r="B130" s="139"/>
      <c r="C130" s="139"/>
      <c r="D130" s="139"/>
      <c r="E130" s="139"/>
      <c r="F130" s="139"/>
      <c r="G130" s="139"/>
    </row>
    <row r="133" spans="1:7" x14ac:dyDescent="0.2">
      <c r="A133" s="82" t="s">
        <v>83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82" zoomScaleNormal="100" workbookViewId="0">
      <selection activeCell="E103" sqref="E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5"/>
      <c r="F9" s="13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158975</v>
      </c>
      <c r="D12" s="88">
        <f t="shared" ref="D12:G12" si="0">D38</f>
        <v>77153</v>
      </c>
      <c r="E12" s="115">
        <f t="shared" si="0"/>
        <v>8559578.959999999</v>
      </c>
      <c r="F12" s="116">
        <f t="shared" si="0"/>
        <v>1936577.57</v>
      </c>
      <c r="G12" s="115">
        <f t="shared" si="0"/>
        <v>10496156.529999999</v>
      </c>
    </row>
    <row r="13" spans="1:7" ht="15" customHeight="1" x14ac:dyDescent="0.2">
      <c r="A13" s="90" t="s">
        <v>20</v>
      </c>
      <c r="B13" s="91" t="s">
        <v>21</v>
      </c>
      <c r="C13" s="88">
        <f>C46</f>
        <v>5418</v>
      </c>
      <c r="D13" s="88">
        <f t="shared" ref="D13:G13" si="1">D46</f>
        <v>2649</v>
      </c>
      <c r="E13" s="115">
        <f t="shared" si="1"/>
        <v>326092.90000000002</v>
      </c>
      <c r="F13" s="116">
        <f t="shared" si="1"/>
        <v>74315.76999999999</v>
      </c>
      <c r="G13" s="115">
        <f t="shared" si="1"/>
        <v>400408.67</v>
      </c>
    </row>
    <row r="14" spans="1:7" ht="15" customHeight="1" x14ac:dyDescent="0.2">
      <c r="A14" s="90" t="s">
        <v>23</v>
      </c>
      <c r="B14" s="15" t="s">
        <v>24</v>
      </c>
      <c r="C14" s="88">
        <f>C54</f>
        <v>1729</v>
      </c>
      <c r="D14" s="88">
        <f t="shared" ref="D14:G14" si="2">D54</f>
        <v>840</v>
      </c>
      <c r="E14" s="115">
        <f t="shared" si="2"/>
        <v>108529.78000000001</v>
      </c>
      <c r="F14" s="116">
        <f t="shared" si="2"/>
        <v>18081.420000000002</v>
      </c>
      <c r="G14" s="115">
        <f t="shared" si="2"/>
        <v>126611.2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353.44</v>
      </c>
      <c r="G15" s="115">
        <f t="shared" si="3"/>
        <v>2632.1600000000003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63804</v>
      </c>
      <c r="D16" s="88">
        <f t="shared" ref="D16:G16" si="4">D71</f>
        <v>28645</v>
      </c>
      <c r="E16" s="115">
        <f t="shared" si="4"/>
        <v>4397477.37</v>
      </c>
      <c r="F16" s="116">
        <f t="shared" si="4"/>
        <v>428317.48</v>
      </c>
      <c r="G16" s="115">
        <f t="shared" si="4"/>
        <v>4825794.8500000006</v>
      </c>
    </row>
    <row r="17" spans="1:7" ht="15" customHeight="1" x14ac:dyDescent="0.2">
      <c r="A17" s="73" t="s">
        <v>33</v>
      </c>
      <c r="B17" s="74" t="s">
        <v>34</v>
      </c>
      <c r="C17" s="88">
        <f>C88</f>
        <v>5643</v>
      </c>
      <c r="D17" s="88">
        <f t="shared" ref="D17:G17" si="5">D88</f>
        <v>3678</v>
      </c>
      <c r="E17" s="115">
        <f t="shared" si="5"/>
        <v>309248.57</v>
      </c>
      <c r="F17" s="116">
        <f t="shared" si="5"/>
        <v>35504.57</v>
      </c>
      <c r="G17" s="115">
        <f t="shared" si="5"/>
        <v>344753.14</v>
      </c>
    </row>
    <row r="18" spans="1:7" ht="15" customHeight="1" x14ac:dyDescent="0.2">
      <c r="A18" s="73" t="s">
        <v>38</v>
      </c>
      <c r="B18" s="74" t="s">
        <v>39</v>
      </c>
      <c r="C18" s="88">
        <f>C97</f>
        <v>1993</v>
      </c>
      <c r="D18" s="88">
        <f t="shared" ref="D18:G18" si="6">D97</f>
        <v>949</v>
      </c>
      <c r="E18" s="115">
        <f t="shared" si="6"/>
        <v>107129.43</v>
      </c>
      <c r="F18" s="116">
        <f t="shared" si="6"/>
        <v>45037.43</v>
      </c>
      <c r="G18" s="115">
        <f t="shared" si="6"/>
        <v>152166.85999999999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150</v>
      </c>
      <c r="D19" s="88">
        <f t="shared" ref="D19:G19" si="7">D127</f>
        <v>120</v>
      </c>
      <c r="E19" s="115">
        <f t="shared" si="7"/>
        <v>0</v>
      </c>
      <c r="F19" s="116">
        <f t="shared" si="7"/>
        <v>40307.19</v>
      </c>
      <c r="G19" s="115">
        <f t="shared" si="7"/>
        <v>40307.19</v>
      </c>
    </row>
    <row r="20" spans="1:7" ht="15" customHeight="1" x14ac:dyDescent="0.2">
      <c r="A20" s="125"/>
      <c r="B20" s="65" t="s">
        <v>52</v>
      </c>
      <c r="C20" s="87">
        <f>SUM(C12:C19)</f>
        <v>237745</v>
      </c>
      <c r="D20" s="87">
        <f t="shared" ref="D20:G20" si="8">SUM(D12:D19)</f>
        <v>114048</v>
      </c>
      <c r="E20" s="114">
        <f t="shared" si="8"/>
        <v>13810335.73</v>
      </c>
      <c r="F20" s="25">
        <f t="shared" si="8"/>
        <v>2578494.8699999996</v>
      </c>
      <c r="G20" s="25">
        <f t="shared" si="8"/>
        <v>16388830.6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0" t="s">
        <v>84</v>
      </c>
      <c r="B22" s="140"/>
      <c r="C22" s="140"/>
      <c r="D22" s="140"/>
      <c r="E22" s="140"/>
      <c r="F22" s="140"/>
      <c r="G22" s="140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69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6"/>
      <c r="G28" s="136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5272</v>
      </c>
      <c r="D32" s="18">
        <v>2423</v>
      </c>
      <c r="E32" s="19">
        <v>398207.22</v>
      </c>
      <c r="F32" s="20">
        <v>54232.67</v>
      </c>
      <c r="G32" s="21">
        <f t="shared" ref="G32:G37" si="9">E32+F32</f>
        <v>452439.88999999996</v>
      </c>
    </row>
    <row r="33" spans="1:7" x14ac:dyDescent="0.2">
      <c r="A33" s="16"/>
      <c r="B33" s="17" t="s">
        <v>76</v>
      </c>
      <c r="C33" s="18">
        <v>18657</v>
      </c>
      <c r="D33" s="18">
        <v>7645</v>
      </c>
      <c r="E33" s="19">
        <v>1324142.3</v>
      </c>
      <c r="F33" s="20">
        <v>148419.75</v>
      </c>
      <c r="G33" s="21">
        <f t="shared" si="9"/>
        <v>1472562.05</v>
      </c>
    </row>
    <row r="34" spans="1:7" x14ac:dyDescent="0.2">
      <c r="A34" s="16"/>
      <c r="B34" s="17" t="s">
        <v>77</v>
      </c>
      <c r="C34" s="18">
        <v>36448</v>
      </c>
      <c r="D34" s="18">
        <v>16396</v>
      </c>
      <c r="E34" s="19">
        <v>2254258.3199999998</v>
      </c>
      <c r="F34" s="20">
        <v>236885.85</v>
      </c>
      <c r="G34" s="21">
        <f t="shared" si="9"/>
        <v>2491144.17</v>
      </c>
    </row>
    <row r="35" spans="1:7" x14ac:dyDescent="0.2">
      <c r="A35" s="16"/>
      <c r="B35" s="17" t="s">
        <v>78</v>
      </c>
      <c r="C35" s="18">
        <v>74177</v>
      </c>
      <c r="D35" s="18">
        <v>37033</v>
      </c>
      <c r="E35" s="19">
        <v>3678599.85</v>
      </c>
      <c r="F35" s="20">
        <v>968801.74</v>
      </c>
      <c r="G35" s="21">
        <f t="shared" si="9"/>
        <v>4647401.59</v>
      </c>
    </row>
    <row r="36" spans="1:7" x14ac:dyDescent="0.2">
      <c r="A36" s="16"/>
      <c r="B36" s="17" t="s">
        <v>79</v>
      </c>
      <c r="C36" s="18">
        <v>24407</v>
      </c>
      <c r="D36" s="18">
        <v>13645</v>
      </c>
      <c r="E36" s="19">
        <v>903289.77</v>
      </c>
      <c r="F36" s="20">
        <v>528237.56000000006</v>
      </c>
      <c r="G36" s="21">
        <f t="shared" si="9"/>
        <v>1431527.33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1081.5</v>
      </c>
      <c r="F37" s="20">
        <v>0</v>
      </c>
      <c r="G37" s="21">
        <f t="shared" si="9"/>
        <v>1081.5</v>
      </c>
    </row>
    <row r="38" spans="1:7" x14ac:dyDescent="0.2">
      <c r="A38" s="22"/>
      <c r="B38" s="23" t="s">
        <v>19</v>
      </c>
      <c r="C38" s="24">
        <f>SUM(C32:C37)</f>
        <v>158975</v>
      </c>
      <c r="D38" s="24">
        <f>SUM(D32:D37)</f>
        <v>77153</v>
      </c>
      <c r="E38" s="25">
        <f>SUM(E32:E37)</f>
        <v>8559578.959999999</v>
      </c>
      <c r="F38" s="25">
        <f>SUM(F32:F37)</f>
        <v>1936577.57</v>
      </c>
      <c r="G38" s="26">
        <f>SUM(G32:G37)</f>
        <v>10496156.529999999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1033</v>
      </c>
      <c r="D40" s="18">
        <v>525</v>
      </c>
      <c r="E40" s="20">
        <v>74971.259999999995</v>
      </c>
      <c r="F40" s="19">
        <v>13600.37</v>
      </c>
      <c r="G40" s="21">
        <f t="shared" ref="G40:G45" si="10">E40+F40</f>
        <v>88571.62999999999</v>
      </c>
    </row>
    <row r="41" spans="1:7" x14ac:dyDescent="0.2">
      <c r="A41" s="31"/>
      <c r="B41" s="17" t="s">
        <v>76</v>
      </c>
      <c r="C41" s="18">
        <v>1283</v>
      </c>
      <c r="D41" s="18">
        <v>602</v>
      </c>
      <c r="E41" s="20">
        <v>86854.7</v>
      </c>
      <c r="F41" s="19">
        <v>16529.25</v>
      </c>
      <c r="G41" s="21">
        <f t="shared" si="10"/>
        <v>103383.95</v>
      </c>
    </row>
    <row r="42" spans="1:7" x14ac:dyDescent="0.2">
      <c r="A42" s="31"/>
      <c r="B42" s="17" t="s">
        <v>77</v>
      </c>
      <c r="C42" s="18">
        <v>1374</v>
      </c>
      <c r="D42" s="32">
        <v>665</v>
      </c>
      <c r="E42" s="20">
        <v>80547.66</v>
      </c>
      <c r="F42" s="19">
        <v>16902.62</v>
      </c>
      <c r="G42" s="21">
        <f t="shared" si="10"/>
        <v>97450.28</v>
      </c>
    </row>
    <row r="43" spans="1:7" x14ac:dyDescent="0.2">
      <c r="A43" s="31"/>
      <c r="B43" s="17" t="s">
        <v>78</v>
      </c>
      <c r="C43" s="18">
        <v>1388</v>
      </c>
      <c r="D43" s="32">
        <v>692</v>
      </c>
      <c r="E43" s="20">
        <v>69446.080000000002</v>
      </c>
      <c r="F43" s="19">
        <v>21373.85</v>
      </c>
      <c r="G43" s="21">
        <f t="shared" si="10"/>
        <v>90819.93</v>
      </c>
    </row>
    <row r="44" spans="1:7" x14ac:dyDescent="0.2">
      <c r="A44" s="31"/>
      <c r="B44" s="17" t="s">
        <v>79</v>
      </c>
      <c r="C44" s="18">
        <v>340</v>
      </c>
      <c r="D44" s="32">
        <v>165</v>
      </c>
      <c r="E44" s="20">
        <v>14273.2</v>
      </c>
      <c r="F44" s="19">
        <v>5909.68</v>
      </c>
      <c r="G44" s="21">
        <f t="shared" si="10"/>
        <v>20182.88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5418</v>
      </c>
      <c r="D46" s="24">
        <f>SUM(D40:D45)</f>
        <v>2649</v>
      </c>
      <c r="E46" s="25">
        <f>SUM(E40:E45)</f>
        <v>326092.90000000002</v>
      </c>
      <c r="F46" s="25">
        <f>SUM(F40:F45)</f>
        <v>74315.76999999999</v>
      </c>
      <c r="G46" s="25">
        <f>SUM(G40:G45)</f>
        <v>400408.67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533</v>
      </c>
      <c r="D48" s="18">
        <v>284</v>
      </c>
      <c r="E48" s="20">
        <v>38027.64</v>
      </c>
      <c r="F48" s="20">
        <v>2304.84</v>
      </c>
      <c r="G48" s="21">
        <f t="shared" ref="G48:G53" si="11">E48+F48</f>
        <v>40332.479999999996</v>
      </c>
    </row>
    <row r="49" spans="1:7" x14ac:dyDescent="0.2">
      <c r="A49" s="31"/>
      <c r="B49" s="17" t="s">
        <v>76</v>
      </c>
      <c r="C49" s="18">
        <v>368</v>
      </c>
      <c r="D49" s="18">
        <v>164</v>
      </c>
      <c r="E49" s="20">
        <v>25540.28</v>
      </c>
      <c r="F49" s="20">
        <v>3434.49</v>
      </c>
      <c r="G49" s="21">
        <f t="shared" si="11"/>
        <v>28974.769999999997</v>
      </c>
    </row>
    <row r="50" spans="1:7" x14ac:dyDescent="0.2">
      <c r="A50" s="31"/>
      <c r="B50" s="17" t="s">
        <v>77</v>
      </c>
      <c r="C50" s="18">
        <v>355</v>
      </c>
      <c r="D50" s="18">
        <v>161</v>
      </c>
      <c r="E50" s="20">
        <v>21617.72</v>
      </c>
      <c r="F50" s="20">
        <v>3853.96</v>
      </c>
      <c r="G50" s="21">
        <f t="shared" si="11"/>
        <v>25471.68</v>
      </c>
    </row>
    <row r="51" spans="1:7" x14ac:dyDescent="0.2">
      <c r="A51" s="31"/>
      <c r="B51" s="17" t="s">
        <v>78</v>
      </c>
      <c r="C51" s="18">
        <v>380</v>
      </c>
      <c r="D51" s="18">
        <v>186</v>
      </c>
      <c r="E51" s="20">
        <v>19470.400000000001</v>
      </c>
      <c r="F51" s="20">
        <v>6526.73</v>
      </c>
      <c r="G51" s="21">
        <f t="shared" si="11"/>
        <v>25997.13</v>
      </c>
    </row>
    <row r="52" spans="1:7" x14ac:dyDescent="0.2">
      <c r="A52" s="31"/>
      <c r="B52" s="17" t="s">
        <v>79</v>
      </c>
      <c r="C52" s="18">
        <v>93</v>
      </c>
      <c r="D52" s="18">
        <v>45</v>
      </c>
      <c r="E52" s="20">
        <v>3873.74</v>
      </c>
      <c r="F52" s="20">
        <v>1961.4</v>
      </c>
      <c r="G52" s="21">
        <f t="shared" si="11"/>
        <v>5835.1399999999994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1729</v>
      </c>
      <c r="D54" s="24">
        <f>SUM(D48:D53)</f>
        <v>840</v>
      </c>
      <c r="E54" s="25">
        <f>SUM(E48:E53)</f>
        <v>108529.78000000001</v>
      </c>
      <c r="F54" s="25">
        <f>SUM(F48:F53)</f>
        <v>18081.420000000002</v>
      </c>
      <c r="G54" s="25">
        <f>SUM(G48:G53)</f>
        <v>126611.2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353.44</v>
      </c>
      <c r="G58" s="21">
        <f t="shared" si="12"/>
        <v>1399.68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353.44</v>
      </c>
      <c r="G63" s="25">
        <f>SUM(G57:G62)</f>
        <v>2632.1600000000003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28532</v>
      </c>
      <c r="D65" s="18">
        <v>12373</v>
      </c>
      <c r="E65" s="42">
        <v>2203184.08</v>
      </c>
      <c r="F65" s="20">
        <v>166556.1</v>
      </c>
      <c r="G65" s="21">
        <f t="shared" ref="G65:G70" si="13">E65+F65</f>
        <v>2369740.1800000002</v>
      </c>
    </row>
    <row r="66" spans="1:7" x14ac:dyDescent="0.2">
      <c r="A66" s="31"/>
      <c r="B66" s="17" t="s">
        <v>76</v>
      </c>
      <c r="C66" s="18">
        <v>14407</v>
      </c>
      <c r="D66" s="18">
        <v>5884</v>
      </c>
      <c r="E66" s="42">
        <v>1028178.46</v>
      </c>
      <c r="F66" s="20">
        <v>85806.61</v>
      </c>
      <c r="G66" s="21">
        <f t="shared" si="13"/>
        <v>1113985.07</v>
      </c>
    </row>
    <row r="67" spans="1:7" x14ac:dyDescent="0.2">
      <c r="A67" s="31"/>
      <c r="B67" s="17" t="s">
        <v>77</v>
      </c>
      <c r="C67" s="18">
        <v>11762</v>
      </c>
      <c r="D67" s="18">
        <v>5637</v>
      </c>
      <c r="E67" s="42">
        <v>721768.11</v>
      </c>
      <c r="F67" s="20">
        <v>61090.42</v>
      </c>
      <c r="G67" s="21">
        <f t="shared" si="13"/>
        <v>782858.53</v>
      </c>
    </row>
    <row r="68" spans="1:7" x14ac:dyDescent="0.2">
      <c r="A68" s="31"/>
      <c r="B68" s="17" t="s">
        <v>78</v>
      </c>
      <c r="C68" s="18">
        <v>8049</v>
      </c>
      <c r="D68" s="18">
        <v>4156</v>
      </c>
      <c r="E68" s="42">
        <v>402869.98</v>
      </c>
      <c r="F68" s="20">
        <v>93842.85</v>
      </c>
      <c r="G68" s="21">
        <f t="shared" si="13"/>
        <v>496712.82999999996</v>
      </c>
    </row>
    <row r="69" spans="1:7" x14ac:dyDescent="0.2">
      <c r="A69" s="31"/>
      <c r="B69" s="17" t="s">
        <v>79</v>
      </c>
      <c r="C69" s="18">
        <v>1048</v>
      </c>
      <c r="D69" s="18">
        <v>591</v>
      </c>
      <c r="E69" s="42">
        <v>41013.24</v>
      </c>
      <c r="F69" s="20">
        <v>21021.5</v>
      </c>
      <c r="G69" s="21">
        <f t="shared" si="13"/>
        <v>62034.74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63804</v>
      </c>
      <c r="D71" s="24">
        <f>SUM(D65:D70)</f>
        <v>28645</v>
      </c>
      <c r="E71" s="25">
        <f>SUM(E65:E70)</f>
        <v>4397477.37</v>
      </c>
      <c r="F71" s="25">
        <f>SUM(F65:F70)</f>
        <v>428317.48</v>
      </c>
      <c r="G71" s="25">
        <f>SUM(G65:G70)</f>
        <v>4825794.8500000006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TRAVANJ 2024. (ISPLATA U SVIBNJU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475</v>
      </c>
      <c r="D82" s="18">
        <v>235</v>
      </c>
      <c r="E82" s="42">
        <v>36715.83</v>
      </c>
      <c r="F82" s="42">
        <v>3500.07</v>
      </c>
      <c r="G82" s="21">
        <f t="shared" ref="G82:G87" si="14">E82+F82</f>
        <v>40215.9</v>
      </c>
    </row>
    <row r="83" spans="1:7" x14ac:dyDescent="0.2">
      <c r="A83" s="31"/>
      <c r="B83" s="17" t="s">
        <v>76</v>
      </c>
      <c r="C83" s="18">
        <v>1455</v>
      </c>
      <c r="D83" s="18">
        <v>882</v>
      </c>
      <c r="E83" s="42">
        <v>93792.66</v>
      </c>
      <c r="F83" s="42">
        <v>6030.78</v>
      </c>
      <c r="G83" s="21">
        <f t="shared" si="14"/>
        <v>99823.44</v>
      </c>
    </row>
    <row r="84" spans="1:7" x14ac:dyDescent="0.2">
      <c r="A84" s="31"/>
      <c r="B84" s="17" t="s">
        <v>77</v>
      </c>
      <c r="C84" s="18">
        <v>1579</v>
      </c>
      <c r="D84" s="18">
        <v>1036</v>
      </c>
      <c r="E84" s="42">
        <v>87571.07</v>
      </c>
      <c r="F84" s="42">
        <v>7601.11</v>
      </c>
      <c r="G84" s="21">
        <f t="shared" si="14"/>
        <v>95172.180000000008</v>
      </c>
    </row>
    <row r="85" spans="1:7" x14ac:dyDescent="0.2">
      <c r="A85" s="31"/>
      <c r="B85" s="17" t="s">
        <v>78</v>
      </c>
      <c r="C85" s="18">
        <v>1833</v>
      </c>
      <c r="D85" s="18">
        <v>1289</v>
      </c>
      <c r="E85" s="42">
        <v>79956.100000000006</v>
      </c>
      <c r="F85" s="42">
        <v>13994.92</v>
      </c>
      <c r="G85" s="21">
        <f t="shared" si="14"/>
        <v>93951.02</v>
      </c>
    </row>
    <row r="86" spans="1:7" x14ac:dyDescent="0.2">
      <c r="A86" s="31"/>
      <c r="B86" s="17" t="s">
        <v>79</v>
      </c>
      <c r="C86" s="18">
        <v>278</v>
      </c>
      <c r="D86" s="18">
        <v>217</v>
      </c>
      <c r="E86" s="42">
        <v>9436.16</v>
      </c>
      <c r="F86" s="42">
        <v>4377.6899999999996</v>
      </c>
      <c r="G86" s="21">
        <f t="shared" si="14"/>
        <v>13813.849999999999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5643</v>
      </c>
      <c r="D88" s="57">
        <f>SUM(D82:D87)</f>
        <v>3678</v>
      </c>
      <c r="E88" s="58">
        <f>SUM(E82:E87)</f>
        <v>309248.57</v>
      </c>
      <c r="F88" s="58">
        <f>SUM(F82:F87)</f>
        <v>35504.57</v>
      </c>
      <c r="G88" s="26">
        <f>SUM(G82:G87)</f>
        <v>344753.14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35849</v>
      </c>
      <c r="D90" s="62">
        <f t="shared" si="15"/>
        <v>15841</v>
      </c>
      <c r="E90" s="63">
        <f t="shared" si="15"/>
        <v>2751485.95</v>
      </c>
      <c r="F90" s="63">
        <f t="shared" si="15"/>
        <v>240194.05</v>
      </c>
      <c r="G90" s="63">
        <f t="shared" ref="G90:G95" si="16">E90+F90</f>
        <v>2991680</v>
      </c>
    </row>
    <row r="91" spans="1:7" x14ac:dyDescent="0.2">
      <c r="A91" s="39"/>
      <c r="B91" s="17" t="s">
        <v>76</v>
      </c>
      <c r="C91" s="62">
        <f t="shared" si="15"/>
        <v>36184</v>
      </c>
      <c r="D91" s="62">
        <f t="shared" si="15"/>
        <v>15183</v>
      </c>
      <c r="E91" s="63">
        <f t="shared" si="15"/>
        <v>2559554.64</v>
      </c>
      <c r="F91" s="63">
        <f t="shared" si="15"/>
        <v>260574.31999999998</v>
      </c>
      <c r="G91" s="63">
        <f t="shared" si="16"/>
        <v>2820128.96</v>
      </c>
    </row>
    <row r="92" spans="1:7" x14ac:dyDescent="0.2">
      <c r="A92" s="39"/>
      <c r="B92" s="17" t="s">
        <v>77</v>
      </c>
      <c r="C92" s="62">
        <f t="shared" si="15"/>
        <v>51521</v>
      </c>
      <c r="D92" s="62">
        <f t="shared" si="15"/>
        <v>23897</v>
      </c>
      <c r="E92" s="63">
        <f t="shared" si="15"/>
        <v>3165908.56</v>
      </c>
      <c r="F92" s="63">
        <f t="shared" si="15"/>
        <v>326333.95999999996</v>
      </c>
      <c r="G92" s="63">
        <f t="shared" si="16"/>
        <v>3492242.52</v>
      </c>
    </row>
    <row r="93" spans="1:7" x14ac:dyDescent="0.2">
      <c r="A93" s="39"/>
      <c r="B93" s="17" t="s">
        <v>78</v>
      </c>
      <c r="C93" s="62">
        <f t="shared" si="15"/>
        <v>85835</v>
      </c>
      <c r="D93" s="62">
        <f t="shared" si="15"/>
        <v>43359</v>
      </c>
      <c r="E93" s="63">
        <f t="shared" si="15"/>
        <v>4250859.33</v>
      </c>
      <c r="F93" s="63">
        <f t="shared" si="15"/>
        <v>1104540.0899999999</v>
      </c>
      <c r="G93" s="63">
        <f t="shared" si="16"/>
        <v>5355399.42</v>
      </c>
    </row>
    <row r="94" spans="1:7" x14ac:dyDescent="0.2">
      <c r="A94" s="39"/>
      <c r="B94" s="17" t="s">
        <v>79</v>
      </c>
      <c r="C94" s="62">
        <f t="shared" si="15"/>
        <v>26170</v>
      </c>
      <c r="D94" s="62">
        <f t="shared" si="15"/>
        <v>14665</v>
      </c>
      <c r="E94" s="63">
        <f t="shared" si="15"/>
        <v>972076.07</v>
      </c>
      <c r="F94" s="63">
        <f t="shared" si="15"/>
        <v>561507.83000000007</v>
      </c>
      <c r="G94" s="63">
        <f t="shared" si="16"/>
        <v>1533583.9</v>
      </c>
    </row>
    <row r="95" spans="1:7" x14ac:dyDescent="0.2">
      <c r="A95" s="39"/>
      <c r="B95" s="17" t="s">
        <v>18</v>
      </c>
      <c r="C95" s="62">
        <f t="shared" si="15"/>
        <v>43</v>
      </c>
      <c r="D95" s="62">
        <f t="shared" si="15"/>
        <v>34</v>
      </c>
      <c r="E95" s="63">
        <f t="shared" si="15"/>
        <v>3321.75</v>
      </c>
      <c r="F95" s="63">
        <f t="shared" si="15"/>
        <v>0</v>
      </c>
      <c r="G95" s="63">
        <f t="shared" si="16"/>
        <v>3321.75</v>
      </c>
    </row>
    <row r="96" spans="1:7" x14ac:dyDescent="0.2">
      <c r="A96" s="64"/>
      <c r="B96" s="65" t="s">
        <v>37</v>
      </c>
      <c r="C96" s="66">
        <f>SUM(C90:C95)</f>
        <v>235602</v>
      </c>
      <c r="D96" s="66">
        <f>SUM(D90:D95)</f>
        <v>112979</v>
      </c>
      <c r="E96" s="25">
        <f t="shared" ref="E96:F96" si="17">SUM(E90:E95)</f>
        <v>13703206.300000001</v>
      </c>
      <c r="F96" s="25">
        <f t="shared" si="17"/>
        <v>2493150.25</v>
      </c>
      <c r="G96" s="25">
        <f>SUM(G90:G95)</f>
        <v>16196356.550000001</v>
      </c>
    </row>
    <row r="97" spans="1:15" x14ac:dyDescent="0.2">
      <c r="A97" s="31" t="s">
        <v>38</v>
      </c>
      <c r="B97" s="67" t="s">
        <v>39</v>
      </c>
      <c r="C97" s="62">
        <v>1993</v>
      </c>
      <c r="D97" s="62">
        <v>949</v>
      </c>
      <c r="E97" s="25">
        <v>107129.43</v>
      </c>
      <c r="F97" s="25">
        <v>45037.43</v>
      </c>
      <c r="G97" s="25">
        <f>E97+F97</f>
        <v>152166.85999999999</v>
      </c>
    </row>
    <row r="98" spans="1:15" x14ac:dyDescent="0.2">
      <c r="A98" s="64"/>
      <c r="B98" s="65" t="s">
        <v>40</v>
      </c>
      <c r="C98" s="66">
        <f>C96+C97</f>
        <v>237595</v>
      </c>
      <c r="D98" s="66">
        <f>D96+D97</f>
        <v>113928</v>
      </c>
      <c r="E98" s="25">
        <f>E96+E97</f>
        <v>13810335.73</v>
      </c>
      <c r="F98" s="25">
        <f>F96+F97</f>
        <v>2538187.6800000002</v>
      </c>
      <c r="G98" s="25">
        <f>G96+G97</f>
        <v>16348523.41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23201</v>
      </c>
      <c r="E103" s="76">
        <v>1539618.36</v>
      </c>
      <c r="F103" s="76">
        <f>286077.96+464.52</f>
        <v>286542.48000000004</v>
      </c>
      <c r="G103" s="77">
        <f>E103+F103</f>
        <v>1826160.84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8861</v>
      </c>
      <c r="E104" s="76">
        <v>1176031.92</v>
      </c>
      <c r="F104" s="76">
        <f>139223.28+1592.64</f>
        <v>140815.92000000001</v>
      </c>
      <c r="G104" s="77">
        <f>E104+F104</f>
        <v>1316847.8399999999</v>
      </c>
    </row>
    <row r="105" spans="1:15" x14ac:dyDescent="0.2">
      <c r="A105" s="137" t="s">
        <v>49</v>
      </c>
      <c r="B105" s="138"/>
      <c r="C105" s="126" t="s">
        <v>43</v>
      </c>
      <c r="D105" s="78">
        <f>D103+D104</f>
        <v>32062</v>
      </c>
      <c r="E105" s="112">
        <f t="shared" ref="E105:G105" si="18">E103+E104</f>
        <v>2715650.2800000003</v>
      </c>
      <c r="F105" s="25">
        <f t="shared" si="18"/>
        <v>427358.4</v>
      </c>
      <c r="G105" s="25">
        <f t="shared" si="18"/>
        <v>3143008.6799999997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299</v>
      </c>
      <c r="E106" s="77">
        <v>24287.759999999998</v>
      </c>
      <c r="F106" s="77">
        <v>8892.24</v>
      </c>
      <c r="G106" s="77">
        <f>E106+F106</f>
        <v>33180</v>
      </c>
    </row>
    <row r="107" spans="1:15" x14ac:dyDescent="0.2">
      <c r="A107" s="137" t="s">
        <v>63</v>
      </c>
      <c r="B107" s="138"/>
      <c r="C107" s="126" t="s">
        <v>43</v>
      </c>
      <c r="D107" s="78">
        <f>D106</f>
        <v>299</v>
      </c>
      <c r="E107" s="112">
        <f t="shared" ref="E107:G107" si="19">E106</f>
        <v>24287.759999999998</v>
      </c>
      <c r="F107" s="25">
        <f t="shared" si="19"/>
        <v>8892.24</v>
      </c>
      <c r="G107" s="25">
        <f t="shared" si="19"/>
        <v>33180</v>
      </c>
    </row>
    <row r="108" spans="1:15" x14ac:dyDescent="0.2">
      <c r="A108" s="137" t="s">
        <v>51</v>
      </c>
      <c r="B108" s="138"/>
      <c r="C108" s="81"/>
      <c r="D108" s="78">
        <f>D107+D105</f>
        <v>32361</v>
      </c>
      <c r="E108" s="25">
        <f>E107+E105</f>
        <v>2739938.04</v>
      </c>
      <c r="F108" s="25">
        <f>F107+F105</f>
        <v>436250.64</v>
      </c>
      <c r="G108" s="25">
        <f>G107+G105</f>
        <v>3176188.6799999997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0" t="str">
        <f>A22</f>
        <v>* Dana 1. ožujka 2024. stupio je na snagu Zakon o izmjenama i dopunama Zakona o doplatku za djecu (NN 156/23)</v>
      </c>
      <c r="B110" s="140"/>
      <c r="C110" s="140"/>
      <c r="D110" s="140"/>
      <c r="E110" s="140"/>
      <c r="F110" s="140"/>
      <c r="G110" s="140"/>
    </row>
    <row r="111" spans="1:15" x14ac:dyDescent="0.2">
      <c r="A111" s="140"/>
      <c r="B111" s="140"/>
      <c r="C111" s="140"/>
      <c r="D111" s="140"/>
      <c r="E111" s="140"/>
      <c r="F111" s="140"/>
      <c r="G111" s="140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TRAVANJ 2024. (ISPLATA U SVIBNJU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6"/>
      <c r="G118" s="136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31</v>
      </c>
      <c r="D122" s="62">
        <v>15</v>
      </c>
      <c r="E122" s="63">
        <v>0</v>
      </c>
      <c r="F122" s="63">
        <v>8950.98</v>
      </c>
      <c r="G122" s="63">
        <f>E122+F122</f>
        <v>8950.98</v>
      </c>
    </row>
    <row r="123" spans="1:7" x14ac:dyDescent="0.2">
      <c r="A123" s="39"/>
      <c r="B123" s="17" t="s">
        <v>15</v>
      </c>
      <c r="C123" s="62">
        <v>7</v>
      </c>
      <c r="D123" s="62">
        <v>5</v>
      </c>
      <c r="E123" s="63">
        <v>0</v>
      </c>
      <c r="F123" s="63">
        <v>959.66</v>
      </c>
      <c r="G123" s="63">
        <f>E123+F123</f>
        <v>959.66</v>
      </c>
    </row>
    <row r="124" spans="1:7" x14ac:dyDescent="0.2">
      <c r="A124" s="39"/>
      <c r="B124" s="17" t="s">
        <v>16</v>
      </c>
      <c r="C124" s="62">
        <v>44</v>
      </c>
      <c r="D124" s="62">
        <v>35</v>
      </c>
      <c r="E124" s="63">
        <v>0</v>
      </c>
      <c r="F124" s="63">
        <v>4658.88</v>
      </c>
      <c r="G124" s="63">
        <f>E124+F124</f>
        <v>4658.88</v>
      </c>
    </row>
    <row r="125" spans="1:7" x14ac:dyDescent="0.2">
      <c r="A125" s="39"/>
      <c r="B125" s="17" t="s">
        <v>81</v>
      </c>
      <c r="C125" s="62">
        <v>68</v>
      </c>
      <c r="D125" s="62">
        <v>65</v>
      </c>
      <c r="E125" s="63">
        <v>0</v>
      </c>
      <c r="F125" s="63">
        <v>25737.67</v>
      </c>
      <c r="G125" s="63">
        <f>E125+F125</f>
        <v>25737.67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150</v>
      </c>
      <c r="D127" s="66">
        <f t="shared" ref="D127:G127" si="20">SUM(D122:D126)</f>
        <v>120</v>
      </c>
      <c r="E127" s="25">
        <f t="shared" si="20"/>
        <v>0</v>
      </c>
      <c r="F127" s="25">
        <f t="shared" si="20"/>
        <v>40307.19</v>
      </c>
      <c r="G127" s="25">
        <f t="shared" si="20"/>
        <v>40307.19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0" t="str">
        <f>A110</f>
        <v>* Dana 1. ožujka 2024. stupio je na snagu Zakon o izmjenama i dopunama Zakona o doplatku za djecu (NN 156/23)</v>
      </c>
      <c r="B129" s="140"/>
      <c r="C129" s="140"/>
      <c r="D129" s="140"/>
      <c r="E129" s="140"/>
      <c r="F129" s="140"/>
      <c r="G129" s="140"/>
    </row>
    <row r="130" spans="1:7" x14ac:dyDescent="0.2">
      <c r="A130" s="139" t="s">
        <v>82</v>
      </c>
      <c r="B130" s="139"/>
      <c r="C130" s="139"/>
      <c r="D130" s="139"/>
      <c r="E130" s="139"/>
      <c r="F130" s="139"/>
      <c r="G130" s="139"/>
    </row>
    <row r="133" spans="1:7" x14ac:dyDescent="0.2">
      <c r="A133" s="82" t="s">
        <v>85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0" zoomScaleNormal="100" workbookViewId="0">
      <selection activeCell="F104" sqref="F104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5"/>
      <c r="F9" s="13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189744</v>
      </c>
      <c r="D12" s="88">
        <f t="shared" ref="D12:G12" si="0">D38</f>
        <v>93499</v>
      </c>
      <c r="E12" s="115">
        <f t="shared" si="0"/>
        <v>9930135.6399999987</v>
      </c>
      <c r="F12" s="116">
        <f t="shared" si="0"/>
        <v>2679792.9300000002</v>
      </c>
      <c r="G12" s="115">
        <f t="shared" si="0"/>
        <v>12609928.57</v>
      </c>
    </row>
    <row r="13" spans="1:7" ht="15" customHeight="1" x14ac:dyDescent="0.2">
      <c r="A13" s="90" t="s">
        <v>20</v>
      </c>
      <c r="B13" s="91" t="s">
        <v>21</v>
      </c>
      <c r="C13" s="88">
        <f>C46</f>
        <v>6038</v>
      </c>
      <c r="D13" s="88">
        <f t="shared" ref="D13:G13" si="1">D46</f>
        <v>2981</v>
      </c>
      <c r="E13" s="115">
        <f t="shared" si="1"/>
        <v>359367.17</v>
      </c>
      <c r="F13" s="116">
        <f t="shared" si="1"/>
        <v>65574.739999999991</v>
      </c>
      <c r="G13" s="115">
        <f t="shared" si="1"/>
        <v>424941.90999999992</v>
      </c>
    </row>
    <row r="14" spans="1:7" ht="15" customHeight="1" x14ac:dyDescent="0.2">
      <c r="A14" s="90" t="s">
        <v>23</v>
      </c>
      <c r="B14" s="15" t="s">
        <v>24</v>
      </c>
      <c r="C14" s="88">
        <f>C54</f>
        <v>1873</v>
      </c>
      <c r="D14" s="88">
        <f t="shared" ref="D14:G14" si="2">D54</f>
        <v>916</v>
      </c>
      <c r="E14" s="115">
        <f t="shared" si="2"/>
        <v>116549.49</v>
      </c>
      <c r="F14" s="116">
        <f t="shared" si="2"/>
        <v>15971.44</v>
      </c>
      <c r="G14" s="115">
        <f t="shared" si="2"/>
        <v>132520.93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66802</v>
      </c>
      <c r="D16" s="88">
        <f t="shared" ref="D16:G16" si="4">D71</f>
        <v>30129</v>
      </c>
      <c r="E16" s="115">
        <f t="shared" si="4"/>
        <v>4573294.7499999991</v>
      </c>
      <c r="F16" s="116">
        <f t="shared" si="4"/>
        <v>448432.52</v>
      </c>
      <c r="G16" s="115">
        <f t="shared" si="4"/>
        <v>5021727.2700000005</v>
      </c>
    </row>
    <row r="17" spans="1:7" ht="15" customHeight="1" x14ac:dyDescent="0.2">
      <c r="A17" s="73" t="s">
        <v>33</v>
      </c>
      <c r="B17" s="74" t="s">
        <v>34</v>
      </c>
      <c r="C17" s="88">
        <f>C88</f>
        <v>5994</v>
      </c>
      <c r="D17" s="88">
        <f t="shared" ref="D17:G17" si="5">D88</f>
        <v>3941</v>
      </c>
      <c r="E17" s="115">
        <f t="shared" si="5"/>
        <v>324025.73000000004</v>
      </c>
      <c r="F17" s="116">
        <f t="shared" si="5"/>
        <v>32685.120000000003</v>
      </c>
      <c r="G17" s="115">
        <f t="shared" si="5"/>
        <v>356710.85</v>
      </c>
    </row>
    <row r="18" spans="1:7" ht="15" customHeight="1" x14ac:dyDescent="0.2">
      <c r="A18" s="73" t="s">
        <v>38</v>
      </c>
      <c r="B18" s="74" t="s">
        <v>39</v>
      </c>
      <c r="C18" s="88">
        <f>C97</f>
        <v>2821</v>
      </c>
      <c r="D18" s="88">
        <f t="shared" ref="D18:G18" si="6">D97</f>
        <v>1346</v>
      </c>
      <c r="E18" s="115">
        <f t="shared" si="6"/>
        <v>151242.4</v>
      </c>
      <c r="F18" s="116">
        <f t="shared" si="6"/>
        <v>101167.95</v>
      </c>
      <c r="G18" s="115">
        <f t="shared" si="6"/>
        <v>252410.34999999998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65</v>
      </c>
      <c r="D19" s="88">
        <f t="shared" ref="D19:G19" si="7">D127</f>
        <v>56</v>
      </c>
      <c r="E19" s="115">
        <f t="shared" si="7"/>
        <v>0</v>
      </c>
      <c r="F19" s="116">
        <f t="shared" si="7"/>
        <v>13078.49</v>
      </c>
      <c r="G19" s="115">
        <f t="shared" si="7"/>
        <v>13078.49</v>
      </c>
    </row>
    <row r="20" spans="1:7" ht="15" customHeight="1" x14ac:dyDescent="0.2">
      <c r="A20" s="127"/>
      <c r="B20" s="65" t="s">
        <v>52</v>
      </c>
      <c r="C20" s="87">
        <f>SUM(C12:C19)</f>
        <v>273370</v>
      </c>
      <c r="D20" s="87">
        <f t="shared" ref="D20:G20" si="8">SUM(D12:D19)</f>
        <v>132882</v>
      </c>
      <c r="E20" s="114">
        <f t="shared" si="8"/>
        <v>15456893.9</v>
      </c>
      <c r="F20" s="25">
        <f t="shared" si="8"/>
        <v>3356703.1900000004</v>
      </c>
      <c r="G20" s="25">
        <f t="shared" si="8"/>
        <v>18813597.090000004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0" t="s">
        <v>84</v>
      </c>
      <c r="B22" s="140"/>
      <c r="C22" s="140"/>
      <c r="D22" s="140"/>
      <c r="E22" s="140"/>
      <c r="F22" s="140"/>
      <c r="G22" s="140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59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6"/>
      <c r="G28" s="136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5444</v>
      </c>
      <c r="D32" s="18">
        <v>2507</v>
      </c>
      <c r="E32" s="19">
        <v>410455.21</v>
      </c>
      <c r="F32" s="20">
        <v>55902.65</v>
      </c>
      <c r="G32" s="21">
        <f t="shared" ref="G32:G37" si="9">E32+F32</f>
        <v>466357.86000000004</v>
      </c>
    </row>
    <row r="33" spans="1:7" x14ac:dyDescent="0.2">
      <c r="A33" s="16"/>
      <c r="B33" s="17" t="s">
        <v>76</v>
      </c>
      <c r="C33" s="18">
        <v>19599</v>
      </c>
      <c r="D33" s="18">
        <v>8086</v>
      </c>
      <c r="E33" s="19">
        <v>1388122.18</v>
      </c>
      <c r="F33" s="20">
        <v>132416.82</v>
      </c>
      <c r="G33" s="21">
        <f t="shared" si="9"/>
        <v>1520539</v>
      </c>
    </row>
    <row r="34" spans="1:7" x14ac:dyDescent="0.2">
      <c r="A34" s="16"/>
      <c r="B34" s="17" t="s">
        <v>77</v>
      </c>
      <c r="C34" s="18">
        <v>38757</v>
      </c>
      <c r="D34" s="18">
        <v>17535</v>
      </c>
      <c r="E34" s="19">
        <v>2390681.08</v>
      </c>
      <c r="F34" s="20">
        <v>240917.89</v>
      </c>
      <c r="G34" s="21">
        <f t="shared" si="9"/>
        <v>2631598.9700000002</v>
      </c>
    </row>
    <row r="35" spans="1:7" x14ac:dyDescent="0.2">
      <c r="A35" s="16"/>
      <c r="B35" s="17" t="s">
        <v>78</v>
      </c>
      <c r="C35" s="18">
        <v>88966</v>
      </c>
      <c r="D35" s="18">
        <v>44739</v>
      </c>
      <c r="E35" s="19">
        <v>4377478.43</v>
      </c>
      <c r="F35" s="20">
        <v>1342579.59</v>
      </c>
      <c r="G35" s="21">
        <f t="shared" si="9"/>
        <v>5720058.0199999996</v>
      </c>
    </row>
    <row r="36" spans="1:7" x14ac:dyDescent="0.2">
      <c r="A36" s="16"/>
      <c r="B36" s="17" t="s">
        <v>79</v>
      </c>
      <c r="C36" s="18">
        <v>36963</v>
      </c>
      <c r="D36" s="18">
        <v>20620</v>
      </c>
      <c r="E36" s="19">
        <v>1362239.99</v>
      </c>
      <c r="F36" s="20">
        <v>907821.48</v>
      </c>
      <c r="G36" s="21">
        <f t="shared" si="9"/>
        <v>2270061.4699999997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154.5</v>
      </c>
      <c r="G37" s="21">
        <f t="shared" si="9"/>
        <v>1313.25</v>
      </c>
    </row>
    <row r="38" spans="1:7" x14ac:dyDescent="0.2">
      <c r="A38" s="22"/>
      <c r="B38" s="23" t="s">
        <v>19</v>
      </c>
      <c r="C38" s="24">
        <f>SUM(C32:C37)</f>
        <v>189744</v>
      </c>
      <c r="D38" s="24">
        <f>SUM(D32:D37)</f>
        <v>93499</v>
      </c>
      <c r="E38" s="25">
        <f>SUM(E32:E37)</f>
        <v>9930135.6399999987</v>
      </c>
      <c r="F38" s="25">
        <f>SUM(F32:F37)</f>
        <v>2679792.9300000002</v>
      </c>
      <c r="G38" s="26">
        <f>SUM(G32:G37)</f>
        <v>12609928.57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1100</v>
      </c>
      <c r="D40" s="18">
        <v>562</v>
      </c>
      <c r="E40" s="20">
        <v>79449.84</v>
      </c>
      <c r="F40" s="19">
        <v>10942.7</v>
      </c>
      <c r="G40" s="21">
        <f t="shared" ref="G40:G45" si="10">E40+F40</f>
        <v>90392.54</v>
      </c>
    </row>
    <row r="41" spans="1:7" x14ac:dyDescent="0.2">
      <c r="A41" s="31"/>
      <c r="B41" s="17" t="s">
        <v>76</v>
      </c>
      <c r="C41" s="18">
        <v>1401</v>
      </c>
      <c r="D41" s="18">
        <v>659</v>
      </c>
      <c r="E41" s="20">
        <v>94862.79</v>
      </c>
      <c r="F41" s="19">
        <v>14530.26</v>
      </c>
      <c r="G41" s="21">
        <f t="shared" si="10"/>
        <v>109393.04999999999</v>
      </c>
    </row>
    <row r="42" spans="1:7" x14ac:dyDescent="0.2">
      <c r="A42" s="31"/>
      <c r="B42" s="17" t="s">
        <v>77</v>
      </c>
      <c r="C42" s="18">
        <v>1495</v>
      </c>
      <c r="D42" s="32">
        <v>730</v>
      </c>
      <c r="E42" s="20">
        <v>87381.58</v>
      </c>
      <c r="F42" s="19">
        <v>12774.05</v>
      </c>
      <c r="G42" s="21">
        <f t="shared" si="10"/>
        <v>100155.63</v>
      </c>
    </row>
    <row r="43" spans="1:7" x14ac:dyDescent="0.2">
      <c r="A43" s="31"/>
      <c r="B43" s="17" t="s">
        <v>78</v>
      </c>
      <c r="C43" s="18">
        <v>1608</v>
      </c>
      <c r="D43" s="32">
        <v>811</v>
      </c>
      <c r="E43" s="20">
        <v>79826.92</v>
      </c>
      <c r="F43" s="19">
        <v>20182.05</v>
      </c>
      <c r="G43" s="21">
        <f t="shared" si="10"/>
        <v>100008.97</v>
      </c>
    </row>
    <row r="44" spans="1:7" x14ac:dyDescent="0.2">
      <c r="A44" s="31"/>
      <c r="B44" s="17" t="s">
        <v>79</v>
      </c>
      <c r="C44" s="18">
        <v>434</v>
      </c>
      <c r="D44" s="32">
        <v>219</v>
      </c>
      <c r="E44" s="20">
        <v>17846.04</v>
      </c>
      <c r="F44" s="19">
        <v>7145.68</v>
      </c>
      <c r="G44" s="21">
        <f t="shared" si="10"/>
        <v>24991.72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6038</v>
      </c>
      <c r="D46" s="24">
        <f>SUM(D40:D45)</f>
        <v>2981</v>
      </c>
      <c r="E46" s="25">
        <f>SUM(E40:E45)</f>
        <v>359367.17</v>
      </c>
      <c r="F46" s="25">
        <f>SUM(F40:F45)</f>
        <v>65574.739999999991</v>
      </c>
      <c r="G46" s="25">
        <f>SUM(G40:G45)</f>
        <v>424941.90999999992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553</v>
      </c>
      <c r="D48" s="18">
        <v>294</v>
      </c>
      <c r="E48" s="20">
        <v>39471.99</v>
      </c>
      <c r="F48" s="20">
        <v>2671.52</v>
      </c>
      <c r="G48" s="21">
        <f t="shared" ref="G48:G53" si="11">E48+F48</f>
        <v>42143.509999999995</v>
      </c>
    </row>
    <row r="49" spans="1:7" x14ac:dyDescent="0.2">
      <c r="A49" s="31"/>
      <c r="B49" s="17" t="s">
        <v>76</v>
      </c>
      <c r="C49" s="18">
        <v>392</v>
      </c>
      <c r="D49" s="18">
        <v>178</v>
      </c>
      <c r="E49" s="20">
        <v>27071.96</v>
      </c>
      <c r="F49" s="20">
        <v>2974.18</v>
      </c>
      <c r="G49" s="21">
        <f t="shared" si="11"/>
        <v>30046.14</v>
      </c>
    </row>
    <row r="50" spans="1:7" x14ac:dyDescent="0.2">
      <c r="A50" s="31"/>
      <c r="B50" s="17" t="s">
        <v>77</v>
      </c>
      <c r="C50" s="18">
        <v>391</v>
      </c>
      <c r="D50" s="18">
        <v>180</v>
      </c>
      <c r="E50" s="20">
        <v>23697.68</v>
      </c>
      <c r="F50" s="20">
        <v>4239.38</v>
      </c>
      <c r="G50" s="21">
        <f t="shared" si="11"/>
        <v>27937.06</v>
      </c>
    </row>
    <row r="51" spans="1:7" x14ac:dyDescent="0.2">
      <c r="A51" s="31"/>
      <c r="B51" s="17" t="s">
        <v>78</v>
      </c>
      <c r="C51" s="18">
        <v>416</v>
      </c>
      <c r="D51" s="18">
        <v>206</v>
      </c>
      <c r="E51" s="20">
        <v>21166.12</v>
      </c>
      <c r="F51" s="20">
        <v>3550.36</v>
      </c>
      <c r="G51" s="21">
        <f t="shared" si="11"/>
        <v>24716.48</v>
      </c>
    </row>
    <row r="52" spans="1:7" x14ac:dyDescent="0.2">
      <c r="A52" s="31"/>
      <c r="B52" s="17" t="s">
        <v>79</v>
      </c>
      <c r="C52" s="18">
        <v>121</v>
      </c>
      <c r="D52" s="18">
        <v>58</v>
      </c>
      <c r="E52" s="20">
        <v>5141.74</v>
      </c>
      <c r="F52" s="20">
        <v>2536</v>
      </c>
      <c r="G52" s="21">
        <f t="shared" si="11"/>
        <v>7677.74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1873</v>
      </c>
      <c r="D54" s="24">
        <f>SUM(D48:D53)</f>
        <v>916</v>
      </c>
      <c r="E54" s="25">
        <f>SUM(E48:E53)</f>
        <v>116549.49</v>
      </c>
      <c r="F54" s="25">
        <f>SUM(F48:F53)</f>
        <v>15971.44</v>
      </c>
      <c r="G54" s="25">
        <f>SUM(G48:G53)</f>
        <v>132520.93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29058</v>
      </c>
      <c r="D65" s="18">
        <v>12586</v>
      </c>
      <c r="E65" s="42">
        <v>2244663.0499999998</v>
      </c>
      <c r="F65" s="20">
        <v>162331.62</v>
      </c>
      <c r="G65" s="21">
        <f t="shared" ref="G65:G70" si="13">E65+F65</f>
        <v>2406994.67</v>
      </c>
    </row>
    <row r="66" spans="1:7" x14ac:dyDescent="0.2">
      <c r="A66" s="31"/>
      <c r="B66" s="17" t="s">
        <v>76</v>
      </c>
      <c r="C66" s="18">
        <v>14936</v>
      </c>
      <c r="D66" s="18">
        <v>6103</v>
      </c>
      <c r="E66" s="42">
        <v>1065983.01</v>
      </c>
      <c r="F66" s="20">
        <v>80703.789999999994</v>
      </c>
      <c r="G66" s="21">
        <f t="shared" si="13"/>
        <v>1146686.8</v>
      </c>
    </row>
    <row r="67" spans="1:7" x14ac:dyDescent="0.2">
      <c r="A67" s="31"/>
      <c r="B67" s="17" t="s">
        <v>77</v>
      </c>
      <c r="C67" s="18">
        <v>12177</v>
      </c>
      <c r="D67" s="18">
        <v>5851</v>
      </c>
      <c r="E67" s="42">
        <v>747031.06</v>
      </c>
      <c r="F67" s="20">
        <v>61651.13</v>
      </c>
      <c r="G67" s="21">
        <f t="shared" si="13"/>
        <v>808682.19000000006</v>
      </c>
    </row>
    <row r="68" spans="1:7" x14ac:dyDescent="0.2">
      <c r="A68" s="31"/>
      <c r="B68" s="17" t="s">
        <v>78</v>
      </c>
      <c r="C68" s="18">
        <v>9177</v>
      </c>
      <c r="D68" s="18">
        <v>4766</v>
      </c>
      <c r="E68" s="42">
        <v>458387.25</v>
      </c>
      <c r="F68" s="20">
        <v>111304.95</v>
      </c>
      <c r="G68" s="21">
        <f t="shared" si="13"/>
        <v>569692.19999999995</v>
      </c>
    </row>
    <row r="69" spans="1:7" x14ac:dyDescent="0.2">
      <c r="A69" s="31"/>
      <c r="B69" s="17" t="s">
        <v>79</v>
      </c>
      <c r="C69" s="18">
        <v>1448</v>
      </c>
      <c r="D69" s="18">
        <v>819</v>
      </c>
      <c r="E69" s="42">
        <v>56766.879999999997</v>
      </c>
      <c r="F69" s="20">
        <v>32441.03</v>
      </c>
      <c r="G69" s="21">
        <f t="shared" si="13"/>
        <v>89207.91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66802</v>
      </c>
      <c r="D71" s="24">
        <f>SUM(D65:D70)</f>
        <v>30129</v>
      </c>
      <c r="E71" s="25">
        <f>SUM(E65:E70)</f>
        <v>4573294.7499999991</v>
      </c>
      <c r="F71" s="25">
        <f>SUM(F65:F70)</f>
        <v>448432.52</v>
      </c>
      <c r="G71" s="25">
        <f>SUM(G65:G70)</f>
        <v>5021727.2700000005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SVIBANJ 2024. (ISPLATA U LIPNJU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471</v>
      </c>
      <c r="D82" s="18">
        <v>237</v>
      </c>
      <c r="E82" s="42">
        <v>36127.56</v>
      </c>
      <c r="F82" s="42">
        <v>1585.02</v>
      </c>
      <c r="G82" s="21">
        <f t="shared" ref="G82:G87" si="14">E82+F82</f>
        <v>37712.579999999994</v>
      </c>
    </row>
    <row r="83" spans="1:7" x14ac:dyDescent="0.2">
      <c r="A83" s="31"/>
      <c r="B83" s="17" t="s">
        <v>76</v>
      </c>
      <c r="C83" s="18">
        <v>1471</v>
      </c>
      <c r="D83" s="18">
        <v>891</v>
      </c>
      <c r="E83" s="42">
        <v>94846.78</v>
      </c>
      <c r="F83" s="42">
        <v>4906.16</v>
      </c>
      <c r="G83" s="21">
        <f t="shared" si="14"/>
        <v>99752.94</v>
      </c>
    </row>
    <row r="84" spans="1:7" x14ac:dyDescent="0.2">
      <c r="A84" s="31"/>
      <c r="B84" s="17" t="s">
        <v>77</v>
      </c>
      <c r="C84" s="18">
        <v>1632</v>
      </c>
      <c r="D84" s="18">
        <v>1076</v>
      </c>
      <c r="E84" s="42">
        <v>90543.67</v>
      </c>
      <c r="F84" s="42">
        <v>5646.36</v>
      </c>
      <c r="G84" s="21">
        <f t="shared" si="14"/>
        <v>96190.03</v>
      </c>
    </row>
    <row r="85" spans="1:7" x14ac:dyDescent="0.2">
      <c r="A85" s="31"/>
      <c r="B85" s="17" t="s">
        <v>78</v>
      </c>
      <c r="C85" s="18">
        <v>2042</v>
      </c>
      <c r="D85" s="18">
        <v>1440</v>
      </c>
      <c r="E85" s="42">
        <v>88705.51</v>
      </c>
      <c r="F85" s="42">
        <v>15698.61</v>
      </c>
      <c r="G85" s="21">
        <f t="shared" si="14"/>
        <v>104404.12</v>
      </c>
    </row>
    <row r="86" spans="1:7" x14ac:dyDescent="0.2">
      <c r="A86" s="31"/>
      <c r="B86" s="17" t="s">
        <v>79</v>
      </c>
      <c r="C86" s="18">
        <v>354</v>
      </c>
      <c r="D86" s="18">
        <v>277</v>
      </c>
      <c r="E86" s="42">
        <v>11948.21</v>
      </c>
      <c r="F86" s="42">
        <v>4694.47</v>
      </c>
      <c r="G86" s="21">
        <f t="shared" si="14"/>
        <v>16642.68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154.5</v>
      </c>
      <c r="G87" s="21">
        <f t="shared" si="14"/>
        <v>2008.5</v>
      </c>
    </row>
    <row r="88" spans="1:7" x14ac:dyDescent="0.2">
      <c r="A88" s="56"/>
      <c r="B88" s="23" t="s">
        <v>35</v>
      </c>
      <c r="C88" s="57">
        <f>SUM(C82:C87)</f>
        <v>5994</v>
      </c>
      <c r="D88" s="57">
        <f>SUM(D82:D87)</f>
        <v>3941</v>
      </c>
      <c r="E88" s="58">
        <f>SUM(E82:E87)</f>
        <v>324025.73000000004</v>
      </c>
      <c r="F88" s="58">
        <f>SUM(F82:F87)</f>
        <v>32685.120000000003</v>
      </c>
      <c r="G88" s="26">
        <f>SUM(G82:G87)</f>
        <v>356710.85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36630</v>
      </c>
      <c r="D90" s="62">
        <f t="shared" si="15"/>
        <v>16187</v>
      </c>
      <c r="E90" s="63">
        <f t="shared" si="15"/>
        <v>2810547.57</v>
      </c>
      <c r="F90" s="63">
        <f t="shared" si="15"/>
        <v>233433.50999999998</v>
      </c>
      <c r="G90" s="63">
        <f t="shared" ref="G90:G95" si="16">E90+F90</f>
        <v>3043981.0799999996</v>
      </c>
    </row>
    <row r="91" spans="1:7" x14ac:dyDescent="0.2">
      <c r="A91" s="39"/>
      <c r="B91" s="17" t="s">
        <v>76</v>
      </c>
      <c r="C91" s="62">
        <f t="shared" si="15"/>
        <v>37813</v>
      </c>
      <c r="D91" s="62">
        <f t="shared" si="15"/>
        <v>15923</v>
      </c>
      <c r="E91" s="63">
        <f t="shared" si="15"/>
        <v>2671932.9599999995</v>
      </c>
      <c r="F91" s="63">
        <f t="shared" si="15"/>
        <v>235531.21</v>
      </c>
      <c r="G91" s="63">
        <f t="shared" si="16"/>
        <v>2907464.1699999995</v>
      </c>
    </row>
    <row r="92" spans="1:7" x14ac:dyDescent="0.2">
      <c r="A92" s="39"/>
      <c r="B92" s="17" t="s">
        <v>77</v>
      </c>
      <c r="C92" s="62">
        <f t="shared" si="15"/>
        <v>54455</v>
      </c>
      <c r="D92" s="62">
        <f t="shared" si="15"/>
        <v>25374</v>
      </c>
      <c r="E92" s="63">
        <f t="shared" si="15"/>
        <v>3339480.7500000005</v>
      </c>
      <c r="F92" s="63">
        <f t="shared" si="15"/>
        <v>325228.81</v>
      </c>
      <c r="G92" s="63">
        <f t="shared" si="16"/>
        <v>3664709.5600000005</v>
      </c>
    </row>
    <row r="93" spans="1:7" x14ac:dyDescent="0.2">
      <c r="A93" s="39"/>
      <c r="B93" s="17" t="s">
        <v>78</v>
      </c>
      <c r="C93" s="62">
        <f t="shared" si="15"/>
        <v>102217</v>
      </c>
      <c r="D93" s="62">
        <f t="shared" si="15"/>
        <v>51965</v>
      </c>
      <c r="E93" s="63">
        <f t="shared" si="15"/>
        <v>5026081.1499999994</v>
      </c>
      <c r="F93" s="63">
        <f t="shared" si="15"/>
        <v>1493315.5600000003</v>
      </c>
      <c r="G93" s="63">
        <f t="shared" si="16"/>
        <v>6519396.71</v>
      </c>
    </row>
    <row r="94" spans="1:7" x14ac:dyDescent="0.2">
      <c r="A94" s="39"/>
      <c r="B94" s="17" t="s">
        <v>79</v>
      </c>
      <c r="C94" s="62">
        <f t="shared" si="15"/>
        <v>39324</v>
      </c>
      <c r="D94" s="62">
        <f t="shared" si="15"/>
        <v>21995</v>
      </c>
      <c r="E94" s="63">
        <f t="shared" si="15"/>
        <v>1454132.8199999998</v>
      </c>
      <c r="F94" s="63">
        <f t="shared" si="15"/>
        <v>954638.66</v>
      </c>
      <c r="G94" s="63">
        <f t="shared" si="16"/>
        <v>2408771.48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309</v>
      </c>
      <c r="G95" s="63">
        <f t="shared" si="16"/>
        <v>3785.25</v>
      </c>
    </row>
    <row r="96" spans="1:7" x14ac:dyDescent="0.2">
      <c r="A96" s="64"/>
      <c r="B96" s="65" t="s">
        <v>37</v>
      </c>
      <c r="C96" s="66">
        <f>SUM(C90:C95)</f>
        <v>270484</v>
      </c>
      <c r="D96" s="66">
        <f>SUM(D90:D95)</f>
        <v>131480</v>
      </c>
      <c r="E96" s="25">
        <f t="shared" ref="E96:F96" si="17">SUM(E90:E95)</f>
        <v>15305651.5</v>
      </c>
      <c r="F96" s="25">
        <f t="shared" si="17"/>
        <v>3242456.7500000005</v>
      </c>
      <c r="G96" s="25">
        <f>SUM(G90:G95)</f>
        <v>18548108.25</v>
      </c>
    </row>
    <row r="97" spans="1:15" x14ac:dyDescent="0.2">
      <c r="A97" s="31" t="s">
        <v>38</v>
      </c>
      <c r="B97" s="67" t="s">
        <v>39</v>
      </c>
      <c r="C97" s="62">
        <v>2821</v>
      </c>
      <c r="D97" s="62">
        <v>1346</v>
      </c>
      <c r="E97" s="25">
        <v>151242.4</v>
      </c>
      <c r="F97" s="25">
        <v>101167.95</v>
      </c>
      <c r="G97" s="25">
        <f>E97+F97</f>
        <v>252410.34999999998</v>
      </c>
    </row>
    <row r="98" spans="1:15" x14ac:dyDescent="0.2">
      <c r="A98" s="64"/>
      <c r="B98" s="65" t="s">
        <v>40</v>
      </c>
      <c r="C98" s="66">
        <f>C96+C97</f>
        <v>273305</v>
      </c>
      <c r="D98" s="66">
        <f>D96+D97</f>
        <v>132826</v>
      </c>
      <c r="E98" s="25">
        <f>E96+E97</f>
        <v>15456893.9</v>
      </c>
      <c r="F98" s="25">
        <f>F96+F97</f>
        <v>3343624.7000000007</v>
      </c>
      <c r="G98" s="25">
        <f>G96+G97</f>
        <v>18800518.600000001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25998</v>
      </c>
      <c r="E103" s="76">
        <v>1725227.28</v>
      </c>
      <c r="F103" s="76">
        <f>368629.8+398.16</f>
        <v>369027.95999999996</v>
      </c>
      <c r="G103" s="77">
        <f>E103+F103</f>
        <v>2094255.24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9424</v>
      </c>
      <c r="E104" s="76">
        <v>1250753.28</v>
      </c>
      <c r="F104" s="76">
        <f>139356+265.44</f>
        <v>139621.44</v>
      </c>
      <c r="G104" s="77">
        <f>E104+F104</f>
        <v>1390374.72</v>
      </c>
    </row>
    <row r="105" spans="1:15" x14ac:dyDescent="0.2">
      <c r="A105" s="137" t="s">
        <v>49</v>
      </c>
      <c r="B105" s="138"/>
      <c r="C105" s="128" t="s">
        <v>43</v>
      </c>
      <c r="D105" s="78">
        <f>D103+D104</f>
        <v>35422</v>
      </c>
      <c r="E105" s="112">
        <f t="shared" ref="E105:G105" si="18">E103+E104</f>
        <v>2975980.56</v>
      </c>
      <c r="F105" s="25">
        <f t="shared" si="18"/>
        <v>508649.39999999997</v>
      </c>
      <c r="G105" s="25">
        <f t="shared" si="18"/>
        <v>3484629.96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418</v>
      </c>
      <c r="E106" s="77">
        <v>34109.040000000001</v>
      </c>
      <c r="F106" s="77">
        <v>23823.24</v>
      </c>
      <c r="G106" s="77">
        <f>E106+F106</f>
        <v>57932.28</v>
      </c>
    </row>
    <row r="107" spans="1:15" x14ac:dyDescent="0.2">
      <c r="A107" s="137" t="s">
        <v>63</v>
      </c>
      <c r="B107" s="138"/>
      <c r="C107" s="128" t="s">
        <v>43</v>
      </c>
      <c r="D107" s="78">
        <f>D106</f>
        <v>418</v>
      </c>
      <c r="E107" s="112">
        <f t="shared" ref="E107:G107" si="19">E106</f>
        <v>34109.040000000001</v>
      </c>
      <c r="F107" s="25">
        <f t="shared" si="19"/>
        <v>23823.24</v>
      </c>
      <c r="G107" s="25">
        <f t="shared" si="19"/>
        <v>57932.28</v>
      </c>
    </row>
    <row r="108" spans="1:15" x14ac:dyDescent="0.2">
      <c r="A108" s="137" t="s">
        <v>51</v>
      </c>
      <c r="B108" s="138"/>
      <c r="C108" s="81"/>
      <c r="D108" s="78">
        <f>D107+D105</f>
        <v>35840</v>
      </c>
      <c r="E108" s="25">
        <f>E107+E105</f>
        <v>3010089.6</v>
      </c>
      <c r="F108" s="25">
        <f>F107+F105</f>
        <v>532472.64</v>
      </c>
      <c r="G108" s="25">
        <f>G107+G105</f>
        <v>3542562.2399999998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0" t="str">
        <f>A22</f>
        <v>* Dana 1. ožujka 2024. stupio je na snagu Zakon o izmjenama i dopunama Zakona o doplatku za djecu (NN 156/23)</v>
      </c>
      <c r="B110" s="140"/>
      <c r="C110" s="140"/>
      <c r="D110" s="140"/>
      <c r="E110" s="140"/>
      <c r="F110" s="140"/>
      <c r="G110" s="140"/>
    </row>
    <row r="111" spans="1:15" x14ac:dyDescent="0.2">
      <c r="A111" s="140"/>
      <c r="B111" s="140"/>
      <c r="C111" s="140"/>
      <c r="D111" s="140"/>
      <c r="E111" s="140"/>
      <c r="F111" s="140"/>
      <c r="G111" s="140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SVIBANJ 2024. (ISPLATA U LIPNJU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6"/>
      <c r="G118" s="136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11</v>
      </c>
      <c r="D122" s="62">
        <v>6</v>
      </c>
      <c r="E122" s="63">
        <v>0</v>
      </c>
      <c r="F122" s="63">
        <v>1623.56</v>
      </c>
      <c r="G122" s="63">
        <f>E122+F122</f>
        <v>1623.56</v>
      </c>
    </row>
    <row r="123" spans="1:7" x14ac:dyDescent="0.2">
      <c r="A123" s="39"/>
      <c r="B123" s="17" t="s">
        <v>15</v>
      </c>
      <c r="C123" s="62">
        <v>3</v>
      </c>
      <c r="D123" s="62">
        <v>3</v>
      </c>
      <c r="E123" s="63">
        <v>0</v>
      </c>
      <c r="F123" s="63">
        <v>747.92</v>
      </c>
      <c r="G123" s="63">
        <f>E123+F123</f>
        <v>747.92</v>
      </c>
    </row>
    <row r="124" spans="1:7" x14ac:dyDescent="0.2">
      <c r="A124" s="39"/>
      <c r="B124" s="17" t="s">
        <v>16</v>
      </c>
      <c r="C124" s="62">
        <v>13</v>
      </c>
      <c r="D124" s="62">
        <v>11</v>
      </c>
      <c r="E124" s="63">
        <v>0</v>
      </c>
      <c r="F124" s="63">
        <v>569.85</v>
      </c>
      <c r="G124" s="63">
        <f>E124+F124</f>
        <v>569.85</v>
      </c>
    </row>
    <row r="125" spans="1:7" x14ac:dyDescent="0.2">
      <c r="A125" s="39"/>
      <c r="B125" s="17" t="s">
        <v>81</v>
      </c>
      <c r="C125" s="62">
        <v>38</v>
      </c>
      <c r="D125" s="62">
        <v>36</v>
      </c>
      <c r="E125" s="63">
        <v>0</v>
      </c>
      <c r="F125" s="63">
        <v>10137.16</v>
      </c>
      <c r="G125" s="63">
        <f>E125+F125</f>
        <v>10137.16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65</v>
      </c>
      <c r="D127" s="66">
        <f t="shared" ref="D127:G127" si="20">SUM(D122:D126)</f>
        <v>56</v>
      </c>
      <c r="E127" s="25">
        <f t="shared" si="20"/>
        <v>0</v>
      </c>
      <c r="F127" s="25">
        <f t="shared" si="20"/>
        <v>13078.49</v>
      </c>
      <c r="G127" s="25">
        <f t="shared" si="20"/>
        <v>13078.49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0" t="str">
        <f>A110</f>
        <v>* Dana 1. ožujka 2024. stupio je na snagu Zakon o izmjenama i dopunama Zakona o doplatku za djecu (NN 156/23)</v>
      </c>
      <c r="B129" s="140"/>
      <c r="C129" s="140"/>
      <c r="D129" s="140"/>
      <c r="E129" s="140"/>
      <c r="F129" s="140"/>
      <c r="G129" s="140"/>
    </row>
    <row r="130" spans="1:7" x14ac:dyDescent="0.2">
      <c r="A130" s="139" t="s">
        <v>82</v>
      </c>
      <c r="B130" s="139"/>
      <c r="C130" s="139"/>
      <c r="D130" s="139"/>
      <c r="E130" s="139"/>
      <c r="F130" s="139"/>
      <c r="G130" s="139"/>
    </row>
    <row r="133" spans="1:7" x14ac:dyDescent="0.2">
      <c r="A133" s="82" t="s">
        <v>86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9"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5"/>
      <c r="F9" s="13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210554</v>
      </c>
      <c r="D12" s="88">
        <f t="shared" ref="D12:G12" si="0">D38</f>
        <v>104746</v>
      </c>
      <c r="E12" s="115">
        <f t="shared" si="0"/>
        <v>10849233.4</v>
      </c>
      <c r="F12" s="116">
        <f t="shared" si="0"/>
        <v>2638073.91</v>
      </c>
      <c r="G12" s="115">
        <f t="shared" si="0"/>
        <v>13487307.310000001</v>
      </c>
    </row>
    <row r="13" spans="1:7" ht="15" customHeight="1" x14ac:dyDescent="0.2">
      <c r="A13" s="90" t="s">
        <v>20</v>
      </c>
      <c r="B13" s="91" t="s">
        <v>21</v>
      </c>
      <c r="C13" s="88">
        <f>C46</f>
        <v>6470</v>
      </c>
      <c r="D13" s="88">
        <f t="shared" ref="D13:G13" si="1">D46</f>
        <v>3210</v>
      </c>
      <c r="E13" s="115">
        <f t="shared" si="1"/>
        <v>381969.75999999995</v>
      </c>
      <c r="F13" s="116">
        <f t="shared" si="1"/>
        <v>66482.490000000005</v>
      </c>
      <c r="G13" s="115">
        <f t="shared" si="1"/>
        <v>448452.25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1946</v>
      </c>
      <c r="D14" s="88">
        <f t="shared" ref="D14:G14" si="2">D54</f>
        <v>950</v>
      </c>
      <c r="E14" s="115">
        <f t="shared" si="2"/>
        <v>120690.45000000001</v>
      </c>
      <c r="F14" s="116">
        <f t="shared" si="2"/>
        <v>12733.119999999999</v>
      </c>
      <c r="G14" s="115">
        <f t="shared" si="2"/>
        <v>133423.57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68236</v>
      </c>
      <c r="D16" s="88">
        <f t="shared" ref="D16:G16" si="4">D71</f>
        <v>30837</v>
      </c>
      <c r="E16" s="115">
        <f t="shared" si="4"/>
        <v>4652960.1099999994</v>
      </c>
      <c r="F16" s="116">
        <f t="shared" si="4"/>
        <v>362049.04</v>
      </c>
      <c r="G16" s="115">
        <f t="shared" si="4"/>
        <v>5015009.1500000004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6183</v>
      </c>
      <c r="D17" s="88">
        <f t="shared" ref="D17:G17" si="5">D88</f>
        <v>4081</v>
      </c>
      <c r="E17" s="115">
        <f t="shared" si="5"/>
        <v>331571.52</v>
      </c>
      <c r="F17" s="116">
        <f t="shared" si="5"/>
        <v>25219.16</v>
      </c>
      <c r="G17" s="115">
        <f t="shared" si="5"/>
        <v>356790.68</v>
      </c>
    </row>
    <row r="18" spans="1:7" ht="15" customHeight="1" x14ac:dyDescent="0.2">
      <c r="A18" s="73" t="s">
        <v>38</v>
      </c>
      <c r="B18" s="74" t="s">
        <v>39</v>
      </c>
      <c r="C18" s="88">
        <f>C97</f>
        <v>3418</v>
      </c>
      <c r="D18" s="88">
        <f t="shared" ref="D18:G18" si="6">D97</f>
        <v>1628</v>
      </c>
      <c r="E18" s="115">
        <f t="shared" si="6"/>
        <v>183679.92</v>
      </c>
      <c r="F18" s="116">
        <f t="shared" si="6"/>
        <v>96856.53</v>
      </c>
      <c r="G18" s="115">
        <f t="shared" si="6"/>
        <v>280536.45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39</v>
      </c>
      <c r="D19" s="88">
        <f t="shared" ref="D19:G19" si="7">D127</f>
        <v>32</v>
      </c>
      <c r="E19" s="115">
        <f t="shared" si="7"/>
        <v>0</v>
      </c>
      <c r="F19" s="116">
        <f t="shared" si="7"/>
        <v>9062.5300000000007</v>
      </c>
      <c r="G19" s="115">
        <f t="shared" si="7"/>
        <v>9062.5300000000007</v>
      </c>
    </row>
    <row r="20" spans="1:7" ht="15" customHeight="1" x14ac:dyDescent="0.2">
      <c r="A20" s="131"/>
      <c r="B20" s="65" t="s">
        <v>52</v>
      </c>
      <c r="C20" s="87">
        <f>SUM(C12:C19)</f>
        <v>296879</v>
      </c>
      <c r="D20" s="87">
        <f t="shared" ref="D20:G20" si="8">SUM(D12:D19)</f>
        <v>145498</v>
      </c>
      <c r="E20" s="114">
        <f t="shared" si="8"/>
        <v>16522383.879999999</v>
      </c>
      <c r="F20" s="25">
        <f t="shared" si="8"/>
        <v>3210476.7800000003</v>
      </c>
      <c r="G20" s="25">
        <f t="shared" si="8"/>
        <v>19732860.66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0" t="s">
        <v>84</v>
      </c>
      <c r="B22" s="140"/>
      <c r="C22" s="140"/>
      <c r="D22" s="140"/>
      <c r="E22" s="140"/>
      <c r="F22" s="140"/>
      <c r="G22" s="140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LIPANJ 2024. (ISPLATA U SRPNJU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6"/>
      <c r="G28" s="136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5546</v>
      </c>
      <c r="D32" s="18">
        <v>2550</v>
      </c>
      <c r="E32" s="19">
        <v>417933.87</v>
      </c>
      <c r="F32" s="20">
        <v>49915.23</v>
      </c>
      <c r="G32" s="21">
        <f t="shared" ref="G32:G37" si="9">E32+F32</f>
        <v>467849.1</v>
      </c>
    </row>
    <row r="33" spans="1:7" x14ac:dyDescent="0.2">
      <c r="A33" s="16"/>
      <c r="B33" s="17" t="s">
        <v>76</v>
      </c>
      <c r="C33" s="18">
        <v>20187</v>
      </c>
      <c r="D33" s="18">
        <v>8379</v>
      </c>
      <c r="E33" s="19">
        <v>1428235.46</v>
      </c>
      <c r="F33" s="20">
        <v>118800.48</v>
      </c>
      <c r="G33" s="21">
        <f t="shared" si="9"/>
        <v>1547035.94</v>
      </c>
    </row>
    <row r="34" spans="1:7" x14ac:dyDescent="0.2">
      <c r="A34" s="16"/>
      <c r="B34" s="17" t="s">
        <v>77</v>
      </c>
      <c r="C34" s="18">
        <v>40410</v>
      </c>
      <c r="D34" s="18">
        <v>18349</v>
      </c>
      <c r="E34" s="19">
        <v>2487467.31</v>
      </c>
      <c r="F34" s="20">
        <v>241865.59</v>
      </c>
      <c r="G34" s="21">
        <f t="shared" si="9"/>
        <v>2729332.9</v>
      </c>
    </row>
    <row r="35" spans="1:7" x14ac:dyDescent="0.2">
      <c r="A35" s="16"/>
      <c r="B35" s="17" t="s">
        <v>78</v>
      </c>
      <c r="C35" s="18">
        <v>98748</v>
      </c>
      <c r="D35" s="18">
        <v>49930</v>
      </c>
      <c r="E35" s="19">
        <v>4837012.66</v>
      </c>
      <c r="F35" s="20">
        <v>1294478.3799999999</v>
      </c>
      <c r="G35" s="21">
        <f t="shared" si="9"/>
        <v>6131491.04</v>
      </c>
    </row>
    <row r="36" spans="1:7" x14ac:dyDescent="0.2">
      <c r="A36" s="16"/>
      <c r="B36" s="17" t="s">
        <v>79</v>
      </c>
      <c r="C36" s="18">
        <v>45648</v>
      </c>
      <c r="D36" s="18">
        <v>25526</v>
      </c>
      <c r="E36" s="19">
        <v>1677425.35</v>
      </c>
      <c r="F36" s="20">
        <v>933014.23</v>
      </c>
      <c r="G36" s="21">
        <f t="shared" si="9"/>
        <v>2610439.58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210554</v>
      </c>
      <c r="D38" s="24">
        <f>SUM(D32:D37)</f>
        <v>104746</v>
      </c>
      <c r="E38" s="25">
        <f>SUM(E32:E37)</f>
        <v>10849233.4</v>
      </c>
      <c r="F38" s="25">
        <f>SUM(F32:F37)</f>
        <v>2638073.91</v>
      </c>
      <c r="G38" s="26">
        <f>SUM(G32:G37)</f>
        <v>13487307.310000001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1131</v>
      </c>
      <c r="D40" s="18">
        <v>582</v>
      </c>
      <c r="E40" s="20">
        <v>81577.08</v>
      </c>
      <c r="F40" s="19">
        <v>9139.32</v>
      </c>
      <c r="G40" s="21">
        <f t="shared" ref="G40:G45" si="10">E40+F40</f>
        <v>90716.4</v>
      </c>
    </row>
    <row r="41" spans="1:7" x14ac:dyDescent="0.2">
      <c r="A41" s="31"/>
      <c r="B41" s="17" t="s">
        <v>76</v>
      </c>
      <c r="C41" s="18">
        <v>1472</v>
      </c>
      <c r="D41" s="18">
        <v>692</v>
      </c>
      <c r="E41" s="20">
        <v>99766.64</v>
      </c>
      <c r="F41" s="19">
        <v>13876.91</v>
      </c>
      <c r="G41" s="21">
        <f t="shared" si="10"/>
        <v>113643.55</v>
      </c>
    </row>
    <row r="42" spans="1:7" x14ac:dyDescent="0.2">
      <c r="A42" s="31"/>
      <c r="B42" s="17" t="s">
        <v>77</v>
      </c>
      <c r="C42" s="18">
        <v>1590</v>
      </c>
      <c r="D42" s="32">
        <v>782</v>
      </c>
      <c r="E42" s="20">
        <v>92640.58</v>
      </c>
      <c r="F42" s="19">
        <v>14152.45</v>
      </c>
      <c r="G42" s="21">
        <f t="shared" si="10"/>
        <v>106793.03</v>
      </c>
    </row>
    <row r="43" spans="1:7" x14ac:dyDescent="0.2">
      <c r="A43" s="31"/>
      <c r="B43" s="17" t="s">
        <v>78</v>
      </c>
      <c r="C43" s="18">
        <v>1780</v>
      </c>
      <c r="D43" s="32">
        <v>904</v>
      </c>
      <c r="E43" s="20">
        <v>87595.48</v>
      </c>
      <c r="F43" s="19">
        <v>22267.17</v>
      </c>
      <c r="G43" s="21">
        <f t="shared" si="10"/>
        <v>109862.65</v>
      </c>
    </row>
    <row r="44" spans="1:7" x14ac:dyDescent="0.2">
      <c r="A44" s="31"/>
      <c r="B44" s="17" t="s">
        <v>79</v>
      </c>
      <c r="C44" s="18">
        <v>497</v>
      </c>
      <c r="D44" s="32">
        <v>250</v>
      </c>
      <c r="E44" s="20">
        <v>20389.98</v>
      </c>
      <c r="F44" s="19">
        <v>7046.64</v>
      </c>
      <c r="G44" s="21">
        <f t="shared" si="10"/>
        <v>27436.62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6470</v>
      </c>
      <c r="D46" s="24">
        <f>SUM(D40:D45)</f>
        <v>3210</v>
      </c>
      <c r="E46" s="25">
        <f>SUM(E40:E45)</f>
        <v>381969.75999999995</v>
      </c>
      <c r="F46" s="25">
        <f>SUM(F40:F45)</f>
        <v>66482.490000000005</v>
      </c>
      <c r="G46" s="25">
        <f>SUM(G40:G45)</f>
        <v>448452.25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568</v>
      </c>
      <c r="D48" s="18">
        <v>300</v>
      </c>
      <c r="E48" s="20">
        <v>40664.43</v>
      </c>
      <c r="F48" s="20">
        <v>4133.5200000000004</v>
      </c>
      <c r="G48" s="21">
        <f t="shared" ref="G48:G53" si="11">E48+F48</f>
        <v>44797.95</v>
      </c>
    </row>
    <row r="49" spans="1:7" x14ac:dyDescent="0.2">
      <c r="A49" s="31"/>
      <c r="B49" s="17" t="s">
        <v>76</v>
      </c>
      <c r="C49" s="18">
        <v>404</v>
      </c>
      <c r="D49" s="18">
        <v>184</v>
      </c>
      <c r="E49" s="20">
        <v>27800.48</v>
      </c>
      <c r="F49" s="20">
        <v>1877.65</v>
      </c>
      <c r="G49" s="21">
        <f t="shared" si="11"/>
        <v>29678.13</v>
      </c>
    </row>
    <row r="50" spans="1:7" x14ac:dyDescent="0.2">
      <c r="A50" s="31"/>
      <c r="B50" s="17" t="s">
        <v>77</v>
      </c>
      <c r="C50" s="18">
        <v>400</v>
      </c>
      <c r="D50" s="18">
        <v>182</v>
      </c>
      <c r="E50" s="20">
        <v>24267.439999999999</v>
      </c>
      <c r="F50" s="20">
        <v>1854.96</v>
      </c>
      <c r="G50" s="21">
        <f t="shared" si="11"/>
        <v>26122.399999999998</v>
      </c>
    </row>
    <row r="51" spans="1:7" x14ac:dyDescent="0.2">
      <c r="A51" s="31"/>
      <c r="B51" s="17" t="s">
        <v>78</v>
      </c>
      <c r="C51" s="18">
        <v>442</v>
      </c>
      <c r="D51" s="18">
        <v>221</v>
      </c>
      <c r="E51" s="20">
        <v>22343.74</v>
      </c>
      <c r="F51" s="20">
        <v>3356.43</v>
      </c>
      <c r="G51" s="21">
        <f t="shared" si="11"/>
        <v>25700.170000000002</v>
      </c>
    </row>
    <row r="52" spans="1:7" x14ac:dyDescent="0.2">
      <c r="A52" s="31"/>
      <c r="B52" s="17" t="s">
        <v>79</v>
      </c>
      <c r="C52" s="18">
        <v>132</v>
      </c>
      <c r="D52" s="18">
        <v>63</v>
      </c>
      <c r="E52" s="20">
        <v>5614.36</v>
      </c>
      <c r="F52" s="20">
        <v>1510.56</v>
      </c>
      <c r="G52" s="21">
        <f t="shared" si="11"/>
        <v>7124.92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1946</v>
      </c>
      <c r="D54" s="24">
        <f>SUM(D48:D53)</f>
        <v>950</v>
      </c>
      <c r="E54" s="25">
        <f>SUM(E48:E53)</f>
        <v>120690.45000000001</v>
      </c>
      <c r="F54" s="25">
        <f>SUM(F48:F53)</f>
        <v>12733.119999999999</v>
      </c>
      <c r="G54" s="25">
        <f>SUM(G48:G53)</f>
        <v>133423.57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29152</v>
      </c>
      <c r="D65" s="18">
        <v>12611</v>
      </c>
      <c r="E65" s="42">
        <v>2253136.37</v>
      </c>
      <c r="F65" s="20">
        <v>130358.65</v>
      </c>
      <c r="G65" s="21">
        <f t="shared" ref="G65:G70" si="13">E65+F65</f>
        <v>2383495.02</v>
      </c>
    </row>
    <row r="66" spans="1:7" x14ac:dyDescent="0.2">
      <c r="A66" s="31"/>
      <c r="B66" s="17" t="s">
        <v>76</v>
      </c>
      <c r="C66" s="18">
        <v>15159</v>
      </c>
      <c r="D66" s="18">
        <v>6197</v>
      </c>
      <c r="E66" s="42">
        <v>1082127.18</v>
      </c>
      <c r="F66" s="20">
        <v>51918.89</v>
      </c>
      <c r="G66" s="21">
        <f t="shared" si="13"/>
        <v>1134046.0699999998</v>
      </c>
    </row>
    <row r="67" spans="1:7" x14ac:dyDescent="0.2">
      <c r="A67" s="31"/>
      <c r="B67" s="17" t="s">
        <v>77</v>
      </c>
      <c r="C67" s="18">
        <v>12415</v>
      </c>
      <c r="D67" s="18">
        <v>5966</v>
      </c>
      <c r="E67" s="42">
        <v>761430.42</v>
      </c>
      <c r="F67" s="20">
        <v>55930.59</v>
      </c>
      <c r="G67" s="21">
        <f t="shared" si="13"/>
        <v>817361.01</v>
      </c>
    </row>
    <row r="68" spans="1:7" x14ac:dyDescent="0.2">
      <c r="A68" s="31"/>
      <c r="B68" s="17" t="s">
        <v>78</v>
      </c>
      <c r="C68" s="18">
        <v>9793</v>
      </c>
      <c r="D68" s="18">
        <v>5100</v>
      </c>
      <c r="E68" s="42">
        <v>488705.26</v>
      </c>
      <c r="F68" s="20">
        <v>92618.39</v>
      </c>
      <c r="G68" s="21">
        <f t="shared" si="13"/>
        <v>581323.65</v>
      </c>
    </row>
    <row r="69" spans="1:7" x14ac:dyDescent="0.2">
      <c r="A69" s="31"/>
      <c r="B69" s="17" t="s">
        <v>79</v>
      </c>
      <c r="C69" s="18">
        <v>1711</v>
      </c>
      <c r="D69" s="18">
        <v>959</v>
      </c>
      <c r="E69" s="42">
        <v>67097.38</v>
      </c>
      <c r="F69" s="20">
        <v>31222.52</v>
      </c>
      <c r="G69" s="21">
        <f t="shared" si="13"/>
        <v>98319.900000000009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68236</v>
      </c>
      <c r="D71" s="24">
        <f>SUM(D65:D70)</f>
        <v>30837</v>
      </c>
      <c r="E71" s="25">
        <f>SUM(E65:E70)</f>
        <v>4652960.1099999994</v>
      </c>
      <c r="F71" s="25">
        <f>SUM(F65:F70)</f>
        <v>362049.04</v>
      </c>
      <c r="G71" s="25">
        <f>SUM(G65:G70)</f>
        <v>5015009.1500000004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LIPANJ 2024. (ISPLATA U SRPNJU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478</v>
      </c>
      <c r="D82" s="18">
        <v>241</v>
      </c>
      <c r="E82" s="42">
        <v>36706.86</v>
      </c>
      <c r="F82" s="42">
        <v>1667.79</v>
      </c>
      <c r="G82" s="21">
        <f t="shared" ref="G82:G87" si="14">E82+F82</f>
        <v>38374.65</v>
      </c>
    </row>
    <row r="83" spans="1:7" x14ac:dyDescent="0.2">
      <c r="A83" s="31"/>
      <c r="B83" s="17" t="s">
        <v>76</v>
      </c>
      <c r="C83" s="18">
        <v>1453</v>
      </c>
      <c r="D83" s="18">
        <v>880</v>
      </c>
      <c r="E83" s="42">
        <v>93679.42</v>
      </c>
      <c r="F83" s="42">
        <v>1358.35</v>
      </c>
      <c r="G83" s="21">
        <f t="shared" si="14"/>
        <v>95037.77</v>
      </c>
    </row>
    <row r="84" spans="1:7" x14ac:dyDescent="0.2">
      <c r="A84" s="31"/>
      <c r="B84" s="17" t="s">
        <v>77</v>
      </c>
      <c r="C84" s="18">
        <v>1668</v>
      </c>
      <c r="D84" s="18">
        <v>1098</v>
      </c>
      <c r="E84" s="42">
        <v>92733.67</v>
      </c>
      <c r="F84" s="42">
        <v>6071.18</v>
      </c>
      <c r="G84" s="21">
        <f t="shared" si="14"/>
        <v>98804.85</v>
      </c>
    </row>
    <row r="85" spans="1:7" x14ac:dyDescent="0.2">
      <c r="A85" s="31"/>
      <c r="B85" s="17" t="s">
        <v>78</v>
      </c>
      <c r="C85" s="18">
        <v>2146</v>
      </c>
      <c r="D85" s="18">
        <v>1518</v>
      </c>
      <c r="E85" s="42">
        <v>92786.08</v>
      </c>
      <c r="F85" s="42">
        <v>10690.91</v>
      </c>
      <c r="G85" s="21">
        <f t="shared" si="14"/>
        <v>103476.99</v>
      </c>
    </row>
    <row r="86" spans="1:7" x14ac:dyDescent="0.2">
      <c r="A86" s="31"/>
      <c r="B86" s="17" t="s">
        <v>79</v>
      </c>
      <c r="C86" s="18">
        <v>414</v>
      </c>
      <c r="D86" s="18">
        <v>324</v>
      </c>
      <c r="E86" s="42">
        <v>13811.49</v>
      </c>
      <c r="F86" s="42">
        <v>5430.93</v>
      </c>
      <c r="G86" s="21">
        <f t="shared" si="14"/>
        <v>19242.419999999998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6183</v>
      </c>
      <c r="D88" s="57">
        <f>SUM(D82:D87)</f>
        <v>4081</v>
      </c>
      <c r="E88" s="58">
        <f>SUM(E82:E87)</f>
        <v>331571.52</v>
      </c>
      <c r="F88" s="58">
        <f>SUM(F82:F87)</f>
        <v>25219.16</v>
      </c>
      <c r="G88" s="26">
        <f>SUM(G82:G87)</f>
        <v>356790.68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36879</v>
      </c>
      <c r="D90" s="62">
        <f t="shared" si="15"/>
        <v>16285</v>
      </c>
      <c r="E90" s="63">
        <f t="shared" si="15"/>
        <v>2830398.53</v>
      </c>
      <c r="F90" s="63">
        <f t="shared" si="15"/>
        <v>195214.51</v>
      </c>
      <c r="G90" s="63">
        <f t="shared" ref="G90:G95" si="16">E90+F90</f>
        <v>3025613.04</v>
      </c>
    </row>
    <row r="91" spans="1:7" x14ac:dyDescent="0.2">
      <c r="A91" s="39"/>
      <c r="B91" s="17" t="s">
        <v>76</v>
      </c>
      <c r="C91" s="62">
        <f t="shared" si="15"/>
        <v>38689</v>
      </c>
      <c r="D91" s="62">
        <f t="shared" si="15"/>
        <v>16338</v>
      </c>
      <c r="E91" s="63">
        <f t="shared" si="15"/>
        <v>2732655.42</v>
      </c>
      <c r="F91" s="63">
        <f t="shared" si="15"/>
        <v>187832.28</v>
      </c>
      <c r="G91" s="63">
        <f t="shared" si="16"/>
        <v>2920487.6999999997</v>
      </c>
    </row>
    <row r="92" spans="1:7" x14ac:dyDescent="0.2">
      <c r="A92" s="39"/>
      <c r="B92" s="17" t="s">
        <v>77</v>
      </c>
      <c r="C92" s="62">
        <f t="shared" si="15"/>
        <v>56486</v>
      </c>
      <c r="D92" s="62">
        <f t="shared" si="15"/>
        <v>26379</v>
      </c>
      <c r="E92" s="63">
        <f t="shared" si="15"/>
        <v>3458685.1</v>
      </c>
      <c r="F92" s="63">
        <f t="shared" si="15"/>
        <v>319874.76999999996</v>
      </c>
      <c r="G92" s="63">
        <f t="shared" si="16"/>
        <v>3778559.87</v>
      </c>
    </row>
    <row r="93" spans="1:7" x14ac:dyDescent="0.2">
      <c r="A93" s="39"/>
      <c r="B93" s="17" t="s">
        <v>78</v>
      </c>
      <c r="C93" s="62">
        <f t="shared" si="15"/>
        <v>112917</v>
      </c>
      <c r="D93" s="62">
        <f t="shared" si="15"/>
        <v>57676</v>
      </c>
      <c r="E93" s="63">
        <f t="shared" si="15"/>
        <v>5528960.1400000006</v>
      </c>
      <c r="F93" s="63">
        <f t="shared" si="15"/>
        <v>1423411.2799999996</v>
      </c>
      <c r="G93" s="63">
        <f t="shared" si="16"/>
        <v>6952371.4199999999</v>
      </c>
    </row>
    <row r="94" spans="1:7" x14ac:dyDescent="0.2">
      <c r="A94" s="39"/>
      <c r="B94" s="17" t="s">
        <v>79</v>
      </c>
      <c r="C94" s="62">
        <f t="shared" si="15"/>
        <v>48406</v>
      </c>
      <c r="D94" s="62">
        <f t="shared" si="15"/>
        <v>27124</v>
      </c>
      <c r="E94" s="63">
        <f t="shared" si="15"/>
        <v>1784528.5200000003</v>
      </c>
      <c r="F94" s="63">
        <f t="shared" si="15"/>
        <v>978224.88000000012</v>
      </c>
      <c r="G94" s="63">
        <f t="shared" si="16"/>
        <v>2762753.4000000004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293422</v>
      </c>
      <c r="D96" s="66">
        <f>SUM(D90:D95)</f>
        <v>143838</v>
      </c>
      <c r="E96" s="25">
        <f t="shared" ref="E96:F96" si="17">SUM(E90:E95)</f>
        <v>16338703.959999999</v>
      </c>
      <c r="F96" s="25">
        <f t="shared" si="17"/>
        <v>3104557.7199999997</v>
      </c>
      <c r="G96" s="25">
        <f>SUM(G90:G95)</f>
        <v>19443261.68</v>
      </c>
    </row>
    <row r="97" spans="1:15" x14ac:dyDescent="0.2">
      <c r="A97" s="31" t="s">
        <v>38</v>
      </c>
      <c r="B97" s="67" t="s">
        <v>39</v>
      </c>
      <c r="C97" s="62">
        <v>3418</v>
      </c>
      <c r="D97" s="62">
        <v>1628</v>
      </c>
      <c r="E97" s="25">
        <v>183679.92</v>
      </c>
      <c r="F97" s="25">
        <v>96856.53</v>
      </c>
      <c r="G97" s="25">
        <f>E97+F97</f>
        <v>280536.45</v>
      </c>
    </row>
    <row r="98" spans="1:15" x14ac:dyDescent="0.2">
      <c r="A98" s="64"/>
      <c r="B98" s="65" t="s">
        <v>40</v>
      </c>
      <c r="C98" s="66">
        <f>C96+C97</f>
        <v>296840</v>
      </c>
      <c r="D98" s="66">
        <f>D96+D97</f>
        <v>145466</v>
      </c>
      <c r="E98" s="25">
        <f>E96+E97</f>
        <v>16522383.879999999</v>
      </c>
      <c r="F98" s="25">
        <f>F96+F97</f>
        <v>3201414.2499999995</v>
      </c>
      <c r="G98" s="25">
        <f>G96+G97</f>
        <v>19723798.129999999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27772</v>
      </c>
      <c r="E103" s="76">
        <v>1842949.92</v>
      </c>
      <c r="F103" s="76">
        <f>345602.88+729.96</f>
        <v>346332.84</v>
      </c>
      <c r="G103" s="77">
        <f>E103+F103</f>
        <v>2189282.7599999998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9756</v>
      </c>
      <c r="E104" s="76">
        <v>1294816.32</v>
      </c>
      <c r="F104" s="76">
        <v>108830.39999999999</v>
      </c>
      <c r="G104" s="77">
        <f>E104+F104</f>
        <v>1403646.72</v>
      </c>
    </row>
    <row r="105" spans="1:15" x14ac:dyDescent="0.2">
      <c r="A105" s="137" t="s">
        <v>49</v>
      </c>
      <c r="B105" s="138"/>
      <c r="C105" s="132" t="s">
        <v>43</v>
      </c>
      <c r="D105" s="78">
        <f>D103+D104</f>
        <v>37528</v>
      </c>
      <c r="E105" s="112">
        <f t="shared" ref="E105:G105" si="18">E103+E104</f>
        <v>3137766.24</v>
      </c>
      <c r="F105" s="25">
        <f t="shared" si="18"/>
        <v>455163.24</v>
      </c>
      <c r="G105" s="25">
        <f t="shared" si="18"/>
        <v>3592929.4799999995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505</v>
      </c>
      <c r="E106" s="77">
        <v>41143.199999999997</v>
      </c>
      <c r="F106" s="77">
        <v>20306.16</v>
      </c>
      <c r="G106" s="77">
        <f>E106+F106</f>
        <v>61449.36</v>
      </c>
    </row>
    <row r="107" spans="1:15" x14ac:dyDescent="0.2">
      <c r="A107" s="137" t="s">
        <v>63</v>
      </c>
      <c r="B107" s="138"/>
      <c r="C107" s="132" t="s">
        <v>43</v>
      </c>
      <c r="D107" s="78">
        <f>D106</f>
        <v>505</v>
      </c>
      <c r="E107" s="112">
        <f t="shared" ref="E107:G107" si="19">E106</f>
        <v>41143.199999999997</v>
      </c>
      <c r="F107" s="25">
        <f t="shared" si="19"/>
        <v>20306.16</v>
      </c>
      <c r="G107" s="25">
        <f t="shared" si="19"/>
        <v>61449.36</v>
      </c>
    </row>
    <row r="108" spans="1:15" x14ac:dyDescent="0.2">
      <c r="A108" s="137" t="s">
        <v>51</v>
      </c>
      <c r="B108" s="138"/>
      <c r="C108" s="81"/>
      <c r="D108" s="78">
        <f>D107+D105</f>
        <v>38033</v>
      </c>
      <c r="E108" s="25">
        <f>E107+E105</f>
        <v>3178909.4400000004</v>
      </c>
      <c r="F108" s="25">
        <f>F107+F105</f>
        <v>475469.39999999997</v>
      </c>
      <c r="G108" s="25">
        <f>G107+G105</f>
        <v>3654378.8399999994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0" t="str">
        <f>A22</f>
        <v>* Dana 1. ožujka 2024. stupio je na snagu Zakon o izmjenama i dopunama Zakona o doplatku za djecu (NN 156/23)</v>
      </c>
      <c r="B110" s="140"/>
      <c r="C110" s="140"/>
      <c r="D110" s="140"/>
      <c r="E110" s="140"/>
      <c r="F110" s="140"/>
      <c r="G110" s="140"/>
    </row>
    <row r="111" spans="1:15" x14ac:dyDescent="0.2">
      <c r="A111" s="140"/>
      <c r="B111" s="140"/>
      <c r="C111" s="140"/>
      <c r="D111" s="140"/>
      <c r="E111" s="140"/>
      <c r="F111" s="140"/>
      <c r="G111" s="140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LIPANJ 2024. (ISPLATA U SRPNJU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6"/>
      <c r="G118" s="136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8</v>
      </c>
      <c r="D122" s="62">
        <v>5</v>
      </c>
      <c r="E122" s="63">
        <v>0</v>
      </c>
      <c r="F122" s="63">
        <v>1774.41</v>
      </c>
      <c r="G122" s="63">
        <f>E122+F122</f>
        <v>1774.41</v>
      </c>
    </row>
    <row r="123" spans="1:7" x14ac:dyDescent="0.2">
      <c r="A123" s="39"/>
      <c r="B123" s="17" t="s">
        <v>15</v>
      </c>
      <c r="C123" s="62">
        <v>2</v>
      </c>
      <c r="D123" s="62">
        <v>2</v>
      </c>
      <c r="E123" s="63">
        <v>0</v>
      </c>
      <c r="F123" s="63">
        <v>230.93</v>
      </c>
      <c r="G123" s="63">
        <f>E123+F123</f>
        <v>230.93</v>
      </c>
    </row>
    <row r="124" spans="1:7" x14ac:dyDescent="0.2">
      <c r="A124" s="39"/>
      <c r="B124" s="17" t="s">
        <v>16</v>
      </c>
      <c r="C124" s="62">
        <v>13</v>
      </c>
      <c r="D124" s="62">
        <v>9</v>
      </c>
      <c r="E124" s="63">
        <v>0</v>
      </c>
      <c r="F124" s="63">
        <v>1126.0999999999999</v>
      </c>
      <c r="G124" s="63">
        <f>E124+F124</f>
        <v>1126.0999999999999</v>
      </c>
    </row>
    <row r="125" spans="1:7" x14ac:dyDescent="0.2">
      <c r="A125" s="39"/>
      <c r="B125" s="17" t="s">
        <v>81</v>
      </c>
      <c r="C125" s="62">
        <v>16</v>
      </c>
      <c r="D125" s="62">
        <v>16</v>
      </c>
      <c r="E125" s="63">
        <v>0</v>
      </c>
      <c r="F125" s="63">
        <v>5931.09</v>
      </c>
      <c r="G125" s="63">
        <f>E125+F125</f>
        <v>5931.09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39</v>
      </c>
      <c r="D127" s="66">
        <f t="shared" ref="D127:G127" si="20">SUM(D122:D126)</f>
        <v>32</v>
      </c>
      <c r="E127" s="25">
        <f t="shared" si="20"/>
        <v>0</v>
      </c>
      <c r="F127" s="25">
        <f t="shared" si="20"/>
        <v>9062.5300000000007</v>
      </c>
      <c r="G127" s="25">
        <f t="shared" si="20"/>
        <v>9062.5300000000007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0" t="str">
        <f>A110</f>
        <v>* Dana 1. ožujka 2024. stupio je na snagu Zakon o izmjenama i dopunama Zakona o doplatku za djecu (NN 156/23)</v>
      </c>
      <c r="B129" s="140"/>
      <c r="C129" s="140"/>
      <c r="D129" s="140"/>
      <c r="E129" s="140"/>
      <c r="F129" s="140"/>
      <c r="G129" s="140"/>
    </row>
    <row r="130" spans="1:7" x14ac:dyDescent="0.2">
      <c r="A130" s="139" t="s">
        <v>82</v>
      </c>
      <c r="B130" s="139"/>
      <c r="C130" s="139"/>
      <c r="D130" s="139"/>
      <c r="E130" s="139"/>
      <c r="F130" s="139"/>
      <c r="G130" s="139"/>
    </row>
    <row r="133" spans="1:7" x14ac:dyDescent="0.2">
      <c r="A133" s="82" t="s">
        <v>87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zoomScaleNormal="100" workbookViewId="0">
      <selection activeCell="A133" sqref="A13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88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5"/>
      <c r="F9" s="135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222588</v>
      </c>
      <c r="D12" s="88">
        <f t="shared" ref="D12:G12" si="0">D38</f>
        <v>111277</v>
      </c>
      <c r="E12" s="115">
        <f t="shared" si="0"/>
        <v>11377364.059999999</v>
      </c>
      <c r="F12" s="116">
        <f t="shared" si="0"/>
        <v>1932957.2599999998</v>
      </c>
      <c r="G12" s="115">
        <f t="shared" si="0"/>
        <v>13310321.32</v>
      </c>
    </row>
    <row r="13" spans="1:7" ht="15" customHeight="1" x14ac:dyDescent="0.2">
      <c r="A13" s="90" t="s">
        <v>20</v>
      </c>
      <c r="B13" s="91" t="s">
        <v>21</v>
      </c>
      <c r="C13" s="88">
        <f>C46</f>
        <v>6740</v>
      </c>
      <c r="D13" s="88">
        <f t="shared" ref="D13:G13" si="1">D46</f>
        <v>3359</v>
      </c>
      <c r="E13" s="115">
        <f t="shared" si="1"/>
        <v>395199.2</v>
      </c>
      <c r="F13" s="116">
        <f t="shared" si="1"/>
        <v>48583.05</v>
      </c>
      <c r="G13" s="115">
        <f t="shared" si="1"/>
        <v>443782.25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1978</v>
      </c>
      <c r="D14" s="88">
        <f t="shared" ref="D14:G14" si="2">D54</f>
        <v>968</v>
      </c>
      <c r="E14" s="115">
        <f t="shared" si="2"/>
        <v>122376.86</v>
      </c>
      <c r="F14" s="116">
        <f t="shared" si="2"/>
        <v>5584.3</v>
      </c>
      <c r="G14" s="115">
        <f t="shared" si="2"/>
        <v>127961.16000000002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36</v>
      </c>
      <c r="D15" s="88">
        <f t="shared" ref="D15:G15" si="3">D63</f>
        <v>16</v>
      </c>
      <c r="E15" s="115">
        <f t="shared" si="3"/>
        <v>2371.42</v>
      </c>
      <c r="F15" s="117">
        <f t="shared" si="3"/>
        <v>330.63</v>
      </c>
      <c r="G15" s="115">
        <f t="shared" si="3"/>
        <v>2702.05</v>
      </c>
    </row>
    <row r="16" spans="1:7" ht="15" customHeight="1" x14ac:dyDescent="0.2">
      <c r="A16" s="73" t="s">
        <v>30</v>
      </c>
      <c r="B16" s="15" t="s">
        <v>31</v>
      </c>
      <c r="C16" s="88">
        <f>C71</f>
        <v>69030</v>
      </c>
      <c r="D16" s="88">
        <f t="shared" ref="D16:G16" si="4">D71</f>
        <v>31239</v>
      </c>
      <c r="E16" s="115">
        <f t="shared" si="4"/>
        <v>4696746.6700000009</v>
      </c>
      <c r="F16" s="116">
        <f t="shared" si="4"/>
        <v>280188.17</v>
      </c>
      <c r="G16" s="115">
        <f t="shared" si="4"/>
        <v>4976934.84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6278</v>
      </c>
      <c r="D17" s="88">
        <f t="shared" ref="D17:G17" si="5">D88</f>
        <v>4159</v>
      </c>
      <c r="E17" s="115">
        <f t="shared" si="5"/>
        <v>335440.8</v>
      </c>
      <c r="F17" s="116">
        <f t="shared" si="5"/>
        <v>20035.12</v>
      </c>
      <c r="G17" s="115">
        <f t="shared" si="5"/>
        <v>355475.92000000004</v>
      </c>
    </row>
    <row r="18" spans="1:7" ht="15" customHeight="1" x14ac:dyDescent="0.2">
      <c r="A18" s="73" t="s">
        <v>38</v>
      </c>
      <c r="B18" s="74" t="s">
        <v>39</v>
      </c>
      <c r="C18" s="88">
        <f>C97</f>
        <v>3922</v>
      </c>
      <c r="D18" s="88">
        <f t="shared" ref="D18:G18" si="6">D97</f>
        <v>1879</v>
      </c>
      <c r="E18" s="115">
        <f t="shared" si="6"/>
        <v>209255.4</v>
      </c>
      <c r="F18" s="116">
        <f t="shared" si="6"/>
        <v>103246.59</v>
      </c>
      <c r="G18" s="115">
        <f t="shared" si="6"/>
        <v>312501.99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23</v>
      </c>
      <c r="D19" s="88">
        <f t="shared" ref="D19:G19" si="7">D127</f>
        <v>19</v>
      </c>
      <c r="E19" s="115">
        <f t="shared" si="7"/>
        <v>0</v>
      </c>
      <c r="F19" s="116">
        <f t="shared" si="7"/>
        <v>8975.0999999999985</v>
      </c>
      <c r="G19" s="115">
        <f t="shared" si="7"/>
        <v>8975.0999999999985</v>
      </c>
    </row>
    <row r="20" spans="1:7" ht="15" customHeight="1" x14ac:dyDescent="0.2">
      <c r="A20" s="133"/>
      <c r="B20" s="65" t="s">
        <v>52</v>
      </c>
      <c r="C20" s="87">
        <f>SUM(C12:C19)</f>
        <v>310595</v>
      </c>
      <c r="D20" s="87">
        <f t="shared" ref="D20:G20" si="8">SUM(D12:D19)</f>
        <v>152916</v>
      </c>
      <c r="E20" s="114">
        <f t="shared" si="8"/>
        <v>17138754.409999996</v>
      </c>
      <c r="F20" s="25">
        <f t="shared" si="8"/>
        <v>2399900.2199999997</v>
      </c>
      <c r="G20" s="25">
        <f t="shared" si="8"/>
        <v>19538654.630000003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0" t="s">
        <v>84</v>
      </c>
      <c r="B22" s="140"/>
      <c r="C22" s="140"/>
      <c r="D22" s="140"/>
      <c r="E22" s="140"/>
      <c r="F22" s="140"/>
      <c r="G22" s="140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SRPANJ 2024. (ISPLATA U KOLOVOZU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6"/>
      <c r="G28" s="136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5523</v>
      </c>
      <c r="D32" s="18">
        <v>2544</v>
      </c>
      <c r="E32" s="19">
        <v>416408.45</v>
      </c>
      <c r="F32" s="20">
        <v>30520.3</v>
      </c>
      <c r="G32" s="21">
        <f t="shared" ref="G32:G37" si="9">E32+F32</f>
        <v>446928.75</v>
      </c>
    </row>
    <row r="33" spans="1:7" x14ac:dyDescent="0.2">
      <c r="A33" s="16"/>
      <c r="B33" s="17" t="s">
        <v>76</v>
      </c>
      <c r="C33" s="18">
        <v>20585</v>
      </c>
      <c r="D33" s="18">
        <v>8579</v>
      </c>
      <c r="E33" s="19">
        <v>1455661.73</v>
      </c>
      <c r="F33" s="20">
        <v>101626.52</v>
      </c>
      <c r="G33" s="21">
        <f t="shared" si="9"/>
        <v>1557288.25</v>
      </c>
    </row>
    <row r="34" spans="1:7" x14ac:dyDescent="0.2">
      <c r="A34" s="16"/>
      <c r="B34" s="17" t="s">
        <v>77</v>
      </c>
      <c r="C34" s="18">
        <v>41396</v>
      </c>
      <c r="D34" s="18">
        <v>18859</v>
      </c>
      <c r="E34" s="19">
        <v>2544228.7599999998</v>
      </c>
      <c r="F34" s="20">
        <v>179734.42</v>
      </c>
      <c r="G34" s="21">
        <f t="shared" si="9"/>
        <v>2723963.1799999997</v>
      </c>
    </row>
    <row r="35" spans="1:7" x14ac:dyDescent="0.2">
      <c r="A35" s="16"/>
      <c r="B35" s="17" t="s">
        <v>78</v>
      </c>
      <c r="C35" s="18">
        <v>104453</v>
      </c>
      <c r="D35" s="18">
        <v>52944</v>
      </c>
      <c r="E35" s="19">
        <v>5103289.67</v>
      </c>
      <c r="F35" s="20">
        <v>924503.7</v>
      </c>
      <c r="G35" s="21">
        <f t="shared" si="9"/>
        <v>6027793.3700000001</v>
      </c>
    </row>
    <row r="36" spans="1:7" x14ac:dyDescent="0.2">
      <c r="A36" s="16"/>
      <c r="B36" s="17" t="s">
        <v>79</v>
      </c>
      <c r="C36" s="18">
        <v>50616</v>
      </c>
      <c r="D36" s="18">
        <v>28339</v>
      </c>
      <c r="E36" s="19">
        <v>1856616.7</v>
      </c>
      <c r="F36" s="20">
        <v>696572.32</v>
      </c>
      <c r="G36" s="21">
        <f t="shared" si="9"/>
        <v>2553189.02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222588</v>
      </c>
      <c r="D38" s="24">
        <f>SUM(D32:D37)</f>
        <v>111277</v>
      </c>
      <c r="E38" s="25">
        <f>SUM(E32:E37)</f>
        <v>11377364.059999999</v>
      </c>
      <c r="F38" s="25">
        <f>SUM(F32:F37)</f>
        <v>1932957.2599999998</v>
      </c>
      <c r="G38" s="26">
        <f>SUM(G32:G37)</f>
        <v>13310321.32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1159</v>
      </c>
      <c r="D40" s="18">
        <v>595</v>
      </c>
      <c r="E40" s="20">
        <v>83388.55</v>
      </c>
      <c r="F40" s="19">
        <v>9282.48</v>
      </c>
      <c r="G40" s="21">
        <f t="shared" ref="G40:G45" si="10">E40+F40</f>
        <v>92671.03</v>
      </c>
    </row>
    <row r="41" spans="1:7" x14ac:dyDescent="0.2">
      <c r="A41" s="31"/>
      <c r="B41" s="17" t="s">
        <v>76</v>
      </c>
      <c r="C41" s="18">
        <v>1503</v>
      </c>
      <c r="D41" s="18">
        <v>715</v>
      </c>
      <c r="E41" s="20">
        <v>101486.56</v>
      </c>
      <c r="F41" s="19">
        <v>7152.48</v>
      </c>
      <c r="G41" s="21">
        <f t="shared" si="10"/>
        <v>108639.03999999999</v>
      </c>
    </row>
    <row r="42" spans="1:7" x14ac:dyDescent="0.2">
      <c r="A42" s="31"/>
      <c r="B42" s="17" t="s">
        <v>77</v>
      </c>
      <c r="C42" s="18">
        <v>1644</v>
      </c>
      <c r="D42" s="32">
        <v>810</v>
      </c>
      <c r="E42" s="20">
        <v>95801.78</v>
      </c>
      <c r="F42" s="19">
        <v>7493.58</v>
      </c>
      <c r="G42" s="21">
        <f t="shared" si="10"/>
        <v>103295.36</v>
      </c>
    </row>
    <row r="43" spans="1:7" x14ac:dyDescent="0.2">
      <c r="A43" s="31"/>
      <c r="B43" s="17" t="s">
        <v>78</v>
      </c>
      <c r="C43" s="18">
        <v>1868</v>
      </c>
      <c r="D43" s="32">
        <v>952</v>
      </c>
      <c r="E43" s="20">
        <v>91597.43</v>
      </c>
      <c r="F43" s="19">
        <v>14083.19</v>
      </c>
      <c r="G43" s="21">
        <f t="shared" si="10"/>
        <v>105680.62</v>
      </c>
    </row>
    <row r="44" spans="1:7" x14ac:dyDescent="0.2">
      <c r="A44" s="31"/>
      <c r="B44" s="17" t="s">
        <v>79</v>
      </c>
      <c r="C44" s="18">
        <v>566</v>
      </c>
      <c r="D44" s="32">
        <v>287</v>
      </c>
      <c r="E44" s="20">
        <v>22924.880000000001</v>
      </c>
      <c r="F44" s="19">
        <v>10571.32</v>
      </c>
      <c r="G44" s="21">
        <f t="shared" si="10"/>
        <v>33496.199999999997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6740</v>
      </c>
      <c r="D46" s="24">
        <f>SUM(D40:D45)</f>
        <v>3359</v>
      </c>
      <c r="E46" s="25">
        <f>SUM(E40:E45)</f>
        <v>395199.2</v>
      </c>
      <c r="F46" s="25">
        <f>SUM(F40:F45)</f>
        <v>48583.05</v>
      </c>
      <c r="G46" s="25">
        <f>SUM(G40:G45)</f>
        <v>443782.25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576</v>
      </c>
      <c r="D48" s="18">
        <v>304</v>
      </c>
      <c r="E48" s="20">
        <v>41225.19</v>
      </c>
      <c r="F48" s="20">
        <v>2243.04</v>
      </c>
      <c r="G48" s="21">
        <f t="shared" ref="G48:G53" si="11">E48+F48</f>
        <v>43468.23</v>
      </c>
    </row>
    <row r="49" spans="1:7" x14ac:dyDescent="0.2">
      <c r="A49" s="31"/>
      <c r="B49" s="17" t="s">
        <v>76</v>
      </c>
      <c r="C49" s="18">
        <v>409</v>
      </c>
      <c r="D49" s="18">
        <v>189</v>
      </c>
      <c r="E49" s="20">
        <v>28072.7</v>
      </c>
      <c r="F49" s="20">
        <v>730.58</v>
      </c>
      <c r="G49" s="21">
        <f t="shared" si="11"/>
        <v>28803.280000000002</v>
      </c>
    </row>
    <row r="50" spans="1:7" x14ac:dyDescent="0.2">
      <c r="A50" s="31"/>
      <c r="B50" s="17" t="s">
        <v>77</v>
      </c>
      <c r="C50" s="18">
        <v>402</v>
      </c>
      <c r="D50" s="18">
        <v>182</v>
      </c>
      <c r="E50" s="20">
        <v>24408.25</v>
      </c>
      <c r="F50" s="20">
        <v>385.24</v>
      </c>
      <c r="G50" s="21">
        <f t="shared" si="11"/>
        <v>24793.49</v>
      </c>
    </row>
    <row r="51" spans="1:7" x14ac:dyDescent="0.2">
      <c r="A51" s="31"/>
      <c r="B51" s="17" t="s">
        <v>78</v>
      </c>
      <c r="C51" s="18">
        <v>456</v>
      </c>
      <c r="D51" s="18">
        <v>228</v>
      </c>
      <c r="E51" s="20">
        <v>22963.66</v>
      </c>
      <c r="F51" s="20">
        <v>1854.64</v>
      </c>
      <c r="G51" s="21">
        <f t="shared" si="11"/>
        <v>24818.3</v>
      </c>
    </row>
    <row r="52" spans="1:7" x14ac:dyDescent="0.2">
      <c r="A52" s="31"/>
      <c r="B52" s="17" t="s">
        <v>79</v>
      </c>
      <c r="C52" s="18">
        <v>135</v>
      </c>
      <c r="D52" s="18">
        <v>65</v>
      </c>
      <c r="E52" s="20">
        <v>5707.06</v>
      </c>
      <c r="F52" s="20">
        <v>370.8</v>
      </c>
      <c r="G52" s="21">
        <f t="shared" si="11"/>
        <v>6077.8600000000006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1978</v>
      </c>
      <c r="D54" s="24">
        <f>SUM(D48:D53)</f>
        <v>968</v>
      </c>
      <c r="E54" s="25">
        <f>SUM(E48:E53)</f>
        <v>122376.86</v>
      </c>
      <c r="F54" s="25">
        <f>SUM(F48:F53)</f>
        <v>5584.3</v>
      </c>
      <c r="G54" s="25">
        <f>SUM(G48:G53)</f>
        <v>127961.16000000002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330.63</v>
      </c>
      <c r="G61" s="21">
        <f t="shared" si="12"/>
        <v>613.29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36</v>
      </c>
      <c r="D63" s="24">
        <f>SUM(D57:D62)</f>
        <v>16</v>
      </c>
      <c r="E63" s="25">
        <f>SUM(E57:E62)</f>
        <v>2371.42</v>
      </c>
      <c r="F63" s="25">
        <f>SUM(F57:F62)</f>
        <v>330.63</v>
      </c>
      <c r="G63" s="25">
        <f>SUM(G57:G62)</f>
        <v>2702.05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29257</v>
      </c>
      <c r="D65" s="18">
        <v>12628</v>
      </c>
      <c r="E65" s="42">
        <v>2260905.2000000002</v>
      </c>
      <c r="F65" s="20">
        <v>114617.93</v>
      </c>
      <c r="G65" s="21">
        <f t="shared" ref="G65:G70" si="13">E65+F65</f>
        <v>2375523.1300000004</v>
      </c>
    </row>
    <row r="66" spans="1:7" x14ac:dyDescent="0.2">
      <c r="A66" s="31"/>
      <c r="B66" s="17" t="s">
        <v>76</v>
      </c>
      <c r="C66" s="18">
        <v>15330</v>
      </c>
      <c r="D66" s="18">
        <v>6268</v>
      </c>
      <c r="E66" s="42">
        <v>1094819.83</v>
      </c>
      <c r="F66" s="20">
        <v>45855.96</v>
      </c>
      <c r="G66" s="21">
        <f t="shared" si="13"/>
        <v>1140675.79</v>
      </c>
    </row>
    <row r="67" spans="1:7" x14ac:dyDescent="0.2">
      <c r="A67" s="31"/>
      <c r="B67" s="17" t="s">
        <v>77</v>
      </c>
      <c r="C67" s="18">
        <v>12490</v>
      </c>
      <c r="D67" s="18">
        <v>6030</v>
      </c>
      <c r="E67" s="42">
        <v>765215.61</v>
      </c>
      <c r="F67" s="20">
        <v>42541.41</v>
      </c>
      <c r="G67" s="21">
        <f t="shared" si="13"/>
        <v>807757.02</v>
      </c>
    </row>
    <row r="68" spans="1:7" x14ac:dyDescent="0.2">
      <c r="A68" s="31"/>
      <c r="B68" s="17" t="s">
        <v>78</v>
      </c>
      <c r="C68" s="18">
        <v>10126</v>
      </c>
      <c r="D68" s="18">
        <v>5284</v>
      </c>
      <c r="E68" s="42">
        <v>504304.09</v>
      </c>
      <c r="F68" s="20">
        <v>60552.05</v>
      </c>
      <c r="G68" s="21">
        <f t="shared" si="13"/>
        <v>564856.14</v>
      </c>
    </row>
    <row r="69" spans="1:7" x14ac:dyDescent="0.2">
      <c r="A69" s="31"/>
      <c r="B69" s="17" t="s">
        <v>79</v>
      </c>
      <c r="C69" s="18">
        <v>1821</v>
      </c>
      <c r="D69" s="18">
        <v>1025</v>
      </c>
      <c r="E69" s="42">
        <v>71038.44</v>
      </c>
      <c r="F69" s="20">
        <v>16620.82</v>
      </c>
      <c r="G69" s="21">
        <f t="shared" si="13"/>
        <v>87659.260000000009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69030</v>
      </c>
      <c r="D71" s="24">
        <f>SUM(D65:D70)</f>
        <v>31239</v>
      </c>
      <c r="E71" s="25">
        <f>SUM(E65:E70)</f>
        <v>4696746.6700000009</v>
      </c>
      <c r="F71" s="25">
        <f>SUM(F65:F70)</f>
        <v>280188.17</v>
      </c>
      <c r="G71" s="25">
        <f>SUM(G65:G70)</f>
        <v>4976934.84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SRPANJ 2024. (ISPLATA U KOLOVOZU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474</v>
      </c>
      <c r="D82" s="18">
        <v>240</v>
      </c>
      <c r="E82" s="42">
        <v>36405.660000000003</v>
      </c>
      <c r="F82" s="42">
        <v>778.68</v>
      </c>
      <c r="G82" s="21">
        <f t="shared" ref="G82:G87" si="14">E82+F82</f>
        <v>37184.340000000004</v>
      </c>
    </row>
    <row r="83" spans="1:7" x14ac:dyDescent="0.2">
      <c r="A83" s="31"/>
      <c r="B83" s="17" t="s">
        <v>76</v>
      </c>
      <c r="C83" s="18">
        <v>1448</v>
      </c>
      <c r="D83" s="18">
        <v>879</v>
      </c>
      <c r="E83" s="42">
        <v>93387.88</v>
      </c>
      <c r="F83" s="42">
        <v>3212.64</v>
      </c>
      <c r="G83" s="21">
        <f t="shared" si="14"/>
        <v>96600.52</v>
      </c>
    </row>
    <row r="84" spans="1:7" x14ac:dyDescent="0.2">
      <c r="A84" s="31"/>
      <c r="B84" s="17" t="s">
        <v>77</v>
      </c>
      <c r="C84" s="18">
        <v>1695</v>
      </c>
      <c r="D84" s="18">
        <v>1110</v>
      </c>
      <c r="E84" s="42">
        <v>94286.38</v>
      </c>
      <c r="F84" s="42">
        <v>6199.36</v>
      </c>
      <c r="G84" s="21">
        <f t="shared" si="14"/>
        <v>100485.74</v>
      </c>
    </row>
    <row r="85" spans="1:7" x14ac:dyDescent="0.2">
      <c r="A85" s="31"/>
      <c r="B85" s="17" t="s">
        <v>78</v>
      </c>
      <c r="C85" s="18">
        <v>2205</v>
      </c>
      <c r="D85" s="18">
        <v>1569</v>
      </c>
      <c r="E85" s="42">
        <v>95154.64</v>
      </c>
      <c r="F85" s="42">
        <v>7866.84</v>
      </c>
      <c r="G85" s="21">
        <f t="shared" si="14"/>
        <v>103021.48</v>
      </c>
    </row>
    <row r="86" spans="1:7" x14ac:dyDescent="0.2">
      <c r="A86" s="31"/>
      <c r="B86" s="17" t="s">
        <v>79</v>
      </c>
      <c r="C86" s="18">
        <v>432</v>
      </c>
      <c r="D86" s="18">
        <v>341</v>
      </c>
      <c r="E86" s="42">
        <v>14352.24</v>
      </c>
      <c r="F86" s="42">
        <v>1977.6</v>
      </c>
      <c r="G86" s="21">
        <f t="shared" si="14"/>
        <v>16329.84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6278</v>
      </c>
      <c r="D88" s="57">
        <f>SUM(D82:D87)</f>
        <v>4159</v>
      </c>
      <c r="E88" s="58">
        <f>SUM(E82:E87)</f>
        <v>335440.8</v>
      </c>
      <c r="F88" s="58">
        <f>SUM(F82:F87)</f>
        <v>20035.12</v>
      </c>
      <c r="G88" s="26">
        <f>SUM(G82:G87)</f>
        <v>355475.92000000004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36993</v>
      </c>
      <c r="D90" s="62">
        <f t="shared" si="15"/>
        <v>16312</v>
      </c>
      <c r="E90" s="63">
        <f t="shared" si="15"/>
        <v>2838712.97</v>
      </c>
      <c r="F90" s="63">
        <f t="shared" si="15"/>
        <v>157442.43</v>
      </c>
      <c r="G90" s="63">
        <f t="shared" ref="G90:G95" si="16">E90+F90</f>
        <v>2996155.4000000004</v>
      </c>
    </row>
    <row r="91" spans="1:7" x14ac:dyDescent="0.2">
      <c r="A91" s="39"/>
      <c r="B91" s="17" t="s">
        <v>76</v>
      </c>
      <c r="C91" s="62">
        <f t="shared" si="15"/>
        <v>39289</v>
      </c>
      <c r="D91" s="62">
        <f t="shared" si="15"/>
        <v>16636</v>
      </c>
      <c r="E91" s="63">
        <f t="shared" si="15"/>
        <v>2774474.94</v>
      </c>
      <c r="F91" s="63">
        <f t="shared" si="15"/>
        <v>158578.18000000002</v>
      </c>
      <c r="G91" s="63">
        <f t="shared" si="16"/>
        <v>2933053.12</v>
      </c>
    </row>
    <row r="92" spans="1:7" x14ac:dyDescent="0.2">
      <c r="A92" s="39"/>
      <c r="B92" s="17" t="s">
        <v>77</v>
      </c>
      <c r="C92" s="62">
        <f t="shared" si="15"/>
        <v>57630</v>
      </c>
      <c r="D92" s="62">
        <f t="shared" si="15"/>
        <v>26993</v>
      </c>
      <c r="E92" s="63">
        <f t="shared" si="15"/>
        <v>3524086.4599999995</v>
      </c>
      <c r="F92" s="63">
        <f t="shared" si="15"/>
        <v>236354.00999999998</v>
      </c>
      <c r="G92" s="63">
        <f t="shared" si="16"/>
        <v>3760440.4699999993</v>
      </c>
    </row>
    <row r="93" spans="1:7" x14ac:dyDescent="0.2">
      <c r="A93" s="39"/>
      <c r="B93" s="17" t="s">
        <v>78</v>
      </c>
      <c r="C93" s="62">
        <f t="shared" si="15"/>
        <v>119116</v>
      </c>
      <c r="D93" s="62">
        <f t="shared" si="15"/>
        <v>60980</v>
      </c>
      <c r="E93" s="63">
        <f t="shared" si="15"/>
        <v>5817826.4099999992</v>
      </c>
      <c r="F93" s="63">
        <f t="shared" si="15"/>
        <v>1008860.4199999999</v>
      </c>
      <c r="G93" s="63">
        <f t="shared" si="16"/>
        <v>6826686.8299999991</v>
      </c>
    </row>
    <row r="94" spans="1:7" x14ac:dyDescent="0.2">
      <c r="A94" s="39"/>
      <c r="B94" s="17" t="s">
        <v>79</v>
      </c>
      <c r="C94" s="62">
        <f t="shared" si="15"/>
        <v>53577</v>
      </c>
      <c r="D94" s="62">
        <f t="shared" si="15"/>
        <v>30061</v>
      </c>
      <c r="E94" s="63">
        <f t="shared" si="15"/>
        <v>1970921.9799999997</v>
      </c>
      <c r="F94" s="63">
        <f t="shared" si="15"/>
        <v>726443.48999999987</v>
      </c>
      <c r="G94" s="63">
        <f t="shared" si="16"/>
        <v>2697365.4699999997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306650</v>
      </c>
      <c r="D96" s="66">
        <f>SUM(D90:D95)</f>
        <v>151018</v>
      </c>
      <c r="E96" s="25">
        <f t="shared" ref="E96:F96" si="17">SUM(E90:E95)</f>
        <v>16929499.009999998</v>
      </c>
      <c r="F96" s="25">
        <f t="shared" si="17"/>
        <v>2287678.5299999998</v>
      </c>
      <c r="G96" s="25">
        <f>SUM(G90:G95)</f>
        <v>19217177.539999999</v>
      </c>
    </row>
    <row r="97" spans="1:15" x14ac:dyDescent="0.2">
      <c r="A97" s="31" t="s">
        <v>38</v>
      </c>
      <c r="B97" s="67" t="s">
        <v>39</v>
      </c>
      <c r="C97" s="62">
        <v>3922</v>
      </c>
      <c r="D97" s="62">
        <v>1879</v>
      </c>
      <c r="E97" s="25">
        <v>209255.4</v>
      </c>
      <c r="F97" s="25">
        <v>103246.59</v>
      </c>
      <c r="G97" s="25">
        <f>E97+F97</f>
        <v>312501.99</v>
      </c>
    </row>
    <row r="98" spans="1:15" x14ac:dyDescent="0.2">
      <c r="A98" s="64"/>
      <c r="B98" s="65" t="s">
        <v>40</v>
      </c>
      <c r="C98" s="66">
        <f>C96+C97</f>
        <v>310572</v>
      </c>
      <c r="D98" s="66">
        <f>D96+D97</f>
        <v>152897</v>
      </c>
      <c r="E98" s="25">
        <f>E96+E97</f>
        <v>17138754.409999996</v>
      </c>
      <c r="F98" s="25">
        <f>F96+F97</f>
        <v>2390925.1199999996</v>
      </c>
      <c r="G98" s="25">
        <f>G96+G97</f>
        <v>19529679.529999997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28780</v>
      </c>
      <c r="E103" s="76">
        <v>1909840.8</v>
      </c>
      <c r="F103" s="76">
        <v>245067.48</v>
      </c>
      <c r="G103" s="77">
        <f>E103+F103</f>
        <v>2154908.2800000003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9950</v>
      </c>
      <c r="E104" s="76">
        <v>1320564</v>
      </c>
      <c r="F104" s="76">
        <f>79233.84+1592.64</f>
        <v>80826.48</v>
      </c>
      <c r="G104" s="77">
        <f>E104+F104</f>
        <v>1401390.48</v>
      </c>
    </row>
    <row r="105" spans="1:15" x14ac:dyDescent="0.2">
      <c r="A105" s="137" t="s">
        <v>49</v>
      </c>
      <c r="B105" s="138"/>
      <c r="C105" s="134" t="s">
        <v>43</v>
      </c>
      <c r="D105" s="78">
        <f>D103+D104</f>
        <v>38730</v>
      </c>
      <c r="E105" s="112">
        <f t="shared" ref="E105:G105" si="18">E103+E104</f>
        <v>3230404.8</v>
      </c>
      <c r="F105" s="25">
        <f t="shared" si="18"/>
        <v>325893.96000000002</v>
      </c>
      <c r="G105" s="25">
        <f t="shared" si="18"/>
        <v>3556298.7600000002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568</v>
      </c>
      <c r="E106" s="77">
        <v>46120.2</v>
      </c>
      <c r="F106" s="77">
        <v>24486.84</v>
      </c>
      <c r="G106" s="77">
        <f>E106+F106</f>
        <v>70607.039999999994</v>
      </c>
    </row>
    <row r="107" spans="1:15" x14ac:dyDescent="0.2">
      <c r="A107" s="137" t="s">
        <v>63</v>
      </c>
      <c r="B107" s="138"/>
      <c r="C107" s="134" t="s">
        <v>43</v>
      </c>
      <c r="D107" s="78">
        <f>D106</f>
        <v>568</v>
      </c>
      <c r="E107" s="112">
        <f t="shared" ref="E107:G107" si="19">E106</f>
        <v>46120.2</v>
      </c>
      <c r="F107" s="25">
        <f t="shared" si="19"/>
        <v>24486.84</v>
      </c>
      <c r="G107" s="25">
        <f t="shared" si="19"/>
        <v>70607.039999999994</v>
      </c>
    </row>
    <row r="108" spans="1:15" x14ac:dyDescent="0.2">
      <c r="A108" s="137" t="s">
        <v>51</v>
      </c>
      <c r="B108" s="138"/>
      <c r="C108" s="81"/>
      <c r="D108" s="78">
        <f>D107+D105</f>
        <v>39298</v>
      </c>
      <c r="E108" s="25">
        <f>E107+E105</f>
        <v>3276525</v>
      </c>
      <c r="F108" s="25">
        <f>F107+F105</f>
        <v>350380.80000000005</v>
      </c>
      <c r="G108" s="25">
        <f>G107+G105</f>
        <v>3626905.8000000003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0" t="str">
        <f>A22</f>
        <v>* Dana 1. ožujka 2024. stupio je na snagu Zakon o izmjenama i dopunama Zakona o doplatku za djecu (NN 156/23)</v>
      </c>
      <c r="B110" s="140"/>
      <c r="C110" s="140"/>
      <c r="D110" s="140"/>
      <c r="E110" s="140"/>
      <c r="F110" s="140"/>
      <c r="G110" s="140"/>
    </row>
    <row r="111" spans="1:15" x14ac:dyDescent="0.2">
      <c r="A111" s="140"/>
      <c r="B111" s="140"/>
      <c r="C111" s="140"/>
      <c r="D111" s="140"/>
      <c r="E111" s="140"/>
      <c r="F111" s="140"/>
      <c r="G111" s="140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SRPANJ 2024. (ISPLATA U KOLOVOZU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6"/>
      <c r="G118" s="136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6</v>
      </c>
      <c r="D122" s="62">
        <v>2</v>
      </c>
      <c r="E122" s="63">
        <v>0</v>
      </c>
      <c r="F122" s="63">
        <v>3907.56</v>
      </c>
      <c r="G122" s="63">
        <f>E122+F122</f>
        <v>3907.56</v>
      </c>
    </row>
    <row r="123" spans="1:7" x14ac:dyDescent="0.2">
      <c r="A123" s="39"/>
      <c r="B123" s="17" t="s">
        <v>15</v>
      </c>
      <c r="C123" s="62">
        <v>0</v>
      </c>
      <c r="D123" s="62">
        <v>0</v>
      </c>
      <c r="E123" s="63">
        <v>0</v>
      </c>
      <c r="F123" s="63">
        <v>0</v>
      </c>
      <c r="G123" s="63">
        <f>E123+F123</f>
        <v>0</v>
      </c>
    </row>
    <row r="124" spans="1:7" x14ac:dyDescent="0.2">
      <c r="A124" s="39"/>
      <c r="B124" s="17" t="s">
        <v>16</v>
      </c>
      <c r="C124" s="62">
        <v>3</v>
      </c>
      <c r="D124" s="62">
        <v>3</v>
      </c>
      <c r="E124" s="63">
        <v>0</v>
      </c>
      <c r="F124" s="63">
        <v>237.51</v>
      </c>
      <c r="G124" s="63">
        <f>E124+F124</f>
        <v>237.51</v>
      </c>
    </row>
    <row r="125" spans="1:7" x14ac:dyDescent="0.2">
      <c r="A125" s="39"/>
      <c r="B125" s="17" t="s">
        <v>81</v>
      </c>
      <c r="C125" s="62">
        <v>14</v>
      </c>
      <c r="D125" s="62">
        <v>14</v>
      </c>
      <c r="E125" s="63">
        <v>0</v>
      </c>
      <c r="F125" s="63">
        <v>4830.03</v>
      </c>
      <c r="G125" s="63">
        <f>E125+F125</f>
        <v>4830.03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23</v>
      </c>
      <c r="D127" s="66">
        <f t="shared" ref="D127:G127" si="20">SUM(D122:D126)</f>
        <v>19</v>
      </c>
      <c r="E127" s="25">
        <f t="shared" si="20"/>
        <v>0</v>
      </c>
      <c r="F127" s="25">
        <f t="shared" si="20"/>
        <v>8975.0999999999985</v>
      </c>
      <c r="G127" s="25">
        <f t="shared" si="20"/>
        <v>8975.0999999999985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0" t="str">
        <f>A110</f>
        <v>* Dana 1. ožujka 2024. stupio je na snagu Zakon o izmjenama i dopunama Zakona o doplatku za djecu (NN 156/23)</v>
      </c>
      <c r="B129" s="140"/>
      <c r="C129" s="140"/>
      <c r="D129" s="140"/>
      <c r="E129" s="140"/>
      <c r="F129" s="140"/>
      <c r="G129" s="140"/>
    </row>
    <row r="130" spans="1:7" x14ac:dyDescent="0.2">
      <c r="A130" s="139" t="s">
        <v>82</v>
      </c>
      <c r="B130" s="139"/>
      <c r="C130" s="139"/>
      <c r="D130" s="139"/>
      <c r="E130" s="139"/>
      <c r="F130" s="139"/>
      <c r="G130" s="139"/>
    </row>
    <row r="133" spans="1:7" x14ac:dyDescent="0.2">
      <c r="A133" s="82" t="s">
        <v>89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E9:F9"/>
    <mergeCell ref="A22:G22"/>
    <mergeCell ref="F28:G28"/>
    <mergeCell ref="A105:B105"/>
    <mergeCell ref="A107:B107"/>
    <mergeCell ref="A108:B108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ispl. u siječnju</vt:lpstr>
      <vt:lpstr>ispl. u veljači</vt:lpstr>
      <vt:lpstr>ispl. u ožujku</vt:lpstr>
      <vt:lpstr>isplata u travnju</vt:lpstr>
      <vt:lpstr>isplata u svibnju</vt:lpstr>
      <vt:lpstr>isplata u lipnju</vt:lpstr>
      <vt:lpstr>isplata u srpnju</vt:lpstr>
      <vt:lpstr>isplata u kolovozu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2024-08-16T05:12:58Z</dcterms:modified>
</cp:coreProperties>
</file>