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tabRatio="781" activeTab="0"/>
  </bookViews>
  <sheets>
    <sheet name="u studenome 2019." sheetId="1" r:id="rId1"/>
    <sheet name="u studenome 2019.-prema svotama" sheetId="2" r:id="rId2"/>
    <sheet name="u studenome 2019.-svote bez MU" sheetId="3" r:id="rId3"/>
  </sheets>
  <definedNames>
    <definedName name="_xlnm.Print_Area" localSheetId="0">'u studenome 2019.'!$A$1:$E$54</definedName>
    <definedName name="_xlnm.Print_Area" localSheetId="1">'u studenome 2019.-prema svotama'!$A$1:$R$65</definedName>
    <definedName name="_xlnm.Print_Area" localSheetId="2">'u studenome 2019.-svote bez MU'!$A$1:$R$65</definedName>
  </definedNames>
  <calcPr fullCalcOnLoad="1"/>
</workbook>
</file>

<file path=xl/sharedStrings.xml><?xml version="1.0" encoding="utf-8"?>
<sst xmlns="http://schemas.openxmlformats.org/spreadsheetml/2006/main" count="398" uniqueCount="106">
  <si>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</si>
  <si>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</si>
  <si>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</si>
  <si>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</si>
  <si>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</si>
  <si>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</si>
  <si>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</si>
  <si>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</si>
  <si>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</si>
  <si>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</si>
  <si>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</si>
  <si>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</si>
  <si>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</si>
  <si>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</si>
  <si>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</si>
  <si>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</si>
  <si>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</si>
  <si>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</si>
  <si>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</si>
  <si>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</si>
  <si>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</si>
  <si>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</si>
  <si>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</si>
  <si>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</si>
  <si>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</si>
  <si>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</si>
  <si>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</si>
  <si>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</si>
  <si>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</si>
  <si>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</si>
  <si>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</si>
  <si>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</si>
  <si>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</si>
  <si>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</si>
  <si>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</si>
  <si>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</si>
  <si>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</si>
  <si>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</si>
  <si>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</si>
  <si>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</si>
  <si>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</si>
  <si>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</si>
  <si>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</si>
  <si>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</si>
  <si>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</si>
  <si>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</si>
  <si>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</si>
  <si>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</si>
  <si>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</si>
  <si>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</si>
  <si>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</si>
  <si>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</si>
  <si>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</si>
  <si>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</si>
  <si>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</si>
  <si>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</si>
  <si>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</si>
  <si>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</si>
  <si>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</si>
  <si>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</si>
  <si>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</si>
  <si>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</si>
  <si>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</si>
  <si>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</si>
  <si>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</si>
  <si>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</si>
  <si>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</si>
  <si>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</si>
  <si>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</rPr>
      <t>ZAKONU O MIROVINSKOM OSIGURANJU</t>
    </r>
    <r>
      <rPr>
        <b/>
        <sz val="10"/>
        <color indexed="10"/>
        <rFont val="Calibri"/>
        <family val="2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</si>
  <si>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</rPr>
      <t>ZOHBDR</t>
    </r>
  </si>
  <si>
    <r>
      <t>INVALIDSKA</t>
    </r>
    <r>
      <rPr>
        <sz val="9"/>
        <rFont val="Calibri"/>
        <family val="2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</si>
  <si>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</si>
  <si>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</si>
  <si>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</si>
  <si>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</si>
  <si>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</si>
  <si>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</si>
  <si>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</si>
  <si>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</si>
  <si>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</si>
  <si>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</si>
  <si>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</si>
  <si>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</si>
  <si>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</si>
  <si>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</si>
  <si>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</si>
  <si>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</si>
  <si>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</si>
  <si>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</si>
  <si>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</si>
  <si>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</si>
  <si>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</si>
  <si>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</si>
  <si>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</si>
  <si>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</si>
  <si>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</si>
  <si>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</si>
  <si>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Primjena čl. 175. st. 7. i čl. 58. Zakona o mirovinskom osiguranju (NN 157/13, 151/14, 33/15, 93/15, 120/16, 18/18, 62/18 i 115/18)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</rPr>
      <t>za korisnike 
kojima su mirovine priznate prema općim propisima</t>
    </r>
    <r>
      <rPr>
        <sz val="8"/>
        <rFont val="Calibri"/>
        <family val="2"/>
      </rPr>
      <t>, a određene prema spomenutom Zakonu.</t>
    </r>
  </si>
  <si>
    <r>
      <t>Starosna mirovina prevedena iz invalidske (čl. 36. ZOHBDR/2017.)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</si>
  <si>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</si>
  <si>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</si>
  <si>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</si>
  <si>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r>
      <t>Invalidska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</si>
  <si>
    <t>za listopad 2019. (isplata u studenome 2019.)</t>
  </si>
  <si>
    <t xml:space="preserve">         </t>
  </si>
  <si>
    <t xml:space="preserve">         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</si>
</sst>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b/>
      <i/>
      <sz val="10"/>
      <name val="Calibri"/>
      <family val="2"/>
    </font>
    <font>
      <sz val="7.5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sz val="7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7" fillId="0" borderId="0" xfId="0" applyFont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8" fillId="0" borderId="12" xfId="0" applyFont="1" applyBorder="1" applyAlignment="1">
      <alignment horizontal="right"/>
    </xf>
    <xf numFmtId="4" fontId="58" fillId="0" borderId="12" xfId="0" applyNumberFormat="1" applyFont="1" applyBorder="1" applyAlignment="1">
      <alignment horizontal="right"/>
    </xf>
    <xf numFmtId="4" fontId="58" fillId="0" borderId="19" xfId="0" applyNumberFormat="1" applyFont="1" applyBorder="1" applyAlignment="1">
      <alignment horizontal="right"/>
    </xf>
    <xf numFmtId="0" fontId="58" fillId="0" borderId="13" xfId="0" applyFont="1" applyBorder="1" applyAlignment="1">
      <alignment horizontal="right"/>
    </xf>
    <xf numFmtId="4" fontId="58" fillId="0" borderId="13" xfId="0" applyNumberFormat="1" applyFont="1" applyBorder="1" applyAlignment="1">
      <alignment horizontal="right"/>
    </xf>
    <xf numFmtId="0" fontId="58" fillId="0" borderId="14" xfId="0" applyFont="1" applyBorder="1" applyAlignment="1">
      <alignment horizontal="right"/>
    </xf>
    <xf numFmtId="4" fontId="58" fillId="0" borderId="2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7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5" fillId="0" borderId="21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  <xf numFmtId="0" fontId="30" fillId="0" borderId="2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top"/>
    </xf>
    <xf numFmtId="1" fontId="62" fillId="33" borderId="0" xfId="0" applyNumberFormat="1" applyFont="1" applyFill="1" applyBorder="1" applyAlignment="1">
      <alignment/>
    </xf>
    <xf numFmtId="2" fontId="62" fillId="33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2" fillId="0" borderId="0" xfId="0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7">
      <selection activeCell="I16" sqref="I16"/>
    </sheetView>
  </sheetViews>
  <sheetFormatPr defaultColWidth="9.140625" defaultRowHeight="12.75"/>
  <cols>
    <col min="1" max="1" width="53.28125" style="6" customWidth="1"/>
    <col min="2" max="2" width="11.140625" style="6" customWidth="1"/>
    <col min="3" max="3" width="11.28125" style="6" customWidth="1"/>
    <col min="4" max="4" width="12.421875" style="6" customWidth="1"/>
    <col min="5" max="5" width="12.140625" style="6" customWidth="1"/>
    <col min="6" max="6" width="9.140625" style="6" customWidth="1"/>
    <col min="7" max="7" width="13.00390625" style="6" customWidth="1"/>
    <col min="8" max="13" width="9.140625" style="6" customWidth="1"/>
    <col min="14" max="22" width="9.140625" style="145" customWidth="1"/>
    <col min="23" max="16384" width="9.140625" style="6" customWidth="1"/>
  </cols>
  <sheetData>
    <row r="1" spans="1:3" ht="12.75">
      <c r="A1" s="8" t="s">
        <v>30</v>
      </c>
      <c r="B1" s="8"/>
      <c r="C1" s="9"/>
    </row>
    <row r="2" spans="1:3" ht="12.75">
      <c r="A2" s="8" t="s">
        <v>31</v>
      </c>
      <c r="B2" s="8"/>
      <c r="C2" s="9"/>
    </row>
    <row r="3" spans="1:3" ht="12.75">
      <c r="A3" s="70" t="s">
        <v>0</v>
      </c>
      <c r="B3" s="71"/>
      <c r="C3" s="10"/>
    </row>
    <row r="4" spans="1:3" ht="9" customHeight="1">
      <c r="A4" s="70"/>
      <c r="B4" s="71"/>
      <c r="C4" s="10"/>
    </row>
    <row r="5" spans="1:5" ht="12.75">
      <c r="A5" s="131" t="s">
        <v>32</v>
      </c>
      <c r="B5" s="131"/>
      <c r="C5" s="131"/>
      <c r="D5" s="131"/>
      <c r="E5" s="131"/>
    </row>
    <row r="6" spans="1:5" ht="12.75">
      <c r="A6" s="131" t="s">
        <v>103</v>
      </c>
      <c r="B6" s="131"/>
      <c r="C6" s="131"/>
      <c r="D6" s="131"/>
      <c r="E6" s="131"/>
    </row>
    <row r="7" spans="1:5" ht="12" customHeight="1">
      <c r="A7" s="10"/>
      <c r="B7" s="10"/>
      <c r="E7" s="11" t="s">
        <v>33</v>
      </c>
    </row>
    <row r="8" spans="1:5" ht="12.75">
      <c r="A8" s="132" t="s">
        <v>34</v>
      </c>
      <c r="B8" s="132" t="s">
        <v>22</v>
      </c>
      <c r="C8" s="132" t="s">
        <v>35</v>
      </c>
      <c r="D8" s="129" t="s">
        <v>36</v>
      </c>
      <c r="E8" s="130"/>
    </row>
    <row r="9" spans="1:23" ht="28.5" customHeight="1">
      <c r="A9" s="133"/>
      <c r="B9" s="133"/>
      <c r="C9" s="133"/>
      <c r="D9" s="77" t="s">
        <v>37</v>
      </c>
      <c r="E9" s="78" t="s">
        <v>38</v>
      </c>
      <c r="O9" s="146" t="s">
        <v>94</v>
      </c>
      <c r="P9" s="147"/>
      <c r="Q9" s="147"/>
      <c r="R9" s="147"/>
      <c r="S9" s="147"/>
      <c r="T9" s="147"/>
      <c r="U9" s="147"/>
      <c r="V9" s="147"/>
      <c r="W9" s="83"/>
    </row>
    <row r="10" spans="1:23" ht="12.75">
      <c r="A10" s="79"/>
      <c r="B10" s="79"/>
      <c r="C10" s="79"/>
      <c r="D10" s="79"/>
      <c r="O10" s="147"/>
      <c r="P10" s="147"/>
      <c r="Q10" s="147"/>
      <c r="R10" s="147"/>
      <c r="S10" s="147"/>
      <c r="T10" s="147"/>
      <c r="U10" s="147"/>
      <c r="V10" s="147"/>
      <c r="W10" s="83"/>
    </row>
    <row r="11" spans="1:23" ht="12.75">
      <c r="A11" s="70" t="s">
        <v>39</v>
      </c>
      <c r="B11" s="70"/>
      <c r="C11" s="70"/>
      <c r="D11" s="70"/>
      <c r="O11" s="147"/>
      <c r="P11" s="147" t="s">
        <v>91</v>
      </c>
      <c r="Q11" s="147"/>
      <c r="R11" s="148" t="s">
        <v>95</v>
      </c>
      <c r="S11" s="147"/>
      <c r="T11" s="147"/>
      <c r="U11" s="147"/>
      <c r="V11" s="147"/>
      <c r="W11" s="83"/>
    </row>
    <row r="12" spans="1:23" ht="18.75" customHeight="1">
      <c r="A12" s="96" t="s">
        <v>40</v>
      </c>
      <c r="B12" s="112">
        <f>P12</f>
        <v>499188</v>
      </c>
      <c r="C12" s="99">
        <f>Q12</f>
        <v>2712.14</v>
      </c>
      <c r="D12" s="96">
        <f>R12</f>
        <v>410744</v>
      </c>
      <c r="E12" s="99">
        <f>S12</f>
        <v>3125.72</v>
      </c>
      <c r="O12" s="147" t="s">
        <v>81</v>
      </c>
      <c r="P12" s="147">
        <v>499188</v>
      </c>
      <c r="Q12" s="147">
        <v>2712.14</v>
      </c>
      <c r="R12" s="147">
        <v>410744</v>
      </c>
      <c r="S12" s="147">
        <v>3125.72</v>
      </c>
      <c r="T12" s="147"/>
      <c r="U12" s="147"/>
      <c r="V12" s="147"/>
      <c r="W12" s="83"/>
    </row>
    <row r="13" spans="1:23" ht="12.75">
      <c r="A13" s="80" t="s">
        <v>54</v>
      </c>
      <c r="B13" s="113">
        <f>P14</f>
        <v>31359</v>
      </c>
      <c r="C13" s="111">
        <f>Q14</f>
        <v>3660.76</v>
      </c>
      <c r="D13" s="110">
        <f>R14</f>
        <v>27344</v>
      </c>
      <c r="E13" s="111">
        <f>S14</f>
        <v>3864.41</v>
      </c>
      <c r="O13" s="147" t="s">
        <v>82</v>
      </c>
      <c r="P13" s="147">
        <v>198616</v>
      </c>
      <c r="Q13" s="147">
        <v>2599.12</v>
      </c>
      <c r="R13" s="147">
        <v>162404</v>
      </c>
      <c r="S13" s="147">
        <v>2902.87</v>
      </c>
      <c r="T13" s="147"/>
      <c r="U13" s="147"/>
      <c r="V13" s="147"/>
      <c r="W13" s="83"/>
    </row>
    <row r="14" spans="1:23" ht="15">
      <c r="A14" s="80" t="s">
        <v>96</v>
      </c>
      <c r="B14" s="113">
        <f>P16</f>
        <v>84574</v>
      </c>
      <c r="C14" s="111">
        <f>Q16</f>
        <v>2391.55</v>
      </c>
      <c r="D14" s="110">
        <f>R16</f>
        <v>72689</v>
      </c>
      <c r="E14" s="111">
        <f>S16</f>
        <v>2704.02</v>
      </c>
      <c r="O14" s="147" t="s">
        <v>83</v>
      </c>
      <c r="P14" s="147">
        <v>31359</v>
      </c>
      <c r="Q14" s="147">
        <v>3660.76</v>
      </c>
      <c r="R14" s="147">
        <v>27344</v>
      </c>
      <c r="S14" s="147">
        <v>3864.41</v>
      </c>
      <c r="T14" s="147"/>
      <c r="U14" s="147"/>
      <c r="V14" s="147"/>
      <c r="W14" s="83"/>
    </row>
    <row r="15" spans="1:23" ht="12.75">
      <c r="A15" s="26" t="s">
        <v>41</v>
      </c>
      <c r="B15" s="114">
        <f>P18</f>
        <v>615121</v>
      </c>
      <c r="C15" s="115">
        <f>Q18</f>
        <v>2716.42</v>
      </c>
      <c r="D15" s="116">
        <f>R18</f>
        <v>510777</v>
      </c>
      <c r="E15" s="115">
        <f>S18</f>
        <v>3105.25</v>
      </c>
      <c r="O15" s="147" t="s">
        <v>84</v>
      </c>
      <c r="P15" s="147">
        <v>308</v>
      </c>
      <c r="Q15" s="147">
        <v>2840.1</v>
      </c>
      <c r="R15" s="147">
        <v>301</v>
      </c>
      <c r="S15" s="147">
        <v>2848.27</v>
      </c>
      <c r="T15" s="147"/>
      <c r="U15" s="147"/>
      <c r="V15" s="147"/>
      <c r="W15" s="83"/>
    </row>
    <row r="16" spans="1:23" ht="12.75">
      <c r="A16" s="110" t="s">
        <v>42</v>
      </c>
      <c r="B16" s="113">
        <f>P13</f>
        <v>198616</v>
      </c>
      <c r="C16" s="111">
        <f>Q13</f>
        <v>2599.12</v>
      </c>
      <c r="D16" s="110">
        <f>R13</f>
        <v>162404</v>
      </c>
      <c r="E16" s="111">
        <f>S13</f>
        <v>2902.87</v>
      </c>
      <c r="O16" s="147" t="s">
        <v>85</v>
      </c>
      <c r="P16" s="147">
        <v>84574</v>
      </c>
      <c r="Q16" s="147">
        <v>2391.55</v>
      </c>
      <c r="R16" s="147">
        <v>72689</v>
      </c>
      <c r="S16" s="147">
        <v>2704.02</v>
      </c>
      <c r="T16" s="147"/>
      <c r="U16" s="147"/>
      <c r="V16" s="147"/>
      <c r="W16" s="83"/>
    </row>
    <row r="17" spans="1:23" ht="15.75" customHeight="1">
      <c r="A17" s="81" t="s">
        <v>55</v>
      </c>
      <c r="B17" s="113">
        <f>P15</f>
        <v>308</v>
      </c>
      <c r="C17" s="111">
        <f>Q15</f>
        <v>2840.1</v>
      </c>
      <c r="D17" s="110">
        <f>R15</f>
        <v>301</v>
      </c>
      <c r="E17" s="111">
        <f>S15</f>
        <v>2848.27</v>
      </c>
      <c r="O17" s="147" t="s">
        <v>86</v>
      </c>
      <c r="P17" s="147">
        <v>814045</v>
      </c>
      <c r="Q17" s="147">
        <v>2687.85</v>
      </c>
      <c r="R17" s="147">
        <v>673482</v>
      </c>
      <c r="S17" s="147">
        <v>3056.34</v>
      </c>
      <c r="T17" s="147">
        <f>SUM(P12:P16)-P17</f>
        <v>0</v>
      </c>
      <c r="U17" s="147">
        <f>SUM(R12:R16)-R17</f>
        <v>0</v>
      </c>
      <c r="V17" s="147"/>
      <c r="W17" s="83"/>
    </row>
    <row r="18" spans="1:23" ht="12.75">
      <c r="A18" s="26" t="s">
        <v>43</v>
      </c>
      <c r="B18" s="114">
        <f>P17</f>
        <v>814045</v>
      </c>
      <c r="C18" s="115">
        <f>Q17</f>
        <v>2687.85</v>
      </c>
      <c r="D18" s="116">
        <f>R17</f>
        <v>673482</v>
      </c>
      <c r="E18" s="115">
        <f>S17</f>
        <v>3056.34</v>
      </c>
      <c r="O18" s="147" t="s">
        <v>87</v>
      </c>
      <c r="P18" s="147">
        <v>615121</v>
      </c>
      <c r="Q18" s="147">
        <v>2716.42</v>
      </c>
      <c r="R18" s="147">
        <v>510777</v>
      </c>
      <c r="S18" s="147">
        <v>3105.25</v>
      </c>
      <c r="T18" s="147">
        <f>SUM(P12,P14,P16)-P18</f>
        <v>0</v>
      </c>
      <c r="U18" s="147">
        <f>SUM(R12,R14,R16)-R18</f>
        <v>0</v>
      </c>
      <c r="V18" s="147"/>
      <c r="W18" s="83"/>
    </row>
    <row r="19" spans="1:23" ht="15">
      <c r="A19" s="110" t="s">
        <v>101</v>
      </c>
      <c r="B19" s="113">
        <f aca="true" t="shared" si="0" ref="B19:E20">P19</f>
        <v>114027</v>
      </c>
      <c r="C19" s="111">
        <f t="shared" si="0"/>
        <v>2045.73</v>
      </c>
      <c r="D19" s="110">
        <f t="shared" si="0"/>
        <v>107687</v>
      </c>
      <c r="E19" s="111">
        <f t="shared" si="0"/>
        <v>2138.2</v>
      </c>
      <c r="O19" s="147" t="s">
        <v>88</v>
      </c>
      <c r="P19" s="147">
        <v>114027</v>
      </c>
      <c r="Q19" s="147">
        <v>2045.73</v>
      </c>
      <c r="R19" s="147">
        <v>107687</v>
      </c>
      <c r="S19" s="147">
        <v>2138.2</v>
      </c>
      <c r="T19" s="147"/>
      <c r="U19" s="147"/>
      <c r="V19" s="147"/>
      <c r="W19" s="83"/>
    </row>
    <row r="20" spans="1:23" s="75" customFormat="1" ht="16.5" customHeight="1">
      <c r="A20" s="110" t="s">
        <v>44</v>
      </c>
      <c r="B20" s="113">
        <f t="shared" si="0"/>
        <v>219209</v>
      </c>
      <c r="C20" s="111">
        <f t="shared" si="0"/>
        <v>2053.56</v>
      </c>
      <c r="D20" s="110">
        <f t="shared" si="0"/>
        <v>189587</v>
      </c>
      <c r="E20" s="117">
        <f t="shared" si="0"/>
        <v>2279.25</v>
      </c>
      <c r="G20" s="76"/>
      <c r="N20" s="152"/>
      <c r="O20" s="149" t="s">
        <v>89</v>
      </c>
      <c r="P20" s="149">
        <v>219209</v>
      </c>
      <c r="Q20" s="149">
        <v>2053.56</v>
      </c>
      <c r="R20" s="149">
        <v>189587</v>
      </c>
      <c r="S20" s="149">
        <v>2279.25</v>
      </c>
      <c r="T20" s="149"/>
      <c r="U20" s="149"/>
      <c r="V20" s="149"/>
      <c r="W20" s="144"/>
    </row>
    <row r="21" spans="1:23" ht="15.75" customHeight="1">
      <c r="A21" s="14" t="s">
        <v>45</v>
      </c>
      <c r="B21" s="86">
        <f>SUM(P17,P19,P20)</f>
        <v>1147281</v>
      </c>
      <c r="C21" s="87">
        <f>Q21</f>
        <v>2502.84</v>
      </c>
      <c r="D21" s="88">
        <f>SUM(D18:D20)</f>
        <v>970756</v>
      </c>
      <c r="E21" s="87">
        <f>S21</f>
        <v>2802.72</v>
      </c>
      <c r="G21" s="67"/>
      <c r="O21" s="147" t="s">
        <v>90</v>
      </c>
      <c r="P21" s="147">
        <v>1147281</v>
      </c>
      <c r="Q21" s="147">
        <v>2502.84</v>
      </c>
      <c r="R21" s="147">
        <v>970756</v>
      </c>
      <c r="S21" s="147">
        <v>2802.72</v>
      </c>
      <c r="T21" s="147">
        <f>SUM(P17,P19,P20)-P21</f>
        <v>0</v>
      </c>
      <c r="U21" s="147">
        <f>SUM(R17,R19,R20)-R21</f>
        <v>0</v>
      </c>
      <c r="V21" s="147"/>
      <c r="W21" s="83"/>
    </row>
    <row r="22" spans="1:23" ht="16.5" customHeight="1">
      <c r="A22" s="82"/>
      <c r="B22" s="83"/>
      <c r="C22" s="83"/>
      <c r="D22" s="5"/>
      <c r="O22" s="147" t="s">
        <v>92</v>
      </c>
      <c r="P22" s="147">
        <v>1240827</v>
      </c>
      <c r="Q22" s="147">
        <v>2720.21</v>
      </c>
      <c r="R22" s="147">
        <v>1064135</v>
      </c>
      <c r="S22" s="147">
        <v>3029.8</v>
      </c>
      <c r="T22" s="147"/>
      <c r="U22" s="147"/>
      <c r="V22" s="147"/>
      <c r="W22" s="83"/>
    </row>
    <row r="23" spans="1:23" ht="12.75">
      <c r="A23" s="70" t="s">
        <v>50</v>
      </c>
      <c r="B23" s="70"/>
      <c r="C23" s="70"/>
      <c r="D23" s="70"/>
      <c r="O23" s="147" t="s">
        <v>93</v>
      </c>
      <c r="P23" s="150">
        <f>B44-B36-B28-B21-B43</f>
        <v>0</v>
      </c>
      <c r="Q23" s="147"/>
      <c r="R23" s="147">
        <f>D44-D43-D36-D28-D21</f>
        <v>0</v>
      </c>
      <c r="S23" s="151">
        <f>((D21*E21)+(D28*E28)+(D36*E36)+(D43*E43))/D44</f>
        <v>3029.7993516987976</v>
      </c>
      <c r="T23" s="147"/>
      <c r="U23" s="147"/>
      <c r="V23" s="147"/>
      <c r="W23" s="83"/>
    </row>
    <row r="24" spans="1:23" ht="12.75">
      <c r="A24" s="18" t="s">
        <v>51</v>
      </c>
      <c r="B24" s="18"/>
      <c r="C24" s="18"/>
      <c r="D24" s="18"/>
      <c r="O24" s="147"/>
      <c r="P24" s="147"/>
      <c r="Q24" s="147"/>
      <c r="R24" s="147">
        <f>D44-D43-D36-D28-D21</f>
        <v>0</v>
      </c>
      <c r="S24" s="147"/>
      <c r="T24" s="147"/>
      <c r="U24" s="147"/>
      <c r="V24" s="147"/>
      <c r="W24" s="83"/>
    </row>
    <row r="25" spans="1:23" ht="18.75" customHeight="1">
      <c r="A25" s="97" t="s">
        <v>40</v>
      </c>
      <c r="B25" s="96">
        <f aca="true" t="shared" si="1" ref="B25:E27">P25</f>
        <v>6029</v>
      </c>
      <c r="C25" s="99">
        <f t="shared" si="1"/>
        <v>4339.22</v>
      </c>
      <c r="D25" s="97">
        <f t="shared" si="1"/>
        <v>5943</v>
      </c>
      <c r="E25" s="99">
        <f t="shared" si="1"/>
        <v>4359.58</v>
      </c>
      <c r="O25" s="147"/>
      <c r="P25" s="147">
        <v>6029</v>
      </c>
      <c r="Q25" s="147">
        <v>4339.22</v>
      </c>
      <c r="R25" s="147">
        <v>5943</v>
      </c>
      <c r="S25" s="147">
        <v>4359.58</v>
      </c>
      <c r="T25" s="147"/>
      <c r="U25" s="147"/>
      <c r="V25" s="147"/>
      <c r="W25" s="83"/>
    </row>
    <row r="26" spans="1:23" ht="12.75">
      <c r="A26" s="100" t="s">
        <v>46</v>
      </c>
      <c r="B26" s="110">
        <f t="shared" si="1"/>
        <v>8495</v>
      </c>
      <c r="C26" s="111">
        <f t="shared" si="1"/>
        <v>3555.63</v>
      </c>
      <c r="D26" s="100">
        <f t="shared" si="1"/>
        <v>8487</v>
      </c>
      <c r="E26" s="111">
        <f t="shared" si="1"/>
        <v>3557.93</v>
      </c>
      <c r="O26" s="147"/>
      <c r="P26" s="147">
        <v>8495</v>
      </c>
      <c r="Q26" s="147">
        <v>3555.63</v>
      </c>
      <c r="R26" s="147">
        <v>8487</v>
      </c>
      <c r="S26" s="147">
        <v>3557.93</v>
      </c>
      <c r="T26" s="147"/>
      <c r="U26" s="147"/>
      <c r="V26" s="147"/>
      <c r="W26" s="83"/>
    </row>
    <row r="27" spans="1:23" s="75" customFormat="1" ht="16.5" customHeight="1">
      <c r="A27" s="100" t="s">
        <v>44</v>
      </c>
      <c r="B27" s="110">
        <f t="shared" si="1"/>
        <v>1087</v>
      </c>
      <c r="C27" s="111">
        <f t="shared" si="1"/>
        <v>3846.39</v>
      </c>
      <c r="D27" s="100">
        <f t="shared" si="1"/>
        <v>1081</v>
      </c>
      <c r="E27" s="111">
        <f t="shared" si="1"/>
        <v>3858.61</v>
      </c>
      <c r="N27" s="152"/>
      <c r="O27" s="149"/>
      <c r="P27" s="149">
        <v>1087</v>
      </c>
      <c r="Q27" s="149">
        <v>3846.39</v>
      </c>
      <c r="R27" s="153">
        <v>1081</v>
      </c>
      <c r="S27" s="153">
        <v>3858.61</v>
      </c>
      <c r="T27" s="149"/>
      <c r="U27" s="149"/>
      <c r="V27" s="149"/>
      <c r="W27" s="144"/>
    </row>
    <row r="28" spans="1:23" ht="15.75" customHeight="1">
      <c r="A28" s="14" t="s">
        <v>1</v>
      </c>
      <c r="B28" s="88">
        <f>SUM(P25:P27)</f>
        <v>15611</v>
      </c>
      <c r="C28" s="87">
        <f>Q28</f>
        <v>3878.5</v>
      </c>
      <c r="D28" s="88">
        <f>SUM(D25:D27)</f>
        <v>15511</v>
      </c>
      <c r="E28" s="87">
        <f>S28</f>
        <v>3886.04</v>
      </c>
      <c r="O28" s="147"/>
      <c r="P28" s="147">
        <v>15611</v>
      </c>
      <c r="Q28" s="147">
        <v>3878.5</v>
      </c>
      <c r="R28" s="153">
        <v>15511</v>
      </c>
      <c r="S28" s="153">
        <v>3886.04</v>
      </c>
      <c r="T28" s="147">
        <f>P28-P25-P26-P27</f>
        <v>0</v>
      </c>
      <c r="U28" s="147">
        <f>R28-R25-R26-R27</f>
        <v>0</v>
      </c>
      <c r="V28" s="147"/>
      <c r="W28" s="83"/>
    </row>
    <row r="29" spans="1:23" ht="16.5" customHeight="1">
      <c r="A29" s="21"/>
      <c r="B29" s="22"/>
      <c r="C29" s="22"/>
      <c r="D29" s="25"/>
      <c r="O29" s="147"/>
      <c r="P29" s="147"/>
      <c r="Q29" s="147"/>
      <c r="R29" s="147"/>
      <c r="S29" s="147"/>
      <c r="T29" s="147"/>
      <c r="U29" s="147"/>
      <c r="V29" s="147"/>
      <c r="W29" s="83"/>
    </row>
    <row r="30" spans="1:23" ht="12.75">
      <c r="A30" s="125" t="s">
        <v>56</v>
      </c>
      <c r="B30" s="125"/>
      <c r="C30" s="125"/>
      <c r="D30" s="125"/>
      <c r="E30" s="125"/>
      <c r="O30" s="147"/>
      <c r="P30" s="147"/>
      <c r="Q30" s="147"/>
      <c r="R30" s="147"/>
      <c r="S30" s="147"/>
      <c r="T30" s="147"/>
      <c r="U30" s="147"/>
      <c r="V30" s="147"/>
      <c r="W30" s="83"/>
    </row>
    <row r="31" spans="1:23" ht="12.75">
      <c r="A31" s="20" t="s">
        <v>57</v>
      </c>
      <c r="O31" s="147"/>
      <c r="P31" s="147"/>
      <c r="Q31" s="147"/>
      <c r="R31" s="147"/>
      <c r="S31" s="147"/>
      <c r="T31" s="147"/>
      <c r="U31" s="147"/>
      <c r="V31" s="147"/>
      <c r="W31" s="83"/>
    </row>
    <row r="32" spans="1:23" ht="15" customHeight="1">
      <c r="A32" s="96" t="s">
        <v>59</v>
      </c>
      <c r="B32" s="97">
        <f aca="true" t="shared" si="2" ref="B32:E35">P32</f>
        <v>1370</v>
      </c>
      <c r="C32" s="98">
        <f t="shared" si="2"/>
        <v>3055.89</v>
      </c>
      <c r="D32" s="97">
        <f t="shared" si="2"/>
        <v>1370</v>
      </c>
      <c r="E32" s="99">
        <f t="shared" si="2"/>
        <v>3055.89</v>
      </c>
      <c r="O32" s="147"/>
      <c r="P32" s="147">
        <v>1370</v>
      </c>
      <c r="Q32" s="147">
        <v>3055.89</v>
      </c>
      <c r="R32" s="147">
        <v>1370</v>
      </c>
      <c r="S32" s="147">
        <v>3055.89</v>
      </c>
      <c r="T32" s="147"/>
      <c r="U32" s="147"/>
      <c r="V32" s="147"/>
      <c r="W32" s="83"/>
    </row>
    <row r="33" spans="1:23" ht="15" customHeight="1">
      <c r="A33" s="94" t="s">
        <v>98</v>
      </c>
      <c r="B33" s="100">
        <f>P33</f>
        <v>962</v>
      </c>
      <c r="C33" s="101">
        <f>Q33</f>
        <v>3757.24</v>
      </c>
      <c r="D33" s="100">
        <f>R33</f>
        <v>960</v>
      </c>
      <c r="E33" s="102">
        <f>S33</f>
        <v>3758.42</v>
      </c>
      <c r="O33" s="147"/>
      <c r="P33" s="147">
        <v>962</v>
      </c>
      <c r="Q33" s="147">
        <v>3757.24</v>
      </c>
      <c r="R33" s="147">
        <v>960</v>
      </c>
      <c r="S33" s="147">
        <v>3758.42</v>
      </c>
      <c r="T33" s="147"/>
      <c r="U33" s="147"/>
      <c r="V33" s="147"/>
      <c r="W33" s="83"/>
    </row>
    <row r="34" spans="1:23" ht="15" customHeight="1">
      <c r="A34" s="80" t="s">
        <v>102</v>
      </c>
      <c r="B34" s="100">
        <f t="shared" si="2"/>
        <v>54417</v>
      </c>
      <c r="C34" s="101">
        <f t="shared" si="2"/>
        <v>5771.83</v>
      </c>
      <c r="D34" s="100">
        <f t="shared" si="2"/>
        <v>54359</v>
      </c>
      <c r="E34" s="102">
        <f t="shared" si="2"/>
        <v>5774.52</v>
      </c>
      <c r="O34" s="147"/>
      <c r="P34" s="147">
        <v>54417</v>
      </c>
      <c r="Q34" s="147">
        <v>5771.83</v>
      </c>
      <c r="R34" s="147">
        <v>54359</v>
      </c>
      <c r="S34" s="147">
        <v>5774.52</v>
      </c>
      <c r="T34" s="147"/>
      <c r="U34" s="147"/>
      <c r="V34" s="147"/>
      <c r="W34" s="83"/>
    </row>
    <row r="35" spans="1:23" s="75" customFormat="1" ht="15" customHeight="1">
      <c r="A35" s="80" t="s">
        <v>44</v>
      </c>
      <c r="B35" s="100">
        <f t="shared" si="2"/>
        <v>14451</v>
      </c>
      <c r="C35" s="101">
        <f t="shared" si="2"/>
        <v>6911.02</v>
      </c>
      <c r="D35" s="100">
        <f t="shared" si="2"/>
        <v>14444</v>
      </c>
      <c r="E35" s="102">
        <f t="shared" si="2"/>
        <v>6912.69</v>
      </c>
      <c r="N35" s="152"/>
      <c r="O35" s="149"/>
      <c r="P35" s="149">
        <v>14451</v>
      </c>
      <c r="Q35" s="149">
        <v>6911.02</v>
      </c>
      <c r="R35" s="149">
        <v>14444</v>
      </c>
      <c r="S35" s="149">
        <v>6912.69</v>
      </c>
      <c r="T35" s="149"/>
      <c r="U35" s="149"/>
      <c r="V35" s="149"/>
      <c r="W35" s="144"/>
    </row>
    <row r="36" spans="1:23" ht="17.25" customHeight="1">
      <c r="A36" s="14" t="s">
        <v>1</v>
      </c>
      <c r="B36" s="88">
        <f>SUM(P32:P35)</f>
        <v>71200</v>
      </c>
      <c r="C36" s="87">
        <f>Q36</f>
        <v>5923.57</v>
      </c>
      <c r="D36" s="88">
        <f>SUM(D32:D35)</f>
        <v>71133</v>
      </c>
      <c r="E36" s="87">
        <f>S36</f>
        <v>5926.07</v>
      </c>
      <c r="O36" s="147"/>
      <c r="P36" s="147">
        <v>71200</v>
      </c>
      <c r="Q36" s="147">
        <v>5923.57</v>
      </c>
      <c r="R36" s="147">
        <v>71133</v>
      </c>
      <c r="S36" s="147">
        <v>5926.07</v>
      </c>
      <c r="T36" s="147">
        <f>P36-P32-P33-P34-P35</f>
        <v>0</v>
      </c>
      <c r="U36" s="147">
        <f>R36-R32-R33-R34-R35</f>
        <v>0</v>
      </c>
      <c r="V36" s="147"/>
      <c r="W36" s="83"/>
    </row>
    <row r="37" spans="1:23" ht="16.5" customHeight="1">
      <c r="A37" s="18"/>
      <c r="B37" s="89"/>
      <c r="C37" s="89"/>
      <c r="D37" s="90"/>
      <c r="E37" s="91"/>
      <c r="O37" s="147"/>
      <c r="P37" s="147"/>
      <c r="Q37" s="147"/>
      <c r="R37" s="147"/>
      <c r="S37" s="147"/>
      <c r="T37" s="147"/>
      <c r="U37" s="147"/>
      <c r="V37" s="147"/>
      <c r="W37" s="83"/>
    </row>
    <row r="38" spans="1:23" ht="12.75">
      <c r="A38" s="18" t="s">
        <v>52</v>
      </c>
      <c r="B38" s="18"/>
      <c r="C38" s="18"/>
      <c r="D38" s="18"/>
      <c r="O38" s="147"/>
      <c r="P38" s="147"/>
      <c r="Q38" s="147"/>
      <c r="R38" s="147"/>
      <c r="S38" s="147"/>
      <c r="T38" s="147"/>
      <c r="U38" s="147"/>
      <c r="V38" s="147"/>
      <c r="W38" s="83"/>
    </row>
    <row r="39" spans="1:23" ht="12.75">
      <c r="A39" s="18" t="s">
        <v>53</v>
      </c>
      <c r="B39" s="18"/>
      <c r="C39" s="18"/>
      <c r="D39" s="18"/>
      <c r="O39" s="147"/>
      <c r="P39" s="147"/>
      <c r="Q39" s="147"/>
      <c r="R39" s="147"/>
      <c r="S39" s="147"/>
      <c r="T39" s="147"/>
      <c r="U39" s="147"/>
      <c r="V39" s="147"/>
      <c r="W39" s="83"/>
    </row>
    <row r="40" spans="1:23" ht="12.75">
      <c r="A40" s="18" t="s">
        <v>76</v>
      </c>
      <c r="B40" s="18"/>
      <c r="C40" s="18"/>
      <c r="D40" s="18"/>
      <c r="O40" s="147"/>
      <c r="P40" s="147"/>
      <c r="Q40" s="147"/>
      <c r="R40" s="147"/>
      <c r="S40" s="147"/>
      <c r="T40" s="147"/>
      <c r="U40" s="147"/>
      <c r="V40" s="147"/>
      <c r="W40" s="83"/>
    </row>
    <row r="41" spans="1:23" ht="18.75" customHeight="1">
      <c r="A41" s="84" t="s">
        <v>46</v>
      </c>
      <c r="B41" s="103">
        <f aca="true" t="shared" si="3" ref="B41:E42">P41</f>
        <v>5964</v>
      </c>
      <c r="C41" s="104">
        <f t="shared" si="3"/>
        <v>3210.64</v>
      </c>
      <c r="D41" s="103">
        <f t="shared" si="3"/>
        <v>5964</v>
      </c>
      <c r="E41" s="105">
        <f t="shared" si="3"/>
        <v>3210.64</v>
      </c>
      <c r="O41" s="147"/>
      <c r="P41" s="153">
        <v>5964</v>
      </c>
      <c r="Q41" s="153">
        <v>3210.64</v>
      </c>
      <c r="R41" s="147">
        <v>5964</v>
      </c>
      <c r="S41" s="147">
        <v>3210.64</v>
      </c>
      <c r="T41" s="147"/>
      <c r="U41" s="147"/>
      <c r="V41" s="147"/>
      <c r="W41" s="83"/>
    </row>
    <row r="42" spans="1:23" s="75" customFormat="1" ht="16.5" customHeight="1">
      <c r="A42" s="80" t="s">
        <v>44</v>
      </c>
      <c r="B42" s="106">
        <f t="shared" si="3"/>
        <v>771</v>
      </c>
      <c r="C42" s="107">
        <f t="shared" si="3"/>
        <v>3105.71</v>
      </c>
      <c r="D42" s="108">
        <f t="shared" si="3"/>
        <v>771</v>
      </c>
      <c r="E42" s="109">
        <f t="shared" si="3"/>
        <v>3105.71</v>
      </c>
      <c r="N42" s="152"/>
      <c r="O42" s="149"/>
      <c r="P42" s="153">
        <v>771</v>
      </c>
      <c r="Q42" s="153">
        <v>3105.71</v>
      </c>
      <c r="R42" s="149">
        <v>771</v>
      </c>
      <c r="S42" s="149">
        <v>3105.71</v>
      </c>
      <c r="T42" s="149"/>
      <c r="U42" s="149"/>
      <c r="V42" s="149"/>
      <c r="W42" s="144"/>
    </row>
    <row r="43" spans="1:23" ht="15" customHeight="1">
      <c r="A43" s="14" t="s">
        <v>1</v>
      </c>
      <c r="B43" s="88">
        <f>SUM(B41:B42)</f>
        <v>6735</v>
      </c>
      <c r="C43" s="87">
        <f>Q43</f>
        <v>3198.63</v>
      </c>
      <c r="D43" s="92">
        <f>R43</f>
        <v>6735</v>
      </c>
      <c r="E43" s="87">
        <f>S43</f>
        <v>3198.63</v>
      </c>
      <c r="O43" s="147"/>
      <c r="P43" s="153">
        <v>6735</v>
      </c>
      <c r="Q43" s="153">
        <v>3198.63</v>
      </c>
      <c r="R43" s="147">
        <v>6735</v>
      </c>
      <c r="S43" s="147">
        <v>3198.63</v>
      </c>
      <c r="T43" s="147"/>
      <c r="U43" s="147"/>
      <c r="V43" s="147"/>
      <c r="W43" s="83"/>
    </row>
    <row r="44" spans="1:5" ht="18" customHeight="1">
      <c r="A44" s="14" t="s">
        <v>47</v>
      </c>
      <c r="B44" s="86">
        <f>SUM(B21,B28,B36,B43)</f>
        <v>1240827</v>
      </c>
      <c r="C44" s="87">
        <f>Q22</f>
        <v>2720.21</v>
      </c>
      <c r="D44" s="88">
        <f>SUM(D21,D28,D36,D43)</f>
        <v>1064135</v>
      </c>
      <c r="E44" s="87">
        <f>S22</f>
        <v>3029.8</v>
      </c>
    </row>
    <row r="45" spans="1:5" ht="6" customHeight="1">
      <c r="A45" s="21"/>
      <c r="B45" s="22"/>
      <c r="C45" s="23"/>
      <c r="D45" s="22"/>
      <c r="E45" s="23"/>
    </row>
    <row r="46" spans="1:4" ht="12.75">
      <c r="A46" s="18" t="s">
        <v>48</v>
      </c>
      <c r="B46" s="24"/>
      <c r="C46" s="24"/>
      <c r="D46" s="25"/>
    </row>
    <row r="47" spans="1:22" ht="12.75">
      <c r="A47" s="85" t="s">
        <v>49</v>
      </c>
      <c r="B47" s="4"/>
      <c r="C47" s="4"/>
      <c r="D47" s="5"/>
      <c r="O47" s="152"/>
      <c r="P47" s="152"/>
      <c r="Q47" s="152"/>
      <c r="R47" s="152"/>
      <c r="S47" s="152"/>
      <c r="T47" s="152"/>
      <c r="U47" s="152"/>
      <c r="V47" s="152"/>
    </row>
    <row r="48" spans="1:5" ht="12.75">
      <c r="A48" s="127"/>
      <c r="B48" s="128"/>
      <c r="C48" s="128"/>
      <c r="D48" s="128"/>
      <c r="E48" s="128"/>
    </row>
    <row r="49" spans="1:5" ht="43.5" customHeight="1">
      <c r="A49" s="124" t="s">
        <v>97</v>
      </c>
      <c r="B49" s="124"/>
      <c r="C49" s="124"/>
      <c r="D49" s="124"/>
      <c r="E49" s="124"/>
    </row>
    <row r="50" spans="1:10" ht="24" customHeight="1">
      <c r="A50" s="126" t="s">
        <v>99</v>
      </c>
      <c r="B50" s="126"/>
      <c r="C50" s="126"/>
      <c r="D50" s="126"/>
      <c r="E50" s="126"/>
      <c r="F50" s="95"/>
      <c r="G50" s="95"/>
      <c r="H50" s="95"/>
      <c r="I50" s="95"/>
      <c r="J50" s="95"/>
    </row>
  </sheetData>
  <sheetProtection/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">
      <selection activeCell="W26" sqref="W26"/>
    </sheetView>
  </sheetViews>
  <sheetFormatPr defaultColWidth="9.140625" defaultRowHeight="12.75"/>
  <cols>
    <col min="1" max="1" width="13.851562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0" width="9.140625" style="3" customWidth="1"/>
    <col min="21" max="23" width="9.140625" style="118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8" t="s">
        <v>24</v>
      </c>
      <c r="B6" s="138"/>
      <c r="C6" s="138"/>
      <c r="D6" s="138"/>
      <c r="E6" s="138"/>
      <c r="F6" s="138"/>
      <c r="G6" s="138"/>
      <c r="H6" s="138"/>
      <c r="I6" s="138"/>
      <c r="J6" s="138" t="s">
        <v>25</v>
      </c>
      <c r="K6" s="138"/>
      <c r="L6" s="138"/>
      <c r="M6" s="138"/>
      <c r="N6" s="138"/>
      <c r="O6" s="138"/>
      <c r="P6" s="138"/>
      <c r="Q6" s="138"/>
      <c r="R6" s="138"/>
    </row>
    <row r="7" spans="1:18" ht="12.75">
      <c r="A7" s="138" t="s">
        <v>23</v>
      </c>
      <c r="B7" s="138"/>
      <c r="C7" s="138"/>
      <c r="D7" s="138"/>
      <c r="E7" s="138"/>
      <c r="F7" s="138"/>
      <c r="G7" s="138"/>
      <c r="H7" s="138"/>
      <c r="I7" s="138"/>
      <c r="J7" s="138" t="s">
        <v>23</v>
      </c>
      <c r="K7" s="138"/>
      <c r="L7" s="138"/>
      <c r="M7" s="138"/>
      <c r="N7" s="138"/>
      <c r="O7" s="138"/>
      <c r="P7" s="138"/>
      <c r="Q7" s="138"/>
      <c r="R7" s="138"/>
    </row>
    <row r="8" spans="1:18" ht="12.75">
      <c r="A8" s="143" t="s">
        <v>68</v>
      </c>
      <c r="B8" s="143"/>
      <c r="C8" s="143"/>
      <c r="D8" s="143"/>
      <c r="E8" s="143"/>
      <c r="F8" s="143"/>
      <c r="G8" s="143"/>
      <c r="H8" s="143"/>
      <c r="I8" s="143"/>
      <c r="J8" s="138" t="s">
        <v>58</v>
      </c>
      <c r="K8" s="138"/>
      <c r="L8" s="138"/>
      <c r="M8" s="138"/>
      <c r="N8" s="138"/>
      <c r="O8" s="138"/>
      <c r="P8" s="138"/>
      <c r="Q8" s="138"/>
      <c r="R8" s="138"/>
    </row>
    <row r="9" spans="1:18" ht="12.75">
      <c r="A9" s="73"/>
      <c r="B9" s="73"/>
      <c r="C9" s="73"/>
      <c r="D9" s="73"/>
      <c r="E9" s="73"/>
      <c r="F9" s="73"/>
      <c r="G9" s="73"/>
      <c r="H9" s="73"/>
      <c r="I9" s="73"/>
      <c r="J9" s="138" t="s">
        <v>69</v>
      </c>
      <c r="K9" s="138"/>
      <c r="L9" s="138"/>
      <c r="M9" s="138"/>
      <c r="N9" s="138"/>
      <c r="O9" s="138"/>
      <c r="P9" s="138"/>
      <c r="Q9" s="138"/>
      <c r="R9" s="138"/>
    </row>
    <row r="10" spans="1:18" ht="12">
      <c r="A10" s="134" t="s">
        <v>103</v>
      </c>
      <c r="B10" s="134"/>
      <c r="C10" s="134"/>
      <c r="D10" s="134"/>
      <c r="E10" s="134"/>
      <c r="F10" s="134"/>
      <c r="G10" s="134"/>
      <c r="H10" s="134"/>
      <c r="I10" s="134"/>
      <c r="J10" s="1"/>
      <c r="K10" s="1"/>
      <c r="L10" s="1"/>
      <c r="M10" s="1"/>
      <c r="N10" s="1"/>
      <c r="O10" s="1"/>
      <c r="P10" s="1"/>
      <c r="Q10" s="1"/>
      <c r="R10" s="1"/>
    </row>
    <row r="11" spans="10:18" ht="12.75" customHeight="1">
      <c r="J11" s="134" t="str">
        <f>A10</f>
        <v>za listopad 2019. (isplata u studenome 2019.)</v>
      </c>
      <c r="K11" s="134"/>
      <c r="L11" s="134"/>
      <c r="M11" s="134"/>
      <c r="N11" s="134"/>
      <c r="O11" s="134"/>
      <c r="P11" s="134"/>
      <c r="Q11" s="134"/>
      <c r="R11" s="134"/>
    </row>
    <row r="12" spans="1:10" ht="12">
      <c r="A12" s="28" t="s">
        <v>4</v>
      </c>
      <c r="J12" s="28" t="s">
        <v>5</v>
      </c>
    </row>
    <row r="13" spans="1:18" ht="12">
      <c r="A13" s="29"/>
      <c r="B13" s="139" t="s">
        <v>6</v>
      </c>
      <c r="C13" s="142"/>
      <c r="D13" s="142"/>
      <c r="E13" s="142"/>
      <c r="F13" s="142"/>
      <c r="G13" s="142"/>
      <c r="H13" s="142"/>
      <c r="I13" s="140"/>
      <c r="J13" s="29"/>
      <c r="K13" s="139" t="s">
        <v>6</v>
      </c>
      <c r="L13" s="142"/>
      <c r="M13" s="142"/>
      <c r="N13" s="142"/>
      <c r="O13" s="142"/>
      <c r="P13" s="142"/>
      <c r="Q13" s="142"/>
      <c r="R13" s="140"/>
    </row>
    <row r="14" spans="1:18" ht="12">
      <c r="A14" s="30"/>
      <c r="B14" s="139" t="s">
        <v>1</v>
      </c>
      <c r="C14" s="140"/>
      <c r="D14" s="139" t="s">
        <v>7</v>
      </c>
      <c r="E14" s="140"/>
      <c r="F14" s="139" t="s">
        <v>70</v>
      </c>
      <c r="G14" s="140"/>
      <c r="H14" s="139" t="s">
        <v>8</v>
      </c>
      <c r="I14" s="140"/>
      <c r="J14" s="30"/>
      <c r="K14" s="139" t="s">
        <v>1</v>
      </c>
      <c r="L14" s="140"/>
      <c r="M14" s="139" t="s">
        <v>29</v>
      </c>
      <c r="N14" s="140"/>
      <c r="O14" s="139" t="s">
        <v>70</v>
      </c>
      <c r="P14" s="140"/>
      <c r="Q14" s="139" t="s">
        <v>8</v>
      </c>
      <c r="R14" s="140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U16" s="119"/>
      <c r="V16" s="119"/>
      <c r="W16" s="119"/>
    </row>
    <row r="17" spans="1:18" ht="12">
      <c r="A17" s="93" t="s">
        <v>73</v>
      </c>
      <c r="B17" s="36">
        <v>92651</v>
      </c>
      <c r="C17" s="37">
        <v>233</v>
      </c>
      <c r="D17" s="38">
        <v>67300</v>
      </c>
      <c r="E17" s="39">
        <v>231.85</v>
      </c>
      <c r="F17" s="38">
        <v>6266</v>
      </c>
      <c r="G17" s="39">
        <v>274.52</v>
      </c>
      <c r="H17" s="38">
        <v>19085</v>
      </c>
      <c r="I17" s="40">
        <v>223.4</v>
      </c>
      <c r="J17" s="93" t="s">
        <v>73</v>
      </c>
      <c r="K17" s="36" t="s">
        <v>104</v>
      </c>
      <c r="L17" s="43" t="s">
        <v>105</v>
      </c>
      <c r="M17" s="38" t="s">
        <v>104</v>
      </c>
      <c r="N17" s="42" t="s">
        <v>105</v>
      </c>
      <c r="O17" s="38" t="s">
        <v>104</v>
      </c>
      <c r="P17" s="3" t="s">
        <v>105</v>
      </c>
      <c r="Q17" s="38" t="s">
        <v>104</v>
      </c>
      <c r="R17" s="40" t="s">
        <v>105</v>
      </c>
    </row>
    <row r="18" spans="1:18" ht="12">
      <c r="A18" s="93" t="s">
        <v>9</v>
      </c>
      <c r="B18" s="36">
        <v>70354</v>
      </c>
      <c r="C18" s="43">
        <v>766.9</v>
      </c>
      <c r="D18" s="38">
        <v>42832</v>
      </c>
      <c r="E18" s="39">
        <v>739.64</v>
      </c>
      <c r="F18" s="38">
        <v>6071</v>
      </c>
      <c r="G18" s="39">
        <v>776.15</v>
      </c>
      <c r="H18" s="38">
        <v>21451</v>
      </c>
      <c r="I18" s="40">
        <v>818.73</v>
      </c>
      <c r="J18" s="93" t="s">
        <v>9</v>
      </c>
      <c r="K18" s="36">
        <v>14</v>
      </c>
      <c r="L18" s="43">
        <v>870.61</v>
      </c>
      <c r="M18" s="38" t="s">
        <v>104</v>
      </c>
      <c r="N18" s="42" t="s">
        <v>105</v>
      </c>
      <c r="O18" s="38">
        <v>14</v>
      </c>
      <c r="P18" s="39">
        <v>870.61</v>
      </c>
      <c r="Q18" s="38" t="s">
        <v>104</v>
      </c>
      <c r="R18" s="40" t="s">
        <v>105</v>
      </c>
    </row>
    <row r="19" spans="1:21" ht="12">
      <c r="A19" s="93" t="s">
        <v>10</v>
      </c>
      <c r="B19" s="36">
        <v>109743</v>
      </c>
      <c r="C19" s="44">
        <v>1253.82</v>
      </c>
      <c r="D19" s="38">
        <v>64713</v>
      </c>
      <c r="E19" s="45">
        <v>1245.05</v>
      </c>
      <c r="F19" s="38">
        <v>14858</v>
      </c>
      <c r="G19" s="45">
        <v>1285.78</v>
      </c>
      <c r="H19" s="38">
        <v>30172</v>
      </c>
      <c r="I19" s="46">
        <v>1256.91</v>
      </c>
      <c r="J19" s="93" t="s">
        <v>10</v>
      </c>
      <c r="K19" s="36">
        <v>53</v>
      </c>
      <c r="L19" s="44">
        <v>1313.29</v>
      </c>
      <c r="M19" s="38">
        <v>1</v>
      </c>
      <c r="N19" s="45">
        <v>1280.38</v>
      </c>
      <c r="O19" s="38">
        <v>40</v>
      </c>
      <c r="P19" s="39">
        <v>1316.73</v>
      </c>
      <c r="Q19" s="38">
        <v>12</v>
      </c>
      <c r="R19" s="46">
        <v>1304.54</v>
      </c>
      <c r="U19" s="118">
        <f>D31+F31+H31-B31</f>
        <v>0</v>
      </c>
    </row>
    <row r="20" spans="1:21" ht="12">
      <c r="A20" s="93" t="s">
        <v>11</v>
      </c>
      <c r="B20" s="36">
        <v>160844</v>
      </c>
      <c r="C20" s="44">
        <v>1766.88</v>
      </c>
      <c r="D20" s="38">
        <v>97933</v>
      </c>
      <c r="E20" s="45">
        <v>1773.63</v>
      </c>
      <c r="F20" s="38">
        <v>29822</v>
      </c>
      <c r="G20" s="45">
        <v>1762.42</v>
      </c>
      <c r="H20" s="38">
        <v>33089</v>
      </c>
      <c r="I20" s="46">
        <v>1750.93</v>
      </c>
      <c r="J20" s="93" t="s">
        <v>11</v>
      </c>
      <c r="K20" s="36">
        <v>211</v>
      </c>
      <c r="L20" s="44">
        <v>1834.5</v>
      </c>
      <c r="M20" s="38" t="s">
        <v>104</v>
      </c>
      <c r="N20" s="45" t="s">
        <v>105</v>
      </c>
      <c r="O20" s="38">
        <v>105</v>
      </c>
      <c r="P20" s="45">
        <v>1765.9</v>
      </c>
      <c r="Q20" s="38">
        <v>106</v>
      </c>
      <c r="R20" s="46">
        <v>1902.45</v>
      </c>
      <c r="U20" s="120">
        <f>D31-'u studenome 2019.'!B18</f>
        <v>0</v>
      </c>
    </row>
    <row r="21" spans="1:21" ht="12">
      <c r="A21" s="93" t="s">
        <v>74</v>
      </c>
      <c r="B21" s="36">
        <v>206825</v>
      </c>
      <c r="C21" s="44">
        <v>2234.25</v>
      </c>
      <c r="D21" s="38">
        <v>128634</v>
      </c>
      <c r="E21" s="45">
        <v>2241.88</v>
      </c>
      <c r="F21" s="38">
        <v>27961</v>
      </c>
      <c r="G21" s="45">
        <v>2235.67</v>
      </c>
      <c r="H21" s="38">
        <v>50230</v>
      </c>
      <c r="I21" s="46">
        <v>2213.92</v>
      </c>
      <c r="J21" s="93" t="s">
        <v>74</v>
      </c>
      <c r="K21" s="36">
        <v>1836</v>
      </c>
      <c r="L21" s="44">
        <v>2312.96</v>
      </c>
      <c r="M21" s="38">
        <v>14</v>
      </c>
      <c r="N21" s="45">
        <v>2265.99</v>
      </c>
      <c r="O21" s="38">
        <v>1334</v>
      </c>
      <c r="P21" s="45">
        <v>2331.38</v>
      </c>
      <c r="Q21" s="38">
        <v>488</v>
      </c>
      <c r="R21" s="46">
        <v>2263.98</v>
      </c>
      <c r="U21" s="120">
        <f>F31-'u studenome 2019.'!B19</f>
        <v>0</v>
      </c>
    </row>
    <row r="22" spans="1:21" ht="12">
      <c r="A22" s="93" t="s">
        <v>62</v>
      </c>
      <c r="B22" s="36">
        <v>157151</v>
      </c>
      <c r="C22" s="44">
        <v>2758.41</v>
      </c>
      <c r="D22" s="38">
        <v>113102</v>
      </c>
      <c r="E22" s="45">
        <v>2766.98</v>
      </c>
      <c r="F22" s="38">
        <v>15755</v>
      </c>
      <c r="G22" s="45">
        <v>2764.55</v>
      </c>
      <c r="H22" s="38">
        <v>28294</v>
      </c>
      <c r="I22" s="46">
        <v>2720.77</v>
      </c>
      <c r="J22" s="93" t="s">
        <v>62</v>
      </c>
      <c r="K22" s="36">
        <v>4963</v>
      </c>
      <c r="L22" s="44">
        <v>2821.87</v>
      </c>
      <c r="M22" s="38">
        <v>879</v>
      </c>
      <c r="N22" s="45">
        <v>2914.44</v>
      </c>
      <c r="O22" s="38">
        <v>3406</v>
      </c>
      <c r="P22" s="45">
        <v>2808.53</v>
      </c>
      <c r="Q22" s="38">
        <v>678</v>
      </c>
      <c r="R22" s="46">
        <v>2768.89</v>
      </c>
      <c r="U22" s="120">
        <f>H31-'u studenome 2019.'!B20</f>
        <v>0</v>
      </c>
    </row>
    <row r="23" spans="1:22" ht="12">
      <c r="A23" s="93" t="s">
        <v>63</v>
      </c>
      <c r="B23" s="36">
        <v>108797</v>
      </c>
      <c r="C23" s="44">
        <v>3236.86</v>
      </c>
      <c r="D23" s="38">
        <v>86198</v>
      </c>
      <c r="E23" s="45">
        <v>3240.23</v>
      </c>
      <c r="F23" s="38">
        <v>7210</v>
      </c>
      <c r="G23" s="45">
        <v>3213.05</v>
      </c>
      <c r="H23" s="38">
        <v>15389</v>
      </c>
      <c r="I23" s="46">
        <v>3229.12</v>
      </c>
      <c r="J23" s="93" t="s">
        <v>63</v>
      </c>
      <c r="K23" s="36">
        <v>6134</v>
      </c>
      <c r="L23" s="44">
        <v>3267.62</v>
      </c>
      <c r="M23" s="38">
        <v>907</v>
      </c>
      <c r="N23" s="45">
        <v>3230.58</v>
      </c>
      <c r="O23" s="38">
        <v>4826</v>
      </c>
      <c r="P23" s="45">
        <v>3275.93</v>
      </c>
      <c r="Q23" s="38">
        <v>401</v>
      </c>
      <c r="R23" s="46">
        <v>3251.44</v>
      </c>
      <c r="U23" s="120">
        <f>B31-'u studenome 2019.'!B21</f>
        <v>0</v>
      </c>
      <c r="V23" s="121">
        <f>C31-'u studenome 2019.'!C21</f>
        <v>0</v>
      </c>
    </row>
    <row r="24" spans="1:18" ht="12">
      <c r="A24" s="93" t="s">
        <v>64</v>
      </c>
      <c r="B24" s="36">
        <v>79501</v>
      </c>
      <c r="C24" s="44">
        <v>3741.64</v>
      </c>
      <c r="D24" s="38">
        <v>67801</v>
      </c>
      <c r="E24" s="45">
        <v>3743.21</v>
      </c>
      <c r="F24" s="38">
        <v>3128</v>
      </c>
      <c r="G24" s="45">
        <v>3717.3</v>
      </c>
      <c r="H24" s="38">
        <v>8572</v>
      </c>
      <c r="I24" s="46">
        <v>3738.09</v>
      </c>
      <c r="J24" s="93" t="s">
        <v>64</v>
      </c>
      <c r="K24" s="36">
        <v>4390</v>
      </c>
      <c r="L24" s="44">
        <v>3765.41</v>
      </c>
      <c r="M24" s="38">
        <v>288</v>
      </c>
      <c r="N24" s="45">
        <v>3659.21</v>
      </c>
      <c r="O24" s="38">
        <v>3558</v>
      </c>
      <c r="P24" s="45">
        <v>3782.6</v>
      </c>
      <c r="Q24" s="38">
        <v>544</v>
      </c>
      <c r="R24" s="46">
        <v>3709.25</v>
      </c>
    </row>
    <row r="25" spans="1:22" ht="12">
      <c r="A25" s="93" t="s">
        <v>65</v>
      </c>
      <c r="B25" s="36">
        <v>60326</v>
      </c>
      <c r="C25" s="44">
        <v>4225.41</v>
      </c>
      <c r="D25" s="38">
        <v>53133</v>
      </c>
      <c r="E25" s="45">
        <v>4228.96</v>
      </c>
      <c r="F25" s="38">
        <v>1407</v>
      </c>
      <c r="G25" s="45">
        <v>4198.48</v>
      </c>
      <c r="H25" s="38">
        <v>5786</v>
      </c>
      <c r="I25" s="46">
        <v>4199.4</v>
      </c>
      <c r="J25" s="93" t="s">
        <v>65</v>
      </c>
      <c r="K25" s="36">
        <v>7342</v>
      </c>
      <c r="L25" s="44">
        <v>4162.84</v>
      </c>
      <c r="M25" s="38">
        <v>103</v>
      </c>
      <c r="N25" s="45">
        <v>4124.16</v>
      </c>
      <c r="O25" s="38">
        <v>6464</v>
      </c>
      <c r="P25" s="45">
        <v>4158.37</v>
      </c>
      <c r="Q25" s="38">
        <v>775</v>
      </c>
      <c r="R25" s="46">
        <v>4205.27</v>
      </c>
      <c r="U25" s="122">
        <f>(('u studenome 2019.'!B32*'u studenome 2019.'!C32)+('u studenome 2019.'!B33*'u studenome 2019.'!C33))/'u studenome 2019.-prema svotama'!M31</f>
        <v>3345.211912521441</v>
      </c>
      <c r="V25" s="122">
        <f>(('u studenome 2019.'!D32*'u studenome 2019.'!E32)+('u studenome 2019.'!D33*'u studenome 2019.'!E33))/'u studenome 2019.-svote bez MU'!M31</f>
        <v>3345.3444206008585</v>
      </c>
    </row>
    <row r="26" spans="1:18" ht="12">
      <c r="A26" s="93" t="s">
        <v>66</v>
      </c>
      <c r="B26" s="36">
        <v>36184</v>
      </c>
      <c r="C26" s="44">
        <v>4728.47</v>
      </c>
      <c r="D26" s="38">
        <v>32711</v>
      </c>
      <c r="E26" s="45">
        <v>4728.47</v>
      </c>
      <c r="F26" s="38">
        <v>654</v>
      </c>
      <c r="G26" s="45">
        <v>4730.81</v>
      </c>
      <c r="H26" s="38">
        <v>2819</v>
      </c>
      <c r="I26" s="46">
        <v>4727.97</v>
      </c>
      <c r="J26" s="93" t="s">
        <v>66</v>
      </c>
      <c r="K26" s="36">
        <v>4287</v>
      </c>
      <c r="L26" s="44">
        <v>4760.15</v>
      </c>
      <c r="M26" s="38">
        <v>51</v>
      </c>
      <c r="N26" s="45">
        <v>4822.3</v>
      </c>
      <c r="O26" s="38">
        <v>3710</v>
      </c>
      <c r="P26" s="45">
        <v>4767.66</v>
      </c>
      <c r="Q26" s="38">
        <v>526</v>
      </c>
      <c r="R26" s="46">
        <v>4701.08</v>
      </c>
    </row>
    <row r="27" spans="1:18" ht="12">
      <c r="A27" s="93" t="s">
        <v>12</v>
      </c>
      <c r="B27" s="36">
        <v>39089</v>
      </c>
      <c r="C27" s="44">
        <v>5453.51</v>
      </c>
      <c r="D27" s="38">
        <v>35047</v>
      </c>
      <c r="E27" s="45">
        <v>5452.97</v>
      </c>
      <c r="F27" s="38">
        <v>602</v>
      </c>
      <c r="G27" s="45">
        <v>5444.77</v>
      </c>
      <c r="H27" s="38">
        <v>3440</v>
      </c>
      <c r="I27" s="46">
        <v>5460.56</v>
      </c>
      <c r="J27" s="93" t="s">
        <v>12</v>
      </c>
      <c r="K27" s="36">
        <v>8777</v>
      </c>
      <c r="L27" s="44">
        <v>5409.38</v>
      </c>
      <c r="M27" s="38">
        <v>44</v>
      </c>
      <c r="N27" s="45">
        <v>5488.02</v>
      </c>
      <c r="O27" s="38">
        <v>7322</v>
      </c>
      <c r="P27" s="45">
        <v>5403.18</v>
      </c>
      <c r="Q27" s="38">
        <v>1411</v>
      </c>
      <c r="R27" s="46">
        <v>5439.11</v>
      </c>
    </row>
    <row r="28" spans="1:18" ht="12">
      <c r="A28" s="93" t="s">
        <v>13</v>
      </c>
      <c r="B28" s="36">
        <v>13418</v>
      </c>
      <c r="C28" s="47">
        <v>6428.66</v>
      </c>
      <c r="D28" s="38">
        <v>12642</v>
      </c>
      <c r="E28" s="45">
        <v>6430.32</v>
      </c>
      <c r="F28" s="38">
        <v>196</v>
      </c>
      <c r="G28" s="45">
        <v>6420.32</v>
      </c>
      <c r="H28" s="38">
        <v>580</v>
      </c>
      <c r="I28" s="46">
        <v>6395.26</v>
      </c>
      <c r="J28" s="93" t="s">
        <v>13</v>
      </c>
      <c r="K28" s="36">
        <v>8440</v>
      </c>
      <c r="L28" s="47">
        <v>6406.66</v>
      </c>
      <c r="M28" s="38">
        <v>31</v>
      </c>
      <c r="N28" s="45">
        <v>6386.98</v>
      </c>
      <c r="O28" s="38">
        <v>7438</v>
      </c>
      <c r="P28" s="45">
        <v>6394.67</v>
      </c>
      <c r="Q28" s="38">
        <v>971</v>
      </c>
      <c r="R28" s="46">
        <v>6499.11</v>
      </c>
    </row>
    <row r="29" spans="1:18" ht="12">
      <c r="A29" s="93" t="s">
        <v>14</v>
      </c>
      <c r="B29" s="36">
        <v>6112</v>
      </c>
      <c r="C29" s="47">
        <v>7449.4</v>
      </c>
      <c r="D29" s="38">
        <v>5847</v>
      </c>
      <c r="E29" s="45">
        <v>7452.71</v>
      </c>
      <c r="F29" s="38">
        <v>65</v>
      </c>
      <c r="G29" s="45">
        <v>7411.37</v>
      </c>
      <c r="H29" s="38">
        <v>200</v>
      </c>
      <c r="I29" s="46">
        <v>7365.01</v>
      </c>
      <c r="J29" s="93" t="s">
        <v>14</v>
      </c>
      <c r="K29" s="36">
        <v>10380</v>
      </c>
      <c r="L29" s="47">
        <v>7586.39</v>
      </c>
      <c r="M29" s="38">
        <v>8</v>
      </c>
      <c r="N29" s="45">
        <v>7288.4</v>
      </c>
      <c r="O29" s="38">
        <v>6762</v>
      </c>
      <c r="P29" s="45">
        <v>7555.31</v>
      </c>
      <c r="Q29" s="38">
        <v>3610</v>
      </c>
      <c r="R29" s="46">
        <v>7645.26</v>
      </c>
    </row>
    <row r="30" spans="1:18" ht="12">
      <c r="A30" s="93" t="s">
        <v>75</v>
      </c>
      <c r="B30" s="36">
        <v>6286</v>
      </c>
      <c r="C30" s="47">
        <v>9219.78</v>
      </c>
      <c r="D30" s="38">
        <v>6152</v>
      </c>
      <c r="E30" s="45">
        <v>9217.11</v>
      </c>
      <c r="F30" s="38">
        <v>32</v>
      </c>
      <c r="G30" s="45">
        <v>9156.26</v>
      </c>
      <c r="H30" s="38">
        <v>102</v>
      </c>
      <c r="I30" s="46">
        <v>9401.23</v>
      </c>
      <c r="J30" s="93" t="s">
        <v>75</v>
      </c>
      <c r="K30" s="36">
        <v>14373</v>
      </c>
      <c r="L30" s="47">
        <v>9406.28</v>
      </c>
      <c r="M30" s="38">
        <v>6</v>
      </c>
      <c r="N30" s="45">
        <v>8957.39</v>
      </c>
      <c r="O30" s="38">
        <v>9438</v>
      </c>
      <c r="P30" s="45">
        <v>9441.53</v>
      </c>
      <c r="Q30" s="38">
        <v>4929</v>
      </c>
      <c r="R30" s="46">
        <v>9339.33</v>
      </c>
    </row>
    <row r="31" spans="1:18" ht="12">
      <c r="A31" s="48" t="s">
        <v>1</v>
      </c>
      <c r="B31" s="49">
        <v>1147281</v>
      </c>
      <c r="C31" s="50">
        <v>2502.84</v>
      </c>
      <c r="D31" s="49">
        <v>814045</v>
      </c>
      <c r="E31" s="50">
        <v>2687.85</v>
      </c>
      <c r="F31" s="49">
        <v>114027</v>
      </c>
      <c r="G31" s="50">
        <v>2045.73</v>
      </c>
      <c r="H31" s="49">
        <v>219209</v>
      </c>
      <c r="I31" s="50">
        <v>2053.56</v>
      </c>
      <c r="J31" s="48" t="s">
        <v>1</v>
      </c>
      <c r="K31" s="49">
        <v>71200</v>
      </c>
      <c r="L31" s="50">
        <v>5923.57</v>
      </c>
      <c r="M31" s="49">
        <v>2332</v>
      </c>
      <c r="N31" s="50">
        <v>3345.21</v>
      </c>
      <c r="O31" s="49">
        <v>54417</v>
      </c>
      <c r="P31" s="50">
        <v>5771.83</v>
      </c>
      <c r="Q31" s="49">
        <v>14451</v>
      </c>
      <c r="R31" s="50">
        <v>6911.02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>
      <c r="A33" s="74"/>
      <c r="B33" s="51"/>
      <c r="C33" s="51"/>
      <c r="D33" s="16"/>
      <c r="E33" s="52"/>
      <c r="F33" s="53"/>
      <c r="G33" s="19"/>
      <c r="H33" s="53"/>
      <c r="I33" s="19"/>
      <c r="J33" s="141" t="s">
        <v>100</v>
      </c>
      <c r="K33" s="141"/>
      <c r="L33" s="141"/>
      <c r="M33" s="141"/>
      <c r="N33" s="141"/>
      <c r="O33" s="141"/>
      <c r="P33" s="141"/>
      <c r="Q33" s="141"/>
      <c r="R33" s="141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8" t="s">
        <v>24</v>
      </c>
      <c r="B37" s="138"/>
      <c r="C37" s="138"/>
      <c r="D37" s="138"/>
      <c r="E37" s="138"/>
      <c r="F37" s="138"/>
      <c r="G37" s="138"/>
      <c r="H37" s="138"/>
      <c r="I37" s="138"/>
      <c r="J37" s="138" t="s">
        <v>27</v>
      </c>
      <c r="K37" s="138"/>
      <c r="L37" s="138"/>
      <c r="M37" s="138"/>
      <c r="N37" s="138"/>
      <c r="O37" s="138"/>
      <c r="P37" s="138"/>
      <c r="Q37" s="138"/>
      <c r="R37" s="138"/>
    </row>
    <row r="38" spans="1:18" ht="12.75">
      <c r="A38" s="138" t="s">
        <v>23</v>
      </c>
      <c r="B38" s="138"/>
      <c r="C38" s="138"/>
      <c r="D38" s="138"/>
      <c r="E38" s="138"/>
      <c r="F38" s="138"/>
      <c r="G38" s="138"/>
      <c r="H38" s="138"/>
      <c r="I38" s="138"/>
      <c r="J38" s="138" t="s">
        <v>28</v>
      </c>
      <c r="K38" s="138"/>
      <c r="L38" s="138"/>
      <c r="M38" s="138"/>
      <c r="N38" s="138"/>
      <c r="O38" s="138"/>
      <c r="P38" s="138"/>
      <c r="Q38" s="138"/>
      <c r="R38" s="138"/>
    </row>
    <row r="39" spans="1:18" ht="12.75">
      <c r="A39" s="138" t="s">
        <v>15</v>
      </c>
      <c r="B39" s="138"/>
      <c r="C39" s="138"/>
      <c r="D39" s="138"/>
      <c r="E39" s="138"/>
      <c r="F39" s="138"/>
      <c r="G39" s="138"/>
      <c r="H39" s="138"/>
      <c r="I39" s="138"/>
      <c r="J39" s="138" t="s">
        <v>26</v>
      </c>
      <c r="K39" s="138"/>
      <c r="L39" s="138"/>
      <c r="M39" s="138"/>
      <c r="N39" s="138"/>
      <c r="O39" s="138"/>
      <c r="P39" s="138"/>
      <c r="Q39" s="138"/>
      <c r="R39" s="138"/>
    </row>
    <row r="40" spans="1:18" ht="12.75">
      <c r="A40" s="138" t="s">
        <v>71</v>
      </c>
      <c r="B40" s="138"/>
      <c r="C40" s="138"/>
      <c r="D40" s="138"/>
      <c r="E40" s="138"/>
      <c r="F40" s="138"/>
      <c r="G40" s="138"/>
      <c r="H40" s="138"/>
      <c r="I40" s="138"/>
      <c r="J40" s="138" t="s">
        <v>77</v>
      </c>
      <c r="K40" s="138"/>
      <c r="L40" s="138"/>
      <c r="M40" s="138"/>
      <c r="N40" s="138"/>
      <c r="O40" s="138"/>
      <c r="P40" s="138"/>
      <c r="Q40" s="138"/>
      <c r="R40" s="138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38" t="s">
        <v>78</v>
      </c>
      <c r="K41" s="138"/>
      <c r="L41" s="138"/>
      <c r="M41" s="138"/>
      <c r="N41" s="138"/>
      <c r="O41" s="138"/>
      <c r="P41" s="138"/>
      <c r="Q41" s="138"/>
      <c r="R41" s="138"/>
    </row>
    <row r="42" spans="1:18" ht="12.75" customHeight="1">
      <c r="A42" s="134" t="str">
        <f>A10</f>
        <v>za listopad 2019. (isplata u studenome 2019.)</v>
      </c>
      <c r="B42" s="134"/>
      <c r="C42" s="134"/>
      <c r="D42" s="134"/>
      <c r="E42" s="134"/>
      <c r="F42" s="134"/>
      <c r="G42" s="134"/>
      <c r="H42" s="134"/>
      <c r="I42" s="134"/>
      <c r="J42" s="134" t="str">
        <f>A10</f>
        <v>za listopad 2019. (isplata u studenome 2019.)</v>
      </c>
      <c r="K42" s="134"/>
      <c r="L42" s="134"/>
      <c r="M42" s="134"/>
      <c r="N42" s="134"/>
      <c r="O42" s="134"/>
      <c r="P42" s="134"/>
      <c r="Q42" s="134"/>
      <c r="R42" s="134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5" t="s">
        <v>6</v>
      </c>
      <c r="C44" s="136"/>
      <c r="D44" s="136"/>
      <c r="E44" s="136"/>
      <c r="F44" s="136"/>
      <c r="G44" s="136"/>
      <c r="H44" s="136"/>
      <c r="I44" s="137"/>
      <c r="J44" s="29"/>
      <c r="K44" s="135" t="s">
        <v>6</v>
      </c>
      <c r="L44" s="136"/>
      <c r="M44" s="136"/>
      <c r="N44" s="136"/>
      <c r="O44" s="136"/>
      <c r="P44" s="136"/>
      <c r="Q44" s="136"/>
      <c r="R44" s="137"/>
    </row>
    <row r="45" spans="1:18" ht="12">
      <c r="A45" s="30"/>
      <c r="B45" s="135" t="s">
        <v>1</v>
      </c>
      <c r="C45" s="137"/>
      <c r="D45" s="135" t="s">
        <v>7</v>
      </c>
      <c r="E45" s="137"/>
      <c r="F45" s="135" t="s">
        <v>70</v>
      </c>
      <c r="G45" s="137"/>
      <c r="H45" s="135" t="s">
        <v>8</v>
      </c>
      <c r="I45" s="137"/>
      <c r="J45" s="30"/>
      <c r="K45" s="135" t="s">
        <v>1</v>
      </c>
      <c r="L45" s="137"/>
      <c r="M45" s="135" t="s">
        <v>7</v>
      </c>
      <c r="N45" s="137"/>
      <c r="O45" s="135" t="s">
        <v>70</v>
      </c>
      <c r="P45" s="137"/>
      <c r="Q45" s="135" t="s">
        <v>8</v>
      </c>
      <c r="R45" s="137"/>
    </row>
    <row r="46" spans="1:18" ht="24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23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U47" s="119"/>
      <c r="V47" s="119"/>
      <c r="W47" s="119"/>
    </row>
    <row r="48" spans="1:21" ht="12">
      <c r="A48" s="93" t="s">
        <v>73</v>
      </c>
      <c r="B48" s="56">
        <v>1</v>
      </c>
      <c r="C48" s="57">
        <v>467.6</v>
      </c>
      <c r="D48" s="58" t="s">
        <v>104</v>
      </c>
      <c r="E48" s="51" t="s">
        <v>105</v>
      </c>
      <c r="F48" s="58" t="s">
        <v>104</v>
      </c>
      <c r="G48" s="59" t="s">
        <v>105</v>
      </c>
      <c r="H48" s="58">
        <v>1</v>
      </c>
      <c r="I48" s="60">
        <v>467.6</v>
      </c>
      <c r="J48" s="93" t="s">
        <v>73</v>
      </c>
      <c r="K48" s="56">
        <v>42</v>
      </c>
      <c r="L48" s="61">
        <v>260.9</v>
      </c>
      <c r="M48" s="58"/>
      <c r="N48" s="51"/>
      <c r="O48" s="58">
        <v>40</v>
      </c>
      <c r="P48" s="51">
        <v>254.89</v>
      </c>
      <c r="Q48" s="58">
        <v>2</v>
      </c>
      <c r="R48" s="60">
        <v>381.04</v>
      </c>
      <c r="U48" s="118">
        <f>B62-'u studenome 2019.'!B28</f>
        <v>0</v>
      </c>
    </row>
    <row r="49" spans="1:21" ht="12">
      <c r="A49" s="93" t="s">
        <v>9</v>
      </c>
      <c r="B49" s="56">
        <v>20</v>
      </c>
      <c r="C49" s="57">
        <v>812.24</v>
      </c>
      <c r="D49" s="58" t="s">
        <v>104</v>
      </c>
      <c r="E49" s="51" t="s">
        <v>105</v>
      </c>
      <c r="F49" s="58">
        <v>17</v>
      </c>
      <c r="G49" s="59">
        <v>831.22</v>
      </c>
      <c r="H49" s="58">
        <v>3</v>
      </c>
      <c r="I49" s="60">
        <v>704.66</v>
      </c>
      <c r="J49" s="93" t="s">
        <v>9</v>
      </c>
      <c r="K49" s="56">
        <v>228</v>
      </c>
      <c r="L49" s="61">
        <v>823.86</v>
      </c>
      <c r="M49" s="58"/>
      <c r="N49" s="51"/>
      <c r="O49" s="58">
        <v>208</v>
      </c>
      <c r="P49" s="51">
        <v>823.69</v>
      </c>
      <c r="Q49" s="58">
        <v>20</v>
      </c>
      <c r="R49" s="60">
        <v>825.71</v>
      </c>
      <c r="S49" s="7"/>
      <c r="U49" s="118">
        <f>D62-'u studenome 2019.'!B25</f>
        <v>0</v>
      </c>
    </row>
    <row r="50" spans="1:21" ht="12">
      <c r="A50" s="93" t="s">
        <v>10</v>
      </c>
      <c r="B50" s="56">
        <v>127</v>
      </c>
      <c r="C50" s="62">
        <v>1338.72</v>
      </c>
      <c r="D50" s="58">
        <v>28</v>
      </c>
      <c r="E50" s="16">
        <v>1372.05</v>
      </c>
      <c r="F50" s="58">
        <v>89</v>
      </c>
      <c r="G50" s="16">
        <v>1328.84</v>
      </c>
      <c r="H50" s="58">
        <v>10</v>
      </c>
      <c r="I50" s="63">
        <v>1333.4</v>
      </c>
      <c r="J50" s="93" t="s">
        <v>10</v>
      </c>
      <c r="K50" s="56">
        <v>433</v>
      </c>
      <c r="L50" s="64">
        <v>1267.65</v>
      </c>
      <c r="M50" s="58"/>
      <c r="N50" s="16"/>
      <c r="O50" s="58">
        <v>383</v>
      </c>
      <c r="P50" s="16">
        <v>1273.87</v>
      </c>
      <c r="Q50" s="58">
        <v>50</v>
      </c>
      <c r="R50" s="63">
        <v>1220</v>
      </c>
      <c r="S50" s="7"/>
      <c r="U50" s="118">
        <f>F62-'u studenome 2019.'!B26</f>
        <v>0</v>
      </c>
    </row>
    <row r="51" spans="1:21" ht="12">
      <c r="A51" s="93" t="s">
        <v>11</v>
      </c>
      <c r="B51" s="56">
        <v>428</v>
      </c>
      <c r="C51" s="62">
        <v>1781.8</v>
      </c>
      <c r="D51" s="58">
        <v>129</v>
      </c>
      <c r="E51" s="16">
        <v>1740.32</v>
      </c>
      <c r="F51" s="58">
        <v>269</v>
      </c>
      <c r="G51" s="16">
        <v>1803.48</v>
      </c>
      <c r="H51" s="58">
        <v>30</v>
      </c>
      <c r="I51" s="63">
        <v>1765.83</v>
      </c>
      <c r="J51" s="93" t="s">
        <v>11</v>
      </c>
      <c r="K51" s="56">
        <v>1023</v>
      </c>
      <c r="L51" s="64">
        <v>1780.67</v>
      </c>
      <c r="M51" s="58"/>
      <c r="N51" s="16"/>
      <c r="O51" s="58">
        <v>894</v>
      </c>
      <c r="P51" s="16">
        <v>1789.31</v>
      </c>
      <c r="Q51" s="58">
        <v>129</v>
      </c>
      <c r="R51" s="63">
        <v>1720.77</v>
      </c>
      <c r="S51" s="7"/>
      <c r="U51" s="118">
        <f>H62-'u studenome 2019.'!B27</f>
        <v>0</v>
      </c>
    </row>
    <row r="52" spans="1:21" ht="12">
      <c r="A52" s="93" t="s">
        <v>74</v>
      </c>
      <c r="B52" s="56">
        <v>632</v>
      </c>
      <c r="C52" s="62">
        <v>2268.87</v>
      </c>
      <c r="D52" s="58">
        <v>50</v>
      </c>
      <c r="E52" s="16">
        <v>2229.64</v>
      </c>
      <c r="F52" s="58">
        <v>504</v>
      </c>
      <c r="G52" s="16">
        <v>2270.83</v>
      </c>
      <c r="H52" s="58">
        <v>78</v>
      </c>
      <c r="I52" s="63">
        <v>2281.34</v>
      </c>
      <c r="J52" s="93" t="s">
        <v>74</v>
      </c>
      <c r="K52" s="56">
        <v>948</v>
      </c>
      <c r="L52" s="64">
        <v>2258.57</v>
      </c>
      <c r="M52" s="58"/>
      <c r="N52" s="16"/>
      <c r="O52" s="58">
        <v>892</v>
      </c>
      <c r="P52" s="16">
        <v>2261.11</v>
      </c>
      <c r="Q52" s="58">
        <v>56</v>
      </c>
      <c r="R52" s="63">
        <v>2218.13</v>
      </c>
      <c r="S52" s="7"/>
      <c r="U52" s="118">
        <f>B62-D62-F62-H62</f>
        <v>0</v>
      </c>
    </row>
    <row r="53" spans="1:19" ht="12">
      <c r="A53" s="93" t="s">
        <v>62</v>
      </c>
      <c r="B53" s="56">
        <v>1638</v>
      </c>
      <c r="C53" s="62">
        <v>2806.67</v>
      </c>
      <c r="D53" s="58">
        <v>342</v>
      </c>
      <c r="E53" s="16">
        <v>2856.39</v>
      </c>
      <c r="F53" s="58">
        <v>1133</v>
      </c>
      <c r="G53" s="16">
        <v>2794.7</v>
      </c>
      <c r="H53" s="58">
        <v>163</v>
      </c>
      <c r="I53" s="63">
        <v>2785.6</v>
      </c>
      <c r="J53" s="93" t="s">
        <v>62</v>
      </c>
      <c r="K53" s="56">
        <v>877</v>
      </c>
      <c r="L53" s="64">
        <v>2744.85</v>
      </c>
      <c r="M53" s="58"/>
      <c r="N53" s="16"/>
      <c r="O53" s="58">
        <v>742</v>
      </c>
      <c r="P53" s="16">
        <v>2721.98</v>
      </c>
      <c r="Q53" s="58">
        <v>135</v>
      </c>
      <c r="R53" s="63">
        <v>2870.55</v>
      </c>
      <c r="S53" s="7"/>
    </row>
    <row r="54" spans="1:19" ht="12">
      <c r="A54" s="93" t="s">
        <v>63</v>
      </c>
      <c r="B54" s="56">
        <v>4082</v>
      </c>
      <c r="C54" s="62">
        <v>3289.52</v>
      </c>
      <c r="D54" s="58">
        <v>1221</v>
      </c>
      <c r="E54" s="16">
        <v>3284.04</v>
      </c>
      <c r="F54" s="58">
        <v>2678</v>
      </c>
      <c r="G54" s="16">
        <v>3294.64</v>
      </c>
      <c r="H54" s="58">
        <v>183</v>
      </c>
      <c r="I54" s="63">
        <v>3251.27</v>
      </c>
      <c r="J54" s="93" t="s">
        <v>63</v>
      </c>
      <c r="K54" s="56">
        <v>564</v>
      </c>
      <c r="L54" s="64">
        <v>3266.98</v>
      </c>
      <c r="M54" s="58"/>
      <c r="N54" s="16"/>
      <c r="O54" s="58">
        <v>490</v>
      </c>
      <c r="P54" s="16">
        <v>3267.1</v>
      </c>
      <c r="Q54" s="58">
        <v>74</v>
      </c>
      <c r="R54" s="63">
        <v>3266.14</v>
      </c>
      <c r="S54" s="7"/>
    </row>
    <row r="55" spans="1:19" ht="12">
      <c r="A55" s="93" t="s">
        <v>64</v>
      </c>
      <c r="B55" s="56">
        <v>2683</v>
      </c>
      <c r="C55" s="62">
        <v>3777.99</v>
      </c>
      <c r="D55" s="58">
        <v>1252</v>
      </c>
      <c r="E55" s="16">
        <v>3797.11</v>
      </c>
      <c r="F55" s="58">
        <v>1233</v>
      </c>
      <c r="G55" s="16">
        <v>3769.19</v>
      </c>
      <c r="H55" s="58">
        <v>198</v>
      </c>
      <c r="I55" s="63">
        <v>3711.86</v>
      </c>
      <c r="J55" s="93" t="s">
        <v>64</v>
      </c>
      <c r="K55" s="56">
        <v>543</v>
      </c>
      <c r="L55" s="64">
        <v>3824.13</v>
      </c>
      <c r="M55" s="58"/>
      <c r="N55" s="16"/>
      <c r="O55" s="58">
        <v>404</v>
      </c>
      <c r="P55" s="16">
        <v>3825.78</v>
      </c>
      <c r="Q55" s="58">
        <v>139</v>
      </c>
      <c r="R55" s="63">
        <v>3819.32</v>
      </c>
      <c r="S55" s="7"/>
    </row>
    <row r="56" spans="1:19" ht="12">
      <c r="A56" s="93" t="s">
        <v>65</v>
      </c>
      <c r="B56" s="56">
        <v>2731</v>
      </c>
      <c r="C56" s="62">
        <v>4168.02</v>
      </c>
      <c r="D56" s="58">
        <v>882</v>
      </c>
      <c r="E56" s="16">
        <v>4194.19</v>
      </c>
      <c r="F56" s="58">
        <v>1694</v>
      </c>
      <c r="G56" s="16">
        <v>4150.22</v>
      </c>
      <c r="H56" s="58">
        <v>155</v>
      </c>
      <c r="I56" s="63">
        <v>4213.62</v>
      </c>
      <c r="J56" s="93" t="s">
        <v>65</v>
      </c>
      <c r="K56" s="56">
        <v>792</v>
      </c>
      <c r="L56" s="64">
        <v>4168.42</v>
      </c>
      <c r="M56" s="58"/>
      <c r="N56" s="16"/>
      <c r="O56" s="58">
        <v>726</v>
      </c>
      <c r="P56" s="16">
        <v>4162.4</v>
      </c>
      <c r="Q56" s="58">
        <v>66</v>
      </c>
      <c r="R56" s="63">
        <v>4234.64</v>
      </c>
      <c r="S56" s="7"/>
    </row>
    <row r="57" spans="1:19" ht="12">
      <c r="A57" s="93" t="s">
        <v>66</v>
      </c>
      <c r="B57" s="56">
        <v>1152</v>
      </c>
      <c r="C57" s="62">
        <v>4742.56</v>
      </c>
      <c r="D57" s="58">
        <v>640</v>
      </c>
      <c r="E57" s="16">
        <v>4758.79</v>
      </c>
      <c r="F57" s="58">
        <v>416</v>
      </c>
      <c r="G57" s="16">
        <v>4721.89</v>
      </c>
      <c r="H57" s="58">
        <v>96</v>
      </c>
      <c r="I57" s="63">
        <v>4723.94</v>
      </c>
      <c r="J57" s="93" t="s">
        <v>66</v>
      </c>
      <c r="K57" s="56">
        <v>521</v>
      </c>
      <c r="L57" s="64">
        <v>4746.36</v>
      </c>
      <c r="M57" s="58"/>
      <c r="N57" s="16"/>
      <c r="O57" s="58">
        <v>466</v>
      </c>
      <c r="P57" s="16">
        <v>4747.46</v>
      </c>
      <c r="Q57" s="58">
        <v>55</v>
      </c>
      <c r="R57" s="63">
        <v>4737.04</v>
      </c>
      <c r="S57" s="7"/>
    </row>
    <row r="58" spans="1:19" ht="12">
      <c r="A58" s="93" t="s">
        <v>12</v>
      </c>
      <c r="B58" s="56">
        <v>1178</v>
      </c>
      <c r="C58" s="62">
        <v>5435.81</v>
      </c>
      <c r="D58" s="58">
        <v>788</v>
      </c>
      <c r="E58" s="16">
        <v>5467.46</v>
      </c>
      <c r="F58" s="58">
        <v>294</v>
      </c>
      <c r="G58" s="16">
        <v>5353.6</v>
      </c>
      <c r="H58" s="58">
        <v>96</v>
      </c>
      <c r="I58" s="63">
        <v>5427.78</v>
      </c>
      <c r="J58" s="93" t="s">
        <v>12</v>
      </c>
      <c r="K58" s="56">
        <v>416</v>
      </c>
      <c r="L58" s="19">
        <v>5460.66</v>
      </c>
      <c r="M58" s="58"/>
      <c r="N58" s="16"/>
      <c r="O58" s="58">
        <v>389</v>
      </c>
      <c r="P58" s="16">
        <v>5467.7</v>
      </c>
      <c r="Q58" s="58">
        <v>27</v>
      </c>
      <c r="R58" s="63">
        <v>5359.22</v>
      </c>
      <c r="S58" s="7"/>
    </row>
    <row r="59" spans="1:19" ht="12">
      <c r="A59" s="93" t="s">
        <v>13</v>
      </c>
      <c r="B59" s="56">
        <v>558</v>
      </c>
      <c r="C59" s="62">
        <v>6405.38</v>
      </c>
      <c r="D59" s="58">
        <v>437</v>
      </c>
      <c r="E59" s="16">
        <v>6406.75</v>
      </c>
      <c r="F59" s="58">
        <v>80</v>
      </c>
      <c r="G59" s="16">
        <v>6413.58</v>
      </c>
      <c r="H59" s="58">
        <v>41</v>
      </c>
      <c r="I59" s="63">
        <v>6374.76</v>
      </c>
      <c r="J59" s="93" t="s">
        <v>13</v>
      </c>
      <c r="K59" s="56">
        <v>203</v>
      </c>
      <c r="L59" s="19">
        <v>6466.68</v>
      </c>
      <c r="M59" s="58"/>
      <c r="N59" s="16"/>
      <c r="O59" s="58">
        <v>190</v>
      </c>
      <c r="P59" s="16">
        <v>6465.95</v>
      </c>
      <c r="Q59" s="58">
        <v>13</v>
      </c>
      <c r="R59" s="63">
        <v>6477.29</v>
      </c>
      <c r="S59" s="7"/>
    </row>
    <row r="60" spans="1:19" ht="12">
      <c r="A60" s="93" t="s">
        <v>14</v>
      </c>
      <c r="B60" s="56">
        <v>180</v>
      </c>
      <c r="C60" s="62">
        <v>7429.99</v>
      </c>
      <c r="D60" s="58">
        <v>116</v>
      </c>
      <c r="E60" s="16">
        <v>7425.68</v>
      </c>
      <c r="F60" s="58">
        <v>44</v>
      </c>
      <c r="G60" s="16">
        <v>7452.49</v>
      </c>
      <c r="H60" s="58">
        <v>20</v>
      </c>
      <c r="I60" s="63">
        <v>7405.52</v>
      </c>
      <c r="J60" s="93" t="s">
        <v>14</v>
      </c>
      <c r="K60" s="56">
        <v>94</v>
      </c>
      <c r="L60" s="19">
        <v>7359.32</v>
      </c>
      <c r="M60" s="58"/>
      <c r="N60" s="16"/>
      <c r="O60" s="58">
        <v>91</v>
      </c>
      <c r="P60" s="16">
        <v>7356.29</v>
      </c>
      <c r="Q60" s="58">
        <v>3</v>
      </c>
      <c r="R60" s="63">
        <v>7451.27</v>
      </c>
      <c r="S60" s="7"/>
    </row>
    <row r="61" spans="1:19" ht="12">
      <c r="A61" s="93" t="s">
        <v>75</v>
      </c>
      <c r="B61" s="56">
        <v>201</v>
      </c>
      <c r="C61" s="62">
        <v>9160.38</v>
      </c>
      <c r="D61" s="58">
        <v>144</v>
      </c>
      <c r="E61" s="16">
        <v>9247.96</v>
      </c>
      <c r="F61" s="58">
        <v>44</v>
      </c>
      <c r="G61" s="16">
        <v>9010.75</v>
      </c>
      <c r="H61" s="58">
        <v>13</v>
      </c>
      <c r="I61" s="63">
        <v>8696.72</v>
      </c>
      <c r="J61" s="93" t="s">
        <v>75</v>
      </c>
      <c r="K61" s="56">
        <v>51</v>
      </c>
      <c r="L61" s="19">
        <v>8934.15</v>
      </c>
      <c r="M61" s="58"/>
      <c r="N61" s="16"/>
      <c r="O61" s="58">
        <v>49</v>
      </c>
      <c r="P61" s="16">
        <v>8918.34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15611</v>
      </c>
      <c r="C62" s="66">
        <v>3878.5</v>
      </c>
      <c r="D62" s="65">
        <v>6029</v>
      </c>
      <c r="E62" s="66">
        <v>4339.22</v>
      </c>
      <c r="F62" s="65">
        <v>8495</v>
      </c>
      <c r="G62" s="66">
        <v>3555.63</v>
      </c>
      <c r="H62" s="65">
        <v>1087</v>
      </c>
      <c r="I62" s="66">
        <v>3846.39</v>
      </c>
      <c r="J62" s="48" t="s">
        <v>1</v>
      </c>
      <c r="K62" s="65">
        <v>6735</v>
      </c>
      <c r="L62" s="66">
        <v>3198.63</v>
      </c>
      <c r="M62" s="65"/>
      <c r="N62" s="66"/>
      <c r="O62" s="65">
        <v>5964</v>
      </c>
      <c r="P62" s="66">
        <v>3210.64</v>
      </c>
      <c r="Q62" s="65">
        <v>771</v>
      </c>
      <c r="R62" s="66">
        <v>3105.71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3" s="52" customFormat="1" ht="1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  <c r="U64" s="123"/>
      <c r="V64" s="123"/>
      <c r="W64" s="123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1">
    <mergeCell ref="H14:I14"/>
    <mergeCell ref="K14:L14"/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O45:P45"/>
    <mergeCell ref="Q45:R45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">
      <selection activeCell="U24" sqref="U24"/>
    </sheetView>
  </sheetViews>
  <sheetFormatPr defaultColWidth="9.140625" defaultRowHeight="12.75"/>
  <cols>
    <col min="1" max="1" width="14.5742187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38" t="s">
        <v>24</v>
      </c>
      <c r="B6" s="138"/>
      <c r="C6" s="138"/>
      <c r="D6" s="138"/>
      <c r="E6" s="138"/>
      <c r="F6" s="138"/>
      <c r="G6" s="138"/>
      <c r="H6" s="138"/>
      <c r="I6" s="138"/>
      <c r="J6" s="138" t="s">
        <v>25</v>
      </c>
      <c r="K6" s="138"/>
      <c r="L6" s="138"/>
      <c r="M6" s="138"/>
      <c r="N6" s="138"/>
      <c r="O6" s="138"/>
      <c r="P6" s="138"/>
      <c r="Q6" s="138"/>
      <c r="R6" s="138"/>
    </row>
    <row r="7" spans="1:18" ht="12.75">
      <c r="A7" s="138" t="s">
        <v>23</v>
      </c>
      <c r="B7" s="138"/>
      <c r="C7" s="138"/>
      <c r="D7" s="138"/>
      <c r="E7" s="138"/>
      <c r="F7" s="138"/>
      <c r="G7" s="138"/>
      <c r="H7" s="138"/>
      <c r="I7" s="138"/>
      <c r="J7" s="138" t="s">
        <v>23</v>
      </c>
      <c r="K7" s="138"/>
      <c r="L7" s="138"/>
      <c r="M7" s="138"/>
      <c r="N7" s="138"/>
      <c r="O7" s="138"/>
      <c r="P7" s="138"/>
      <c r="Q7" s="138"/>
      <c r="R7" s="138"/>
    </row>
    <row r="8" spans="1:18" ht="12.75">
      <c r="A8" s="143" t="s">
        <v>68</v>
      </c>
      <c r="B8" s="143"/>
      <c r="C8" s="143"/>
      <c r="D8" s="143"/>
      <c r="E8" s="143"/>
      <c r="F8" s="143"/>
      <c r="G8" s="143"/>
      <c r="H8" s="143"/>
      <c r="I8" s="143"/>
      <c r="J8" s="138" t="s">
        <v>58</v>
      </c>
      <c r="K8" s="138"/>
      <c r="L8" s="138"/>
      <c r="M8" s="138"/>
      <c r="N8" s="138"/>
      <c r="O8" s="138"/>
      <c r="P8" s="138"/>
      <c r="Q8" s="138"/>
      <c r="R8" s="138"/>
    </row>
    <row r="9" spans="1:18" ht="12.75">
      <c r="A9" s="143" t="s">
        <v>72</v>
      </c>
      <c r="B9" s="143"/>
      <c r="C9" s="143"/>
      <c r="D9" s="143"/>
      <c r="E9" s="143"/>
      <c r="F9" s="143"/>
      <c r="G9" s="143"/>
      <c r="H9" s="143"/>
      <c r="I9" s="143"/>
      <c r="J9" s="138" t="s">
        <v>69</v>
      </c>
      <c r="K9" s="138"/>
      <c r="L9" s="138"/>
      <c r="M9" s="138"/>
      <c r="N9" s="138"/>
      <c r="O9" s="138"/>
      <c r="P9" s="138"/>
      <c r="Q9" s="138"/>
      <c r="R9" s="138"/>
    </row>
    <row r="10" spans="1:18" ht="12.75">
      <c r="A10" s="134" t="str">
        <f>'u studenome 2019.-prema svotama'!A10:I10</f>
        <v>za listopad 2019. (isplata u studenome 2019.)</v>
      </c>
      <c r="B10" s="134"/>
      <c r="C10" s="134"/>
      <c r="D10" s="134"/>
      <c r="E10" s="134"/>
      <c r="F10" s="134"/>
      <c r="G10" s="134"/>
      <c r="H10" s="134"/>
      <c r="I10" s="134"/>
      <c r="J10" s="143" t="s">
        <v>72</v>
      </c>
      <c r="K10" s="143"/>
      <c r="L10" s="143"/>
      <c r="M10" s="143"/>
      <c r="N10" s="143"/>
      <c r="O10" s="143"/>
      <c r="P10" s="143"/>
      <c r="Q10" s="143"/>
      <c r="R10" s="143"/>
    </row>
    <row r="11" spans="10:18" ht="12.75" customHeight="1">
      <c r="J11" s="134" t="str">
        <f>A10</f>
        <v>za listopad 2019. (isplata u studenome 2019.)</v>
      </c>
      <c r="K11" s="134"/>
      <c r="L11" s="134"/>
      <c r="M11" s="134"/>
      <c r="N11" s="134"/>
      <c r="O11" s="134"/>
      <c r="P11" s="134"/>
      <c r="Q11" s="134"/>
      <c r="R11" s="134"/>
    </row>
    <row r="12" spans="1:10" ht="12">
      <c r="A12" s="28" t="s">
        <v>4</v>
      </c>
      <c r="J12" s="28" t="s">
        <v>5</v>
      </c>
    </row>
    <row r="13" spans="1:18" ht="12">
      <c r="A13" s="29"/>
      <c r="B13" s="139" t="s">
        <v>6</v>
      </c>
      <c r="C13" s="142"/>
      <c r="D13" s="142"/>
      <c r="E13" s="142"/>
      <c r="F13" s="142"/>
      <c r="G13" s="142"/>
      <c r="H13" s="142"/>
      <c r="I13" s="140"/>
      <c r="J13" s="29"/>
      <c r="K13" s="139" t="s">
        <v>6</v>
      </c>
      <c r="L13" s="142"/>
      <c r="M13" s="142"/>
      <c r="N13" s="142"/>
      <c r="O13" s="142"/>
      <c r="P13" s="142"/>
      <c r="Q13" s="142"/>
      <c r="R13" s="140"/>
    </row>
    <row r="14" spans="1:18" ht="12">
      <c r="A14" s="30"/>
      <c r="B14" s="139" t="s">
        <v>1</v>
      </c>
      <c r="C14" s="140"/>
      <c r="D14" s="139" t="s">
        <v>7</v>
      </c>
      <c r="E14" s="140"/>
      <c r="F14" s="139" t="s">
        <v>70</v>
      </c>
      <c r="G14" s="140"/>
      <c r="H14" s="139" t="s">
        <v>8</v>
      </c>
      <c r="I14" s="140"/>
      <c r="J14" s="30"/>
      <c r="K14" s="139" t="s">
        <v>1</v>
      </c>
      <c r="L14" s="140"/>
      <c r="M14" s="139" t="s">
        <v>29</v>
      </c>
      <c r="N14" s="140"/>
      <c r="O14" s="139" t="s">
        <v>70</v>
      </c>
      <c r="P14" s="140"/>
      <c r="Q14" s="139" t="s">
        <v>8</v>
      </c>
      <c r="R14" s="140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18" ht="12">
      <c r="A17" s="93" t="s">
        <v>60</v>
      </c>
      <c r="B17" s="36">
        <v>3685</v>
      </c>
      <c r="C17" s="37">
        <v>328.4</v>
      </c>
      <c r="D17" s="38">
        <v>940</v>
      </c>
      <c r="E17" s="39">
        <v>295.74</v>
      </c>
      <c r="F17" s="38">
        <v>2066</v>
      </c>
      <c r="G17" s="39">
        <v>338.09</v>
      </c>
      <c r="H17" s="38">
        <v>679</v>
      </c>
      <c r="I17" s="40">
        <v>344.12</v>
      </c>
      <c r="J17" s="93" t="s">
        <v>60</v>
      </c>
      <c r="K17" s="36" t="s">
        <v>104</v>
      </c>
      <c r="L17" s="43" t="s">
        <v>105</v>
      </c>
      <c r="M17" s="38" t="s">
        <v>104</v>
      </c>
      <c r="N17" s="42" t="s">
        <v>105</v>
      </c>
      <c r="O17" s="38" t="s">
        <v>104</v>
      </c>
      <c r="P17" s="3" t="s">
        <v>105</v>
      </c>
      <c r="Q17" s="38" t="s">
        <v>104</v>
      </c>
      <c r="R17" s="40" t="s">
        <v>105</v>
      </c>
    </row>
    <row r="18" spans="1:23" ht="12">
      <c r="A18" s="93" t="s">
        <v>9</v>
      </c>
      <c r="B18" s="36">
        <v>30862</v>
      </c>
      <c r="C18" s="43">
        <v>831.16</v>
      </c>
      <c r="D18" s="38">
        <v>11068</v>
      </c>
      <c r="E18" s="39">
        <v>787.6</v>
      </c>
      <c r="F18" s="38">
        <v>4368</v>
      </c>
      <c r="G18" s="39">
        <v>814</v>
      </c>
      <c r="H18" s="38">
        <v>15426</v>
      </c>
      <c r="I18" s="40">
        <v>867.27</v>
      </c>
      <c r="J18" s="93" t="s">
        <v>9</v>
      </c>
      <c r="K18" s="36">
        <v>14</v>
      </c>
      <c r="L18" s="43">
        <v>870.61</v>
      </c>
      <c r="M18" s="38" t="s">
        <v>104</v>
      </c>
      <c r="N18" s="42" t="s">
        <v>105</v>
      </c>
      <c r="O18" s="38">
        <v>14</v>
      </c>
      <c r="P18" s="39">
        <v>870.61</v>
      </c>
      <c r="Q18" s="38" t="s">
        <v>104</v>
      </c>
      <c r="R18" s="40" t="s">
        <v>105</v>
      </c>
      <c r="V18" s="118">
        <f>B31-'u studenome 2019.'!D21</f>
        <v>0</v>
      </c>
      <c r="W18" s="121">
        <f>C31-'u studenome 2019.'!E21</f>
        <v>0</v>
      </c>
    </row>
    <row r="19" spans="1:22" ht="12">
      <c r="A19" s="93" t="s">
        <v>10</v>
      </c>
      <c r="B19" s="36">
        <v>94187</v>
      </c>
      <c r="C19" s="44">
        <v>1258.62</v>
      </c>
      <c r="D19" s="38">
        <v>51297</v>
      </c>
      <c r="E19" s="45">
        <v>1250.12</v>
      </c>
      <c r="F19" s="38">
        <v>14643</v>
      </c>
      <c r="G19" s="45">
        <v>1287.41</v>
      </c>
      <c r="H19" s="38">
        <v>28247</v>
      </c>
      <c r="I19" s="46">
        <v>1259.14</v>
      </c>
      <c r="J19" s="93" t="s">
        <v>10</v>
      </c>
      <c r="K19" s="36">
        <v>53</v>
      </c>
      <c r="L19" s="44">
        <v>1313.29</v>
      </c>
      <c r="M19" s="38">
        <v>1</v>
      </c>
      <c r="N19" s="45">
        <v>1280.38</v>
      </c>
      <c r="O19" s="38">
        <v>40</v>
      </c>
      <c r="P19" s="39">
        <v>1316.73</v>
      </c>
      <c r="Q19" s="38">
        <v>12</v>
      </c>
      <c r="R19" s="46">
        <v>1304.54</v>
      </c>
      <c r="V19" s="118">
        <f>D31-'u studenome 2019.'!D18</f>
        <v>0</v>
      </c>
    </row>
    <row r="20" spans="1:22" ht="12">
      <c r="A20" s="93" t="s">
        <v>11</v>
      </c>
      <c r="B20" s="36">
        <v>149655</v>
      </c>
      <c r="C20" s="44">
        <v>1768.76</v>
      </c>
      <c r="D20" s="38">
        <v>88123</v>
      </c>
      <c r="E20" s="45">
        <v>1777.14</v>
      </c>
      <c r="F20" s="38">
        <v>29777</v>
      </c>
      <c r="G20" s="45">
        <v>1762.5</v>
      </c>
      <c r="H20" s="38">
        <v>31755</v>
      </c>
      <c r="I20" s="46">
        <v>1751.37</v>
      </c>
      <c r="J20" s="93" t="s">
        <v>11</v>
      </c>
      <c r="K20" s="36">
        <v>210</v>
      </c>
      <c r="L20" s="44">
        <v>1836.08</v>
      </c>
      <c r="M20" s="38" t="s">
        <v>104</v>
      </c>
      <c r="N20" s="45" t="s">
        <v>105</v>
      </c>
      <c r="O20" s="38">
        <v>104</v>
      </c>
      <c r="P20" s="45">
        <v>1768.42</v>
      </c>
      <c r="Q20" s="38">
        <v>106</v>
      </c>
      <c r="R20" s="46">
        <v>1902.45</v>
      </c>
      <c r="V20" s="118">
        <f>F31-'u studenome 2019.'!D19</f>
        <v>0</v>
      </c>
    </row>
    <row r="21" spans="1:22" ht="12">
      <c r="A21" s="93" t="s">
        <v>61</v>
      </c>
      <c r="B21" s="36">
        <v>198986</v>
      </c>
      <c r="C21" s="44">
        <v>2234.55</v>
      </c>
      <c r="D21" s="38">
        <v>121881</v>
      </c>
      <c r="E21" s="45">
        <v>2242.61</v>
      </c>
      <c r="F21" s="38">
        <v>27916</v>
      </c>
      <c r="G21" s="45">
        <v>2235.61</v>
      </c>
      <c r="H21" s="38">
        <v>49189</v>
      </c>
      <c r="I21" s="46">
        <v>2213.97</v>
      </c>
      <c r="J21" s="93" t="s">
        <v>61</v>
      </c>
      <c r="K21" s="36">
        <v>1826</v>
      </c>
      <c r="L21" s="44">
        <v>2313.05</v>
      </c>
      <c r="M21" s="38">
        <v>14</v>
      </c>
      <c r="N21" s="45">
        <v>2265.99</v>
      </c>
      <c r="O21" s="38">
        <v>1327</v>
      </c>
      <c r="P21" s="45">
        <v>2331.11</v>
      </c>
      <c r="Q21" s="38">
        <v>485</v>
      </c>
      <c r="R21" s="46">
        <v>2264.97</v>
      </c>
      <c r="V21" s="118">
        <f>H31-'u studenome 2019.'!D20</f>
        <v>0</v>
      </c>
    </row>
    <row r="22" spans="1:22" ht="12">
      <c r="A22" s="93" t="s">
        <v>62</v>
      </c>
      <c r="B22" s="36">
        <v>151377</v>
      </c>
      <c r="C22" s="44">
        <v>2759.06</v>
      </c>
      <c r="D22" s="38">
        <v>107861</v>
      </c>
      <c r="E22" s="45">
        <v>2768.19</v>
      </c>
      <c r="F22" s="38">
        <v>15672</v>
      </c>
      <c r="G22" s="45">
        <v>2763.99</v>
      </c>
      <c r="H22" s="38">
        <v>27844</v>
      </c>
      <c r="I22" s="46">
        <v>2720.94</v>
      </c>
      <c r="J22" s="93" t="s">
        <v>62</v>
      </c>
      <c r="K22" s="36">
        <v>4947</v>
      </c>
      <c r="L22" s="44">
        <v>2821.94</v>
      </c>
      <c r="M22" s="38">
        <v>879</v>
      </c>
      <c r="N22" s="45">
        <v>2914.44</v>
      </c>
      <c r="O22" s="38">
        <v>3390</v>
      </c>
      <c r="P22" s="45">
        <v>2808.57</v>
      </c>
      <c r="Q22" s="38">
        <v>678</v>
      </c>
      <c r="R22" s="46">
        <v>2768.89</v>
      </c>
      <c r="V22" s="118">
        <f>B31-D31-F31-H31</f>
        <v>0</v>
      </c>
    </row>
    <row r="23" spans="1:18" ht="12">
      <c r="A23" s="93" t="s">
        <v>63</v>
      </c>
      <c r="B23" s="36">
        <v>105448</v>
      </c>
      <c r="C23" s="44">
        <v>3237.28</v>
      </c>
      <c r="D23" s="38">
        <v>83122</v>
      </c>
      <c r="E23" s="45">
        <v>3240.83</v>
      </c>
      <c r="F23" s="38">
        <v>7170</v>
      </c>
      <c r="G23" s="45">
        <v>3213.29</v>
      </c>
      <c r="H23" s="38">
        <v>15156</v>
      </c>
      <c r="I23" s="46">
        <v>3229.19</v>
      </c>
      <c r="J23" s="93" t="s">
        <v>63</v>
      </c>
      <c r="K23" s="36">
        <v>6115</v>
      </c>
      <c r="L23" s="44">
        <v>3267.77</v>
      </c>
      <c r="M23" s="38">
        <v>905</v>
      </c>
      <c r="N23" s="45">
        <v>3230.67</v>
      </c>
      <c r="O23" s="38">
        <v>4811</v>
      </c>
      <c r="P23" s="45">
        <v>3276.09</v>
      </c>
      <c r="Q23" s="38">
        <v>399</v>
      </c>
      <c r="R23" s="46">
        <v>3251.65</v>
      </c>
    </row>
    <row r="24" spans="1:18" ht="12">
      <c r="A24" s="93" t="s">
        <v>64</v>
      </c>
      <c r="B24" s="36">
        <v>77670</v>
      </c>
      <c r="C24" s="44">
        <v>3742</v>
      </c>
      <c r="D24" s="38">
        <v>66082</v>
      </c>
      <c r="E24" s="45">
        <v>3743.65</v>
      </c>
      <c r="F24" s="38">
        <v>3122</v>
      </c>
      <c r="G24" s="45">
        <v>3717.4</v>
      </c>
      <c r="H24" s="38">
        <v>8466</v>
      </c>
      <c r="I24" s="46">
        <v>3738.24</v>
      </c>
      <c r="J24" s="93" t="s">
        <v>64</v>
      </c>
      <c r="K24" s="36">
        <v>4379</v>
      </c>
      <c r="L24" s="44">
        <v>3765.52</v>
      </c>
      <c r="M24" s="38">
        <v>288</v>
      </c>
      <c r="N24" s="45">
        <v>3659.21</v>
      </c>
      <c r="O24" s="38">
        <v>3548</v>
      </c>
      <c r="P24" s="45">
        <v>3782.72</v>
      </c>
      <c r="Q24" s="38">
        <v>543</v>
      </c>
      <c r="R24" s="46">
        <v>3709.53</v>
      </c>
    </row>
    <row r="25" spans="1:18" ht="12">
      <c r="A25" s="93" t="s">
        <v>65</v>
      </c>
      <c r="B25" s="36">
        <v>59274</v>
      </c>
      <c r="C25" s="44">
        <v>4225.41</v>
      </c>
      <c r="D25" s="38">
        <v>52131</v>
      </c>
      <c r="E25" s="45">
        <v>4229</v>
      </c>
      <c r="F25" s="38">
        <v>1406</v>
      </c>
      <c r="G25" s="45">
        <v>4198.59</v>
      </c>
      <c r="H25" s="38">
        <v>5737</v>
      </c>
      <c r="I25" s="46">
        <v>4199.35</v>
      </c>
      <c r="J25" s="93" t="s">
        <v>65</v>
      </c>
      <c r="K25" s="36">
        <v>7336</v>
      </c>
      <c r="L25" s="44">
        <v>4162.87</v>
      </c>
      <c r="M25" s="38">
        <v>103</v>
      </c>
      <c r="N25" s="45">
        <v>4124.16</v>
      </c>
      <c r="O25" s="38">
        <v>6458</v>
      </c>
      <c r="P25" s="45">
        <v>4158.39</v>
      </c>
      <c r="Q25" s="38">
        <v>775</v>
      </c>
      <c r="R25" s="46">
        <v>4205.27</v>
      </c>
    </row>
    <row r="26" spans="1:18" ht="12">
      <c r="A26" s="93" t="s">
        <v>66</v>
      </c>
      <c r="B26" s="36">
        <v>35582</v>
      </c>
      <c r="C26" s="44">
        <v>4728.58</v>
      </c>
      <c r="D26" s="38">
        <v>32134</v>
      </c>
      <c r="E26" s="45">
        <v>4728.59</v>
      </c>
      <c r="F26" s="38">
        <v>653</v>
      </c>
      <c r="G26" s="45">
        <v>4730.62</v>
      </c>
      <c r="H26" s="38">
        <v>2795</v>
      </c>
      <c r="I26" s="46">
        <v>4728.02</v>
      </c>
      <c r="J26" s="93" t="s">
        <v>66</v>
      </c>
      <c r="K26" s="36">
        <v>4285</v>
      </c>
      <c r="L26" s="44">
        <v>4760.21</v>
      </c>
      <c r="M26" s="38">
        <v>51</v>
      </c>
      <c r="N26" s="45">
        <v>4822.3</v>
      </c>
      <c r="O26" s="38">
        <v>3708</v>
      </c>
      <c r="P26" s="45">
        <v>4767.75</v>
      </c>
      <c r="Q26" s="38">
        <v>526</v>
      </c>
      <c r="R26" s="46">
        <v>4701.08</v>
      </c>
    </row>
    <row r="27" spans="1:18" ht="12">
      <c r="A27" s="93" t="s">
        <v>12</v>
      </c>
      <c r="B27" s="36">
        <v>38521</v>
      </c>
      <c r="C27" s="47">
        <v>5453.75</v>
      </c>
      <c r="D27" s="38">
        <v>34506</v>
      </c>
      <c r="E27" s="45">
        <v>5453.24</v>
      </c>
      <c r="F27" s="38">
        <v>601</v>
      </c>
      <c r="G27" s="45">
        <v>5443.85</v>
      </c>
      <c r="H27" s="38">
        <v>3414</v>
      </c>
      <c r="I27" s="46">
        <v>5460.63</v>
      </c>
      <c r="J27" s="93" t="s">
        <v>12</v>
      </c>
      <c r="K27" s="36">
        <v>8776</v>
      </c>
      <c r="L27" s="47">
        <v>5409.34</v>
      </c>
      <c r="M27" s="38">
        <v>44</v>
      </c>
      <c r="N27" s="45">
        <v>5488.02</v>
      </c>
      <c r="O27" s="38">
        <v>7321</v>
      </c>
      <c r="P27" s="45">
        <v>5403.13</v>
      </c>
      <c r="Q27" s="38">
        <v>1411</v>
      </c>
      <c r="R27" s="46">
        <v>5439.11</v>
      </c>
    </row>
    <row r="28" spans="1:18" ht="12">
      <c r="A28" s="93" t="s">
        <v>13</v>
      </c>
      <c r="B28" s="36">
        <v>13256</v>
      </c>
      <c r="C28" s="47">
        <v>6429.38</v>
      </c>
      <c r="D28" s="38">
        <v>12482</v>
      </c>
      <c r="E28" s="45">
        <v>6431.1</v>
      </c>
      <c r="F28" s="38">
        <v>196</v>
      </c>
      <c r="G28" s="45">
        <v>6420.32</v>
      </c>
      <c r="H28" s="38">
        <v>578</v>
      </c>
      <c r="I28" s="46">
        <v>6395.39</v>
      </c>
      <c r="J28" s="93" t="s">
        <v>13</v>
      </c>
      <c r="K28" s="36">
        <v>8440</v>
      </c>
      <c r="L28" s="47">
        <v>6406.66</v>
      </c>
      <c r="M28" s="38">
        <v>31</v>
      </c>
      <c r="N28" s="45">
        <v>6386.98</v>
      </c>
      <c r="O28" s="38">
        <v>7438</v>
      </c>
      <c r="P28" s="45">
        <v>6394.67</v>
      </c>
      <c r="Q28" s="38">
        <v>971</v>
      </c>
      <c r="R28" s="46">
        <v>6499.11</v>
      </c>
    </row>
    <row r="29" spans="1:18" ht="12">
      <c r="A29" s="93" t="s">
        <v>14</v>
      </c>
      <c r="B29" s="36">
        <v>6023</v>
      </c>
      <c r="C29" s="47">
        <v>7449.3</v>
      </c>
      <c r="D29" s="38">
        <v>5758</v>
      </c>
      <c r="E29" s="45">
        <v>7452.65</v>
      </c>
      <c r="F29" s="38">
        <v>65</v>
      </c>
      <c r="G29" s="45">
        <v>7411.37</v>
      </c>
      <c r="H29" s="38">
        <v>200</v>
      </c>
      <c r="I29" s="46">
        <v>7365.01</v>
      </c>
      <c r="J29" s="93" t="s">
        <v>14</v>
      </c>
      <c r="K29" s="36">
        <v>10379</v>
      </c>
      <c r="L29" s="47">
        <v>7586.36</v>
      </c>
      <c r="M29" s="38">
        <v>8</v>
      </c>
      <c r="N29" s="45">
        <v>7288.4</v>
      </c>
      <c r="O29" s="38">
        <v>6762</v>
      </c>
      <c r="P29" s="45">
        <v>7555.31</v>
      </c>
      <c r="Q29" s="38">
        <v>3609</v>
      </c>
      <c r="R29" s="46">
        <v>7645.19</v>
      </c>
    </row>
    <row r="30" spans="1:18" ht="12">
      <c r="A30" s="93" t="s">
        <v>67</v>
      </c>
      <c r="B30" s="36">
        <v>6230</v>
      </c>
      <c r="C30" s="47">
        <v>9221.5</v>
      </c>
      <c r="D30" s="38">
        <v>6097</v>
      </c>
      <c r="E30" s="45">
        <v>9219</v>
      </c>
      <c r="F30" s="38">
        <v>32</v>
      </c>
      <c r="G30" s="45">
        <v>9156.26</v>
      </c>
      <c r="H30" s="38">
        <v>101</v>
      </c>
      <c r="I30" s="46">
        <v>9393.09</v>
      </c>
      <c r="J30" s="93" t="s">
        <v>67</v>
      </c>
      <c r="K30" s="36">
        <v>14373</v>
      </c>
      <c r="L30" s="47">
        <v>9406.28</v>
      </c>
      <c r="M30" s="38">
        <v>6</v>
      </c>
      <c r="N30" s="45">
        <v>8957.39</v>
      </c>
      <c r="O30" s="38">
        <v>9438</v>
      </c>
      <c r="P30" s="45">
        <v>9441.53</v>
      </c>
      <c r="Q30" s="38">
        <v>4929</v>
      </c>
      <c r="R30" s="46">
        <v>9339.33</v>
      </c>
    </row>
    <row r="31" spans="1:18" ht="12">
      <c r="A31" s="48" t="s">
        <v>1</v>
      </c>
      <c r="B31" s="49">
        <v>970756</v>
      </c>
      <c r="C31" s="50">
        <v>2802.72</v>
      </c>
      <c r="D31" s="49">
        <v>673482</v>
      </c>
      <c r="E31" s="50">
        <v>3056.34</v>
      </c>
      <c r="F31" s="49">
        <v>107687</v>
      </c>
      <c r="G31" s="50">
        <v>2138.2</v>
      </c>
      <c r="H31" s="49">
        <v>189587</v>
      </c>
      <c r="I31" s="50">
        <v>2279.25</v>
      </c>
      <c r="J31" s="48" t="s">
        <v>1</v>
      </c>
      <c r="K31" s="49">
        <v>71133</v>
      </c>
      <c r="L31" s="50">
        <v>5926.07</v>
      </c>
      <c r="M31" s="49">
        <v>2330</v>
      </c>
      <c r="N31" s="50">
        <v>3345.34</v>
      </c>
      <c r="O31" s="49">
        <v>54359</v>
      </c>
      <c r="P31" s="50">
        <v>5774.52</v>
      </c>
      <c r="Q31" s="49">
        <v>14444</v>
      </c>
      <c r="R31" s="50">
        <v>6912.69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1.75" customHeight="1">
      <c r="A33" s="69"/>
      <c r="B33" s="51"/>
      <c r="C33" s="51"/>
      <c r="D33" s="16"/>
      <c r="E33" s="52"/>
      <c r="F33" s="53"/>
      <c r="G33" s="19"/>
      <c r="H33" s="53"/>
      <c r="I33" s="19"/>
      <c r="J33" s="141" t="s">
        <v>100</v>
      </c>
      <c r="K33" s="141"/>
      <c r="L33" s="141"/>
      <c r="M33" s="141"/>
      <c r="N33" s="141"/>
      <c r="O33" s="141"/>
      <c r="P33" s="141"/>
      <c r="Q33" s="141"/>
      <c r="R33" s="141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38" t="s">
        <v>24</v>
      </c>
      <c r="B37" s="138"/>
      <c r="C37" s="138"/>
      <c r="D37" s="138"/>
      <c r="E37" s="138"/>
      <c r="F37" s="138"/>
      <c r="G37" s="138"/>
      <c r="H37" s="138"/>
      <c r="I37" s="138"/>
      <c r="J37" s="138" t="s">
        <v>27</v>
      </c>
      <c r="K37" s="138"/>
      <c r="L37" s="138"/>
      <c r="M37" s="138"/>
      <c r="N37" s="138"/>
      <c r="O37" s="138"/>
      <c r="P37" s="138"/>
      <c r="Q37" s="138"/>
      <c r="R37" s="138"/>
    </row>
    <row r="38" spans="1:18" ht="12.75">
      <c r="A38" s="138" t="s">
        <v>23</v>
      </c>
      <c r="B38" s="138"/>
      <c r="C38" s="138"/>
      <c r="D38" s="138"/>
      <c r="E38" s="138"/>
      <c r="F38" s="138"/>
      <c r="G38" s="138"/>
      <c r="H38" s="138"/>
      <c r="I38" s="138"/>
      <c r="J38" s="138" t="s">
        <v>28</v>
      </c>
      <c r="K38" s="138"/>
      <c r="L38" s="138"/>
      <c r="M38" s="138"/>
      <c r="N38" s="138"/>
      <c r="O38" s="138"/>
      <c r="P38" s="138"/>
      <c r="Q38" s="138"/>
      <c r="R38" s="138"/>
    </row>
    <row r="39" spans="1:18" ht="12.75">
      <c r="A39" s="138" t="s">
        <v>15</v>
      </c>
      <c r="B39" s="138"/>
      <c r="C39" s="138"/>
      <c r="D39" s="138"/>
      <c r="E39" s="138"/>
      <c r="F39" s="138"/>
      <c r="G39" s="138"/>
      <c r="H39" s="138"/>
      <c r="I39" s="138"/>
      <c r="J39" s="138" t="s">
        <v>79</v>
      </c>
      <c r="K39" s="138"/>
      <c r="L39" s="138"/>
      <c r="M39" s="138"/>
      <c r="N39" s="138"/>
      <c r="O39" s="138"/>
      <c r="P39" s="138"/>
      <c r="Q39" s="138"/>
      <c r="R39" s="138"/>
    </row>
    <row r="40" spans="1:18" ht="12.75">
      <c r="A40" s="138" t="s">
        <v>71</v>
      </c>
      <c r="B40" s="138"/>
      <c r="C40" s="138"/>
      <c r="D40" s="138"/>
      <c r="E40" s="138"/>
      <c r="F40" s="138"/>
      <c r="G40" s="138"/>
      <c r="H40" s="138"/>
      <c r="I40" s="138"/>
      <c r="J40" s="138" t="s">
        <v>80</v>
      </c>
      <c r="K40" s="138"/>
      <c r="L40" s="138"/>
      <c r="M40" s="138"/>
      <c r="N40" s="138"/>
      <c r="O40" s="138"/>
      <c r="P40" s="138"/>
      <c r="Q40" s="138"/>
      <c r="R40" s="138"/>
    </row>
    <row r="41" spans="1:18" ht="12.75">
      <c r="A41" s="143" t="s">
        <v>72</v>
      </c>
      <c r="B41" s="143"/>
      <c r="C41" s="143"/>
      <c r="D41" s="143"/>
      <c r="E41" s="143"/>
      <c r="F41" s="143"/>
      <c r="G41" s="143"/>
      <c r="H41" s="143"/>
      <c r="I41" s="143"/>
      <c r="J41" s="143" t="s">
        <v>72</v>
      </c>
      <c r="K41" s="143"/>
      <c r="L41" s="143"/>
      <c r="M41" s="143"/>
      <c r="N41" s="143"/>
      <c r="O41" s="143"/>
      <c r="P41" s="143"/>
      <c r="Q41" s="143"/>
      <c r="R41" s="143"/>
    </row>
    <row r="42" spans="1:18" ht="12.75" customHeight="1">
      <c r="A42" s="134" t="str">
        <f>A10</f>
        <v>za listopad 2019. (isplata u studenome 2019.)</v>
      </c>
      <c r="B42" s="134"/>
      <c r="C42" s="134"/>
      <c r="D42" s="134"/>
      <c r="E42" s="134"/>
      <c r="F42" s="134"/>
      <c r="G42" s="134"/>
      <c r="H42" s="134"/>
      <c r="I42" s="134"/>
      <c r="J42" s="134" t="str">
        <f>A10</f>
        <v>za listopad 2019. (isplata u studenome 2019.)</v>
      </c>
      <c r="K42" s="134"/>
      <c r="L42" s="134"/>
      <c r="M42" s="134"/>
      <c r="N42" s="134"/>
      <c r="O42" s="134"/>
      <c r="P42" s="134"/>
      <c r="Q42" s="134"/>
      <c r="R42" s="134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5" t="s">
        <v>6</v>
      </c>
      <c r="C44" s="136"/>
      <c r="D44" s="136"/>
      <c r="E44" s="136"/>
      <c r="F44" s="136"/>
      <c r="G44" s="136"/>
      <c r="H44" s="136"/>
      <c r="I44" s="137"/>
      <c r="J44" s="29"/>
      <c r="K44" s="135" t="s">
        <v>6</v>
      </c>
      <c r="L44" s="136"/>
      <c r="M44" s="136"/>
      <c r="N44" s="136"/>
      <c r="O44" s="136"/>
      <c r="P44" s="136"/>
      <c r="Q44" s="136"/>
      <c r="R44" s="137"/>
    </row>
    <row r="45" spans="1:18" ht="12">
      <c r="A45" s="30"/>
      <c r="B45" s="135" t="s">
        <v>1</v>
      </c>
      <c r="C45" s="137"/>
      <c r="D45" s="135" t="s">
        <v>7</v>
      </c>
      <c r="E45" s="137"/>
      <c r="F45" s="135" t="s">
        <v>70</v>
      </c>
      <c r="G45" s="137"/>
      <c r="H45" s="135" t="s">
        <v>8</v>
      </c>
      <c r="I45" s="137"/>
      <c r="J45" s="30"/>
      <c r="K45" s="135" t="s">
        <v>1</v>
      </c>
      <c r="L45" s="137"/>
      <c r="M45" s="135" t="s">
        <v>7</v>
      </c>
      <c r="N45" s="137"/>
      <c r="O45" s="135" t="s">
        <v>70</v>
      </c>
      <c r="P45" s="137"/>
      <c r="Q45" s="135" t="s">
        <v>8</v>
      </c>
      <c r="R45" s="137"/>
    </row>
    <row r="46" spans="1:18" ht="24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23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V47" s="119"/>
      <c r="W47" s="119"/>
    </row>
    <row r="48" spans="1:18" ht="12">
      <c r="A48" s="93" t="s">
        <v>60</v>
      </c>
      <c r="B48" s="56" t="s">
        <v>104</v>
      </c>
      <c r="C48" s="57" t="s">
        <v>105</v>
      </c>
      <c r="D48" s="58" t="s">
        <v>104</v>
      </c>
      <c r="E48" s="51" t="s">
        <v>105</v>
      </c>
      <c r="F48" s="58" t="s">
        <v>104</v>
      </c>
      <c r="G48" s="59" t="s">
        <v>105</v>
      </c>
      <c r="H48" s="58" t="s">
        <v>104</v>
      </c>
      <c r="I48" s="60" t="s">
        <v>105</v>
      </c>
      <c r="J48" s="93" t="s">
        <v>60</v>
      </c>
      <c r="K48" s="56">
        <v>42</v>
      </c>
      <c r="L48" s="61">
        <v>260.9</v>
      </c>
      <c r="M48" s="58"/>
      <c r="N48" s="51"/>
      <c r="O48" s="58">
        <v>40</v>
      </c>
      <c r="P48" s="51">
        <v>254.89</v>
      </c>
      <c r="Q48" s="58">
        <v>2</v>
      </c>
      <c r="R48" s="60">
        <v>381.04</v>
      </c>
    </row>
    <row r="49" spans="1:19" ht="12">
      <c r="A49" s="93" t="s">
        <v>9</v>
      </c>
      <c r="B49" s="56">
        <v>12</v>
      </c>
      <c r="C49" s="57">
        <v>856.98</v>
      </c>
      <c r="D49" s="58" t="s">
        <v>104</v>
      </c>
      <c r="E49" s="51" t="s">
        <v>105</v>
      </c>
      <c r="F49" s="58">
        <v>11</v>
      </c>
      <c r="G49" s="59">
        <v>860.96</v>
      </c>
      <c r="H49" s="58">
        <v>1</v>
      </c>
      <c r="I49" s="60">
        <v>813.17</v>
      </c>
      <c r="J49" s="93" t="s">
        <v>9</v>
      </c>
      <c r="K49" s="56">
        <v>228</v>
      </c>
      <c r="L49" s="61">
        <v>823.86</v>
      </c>
      <c r="M49" s="58"/>
      <c r="N49" s="51"/>
      <c r="O49" s="58">
        <v>208</v>
      </c>
      <c r="P49" s="51">
        <v>823.69</v>
      </c>
      <c r="Q49" s="58">
        <v>20</v>
      </c>
      <c r="R49" s="60">
        <v>825.71</v>
      </c>
      <c r="S49" s="7"/>
    </row>
    <row r="50" spans="1:19" ht="12">
      <c r="A50" s="93" t="s">
        <v>10</v>
      </c>
      <c r="B50" s="56">
        <v>122</v>
      </c>
      <c r="C50" s="62">
        <v>1343.1</v>
      </c>
      <c r="D50" s="58">
        <v>24</v>
      </c>
      <c r="E50" s="16">
        <v>1390.31</v>
      </c>
      <c r="F50" s="58">
        <v>88</v>
      </c>
      <c r="G50" s="16">
        <v>1331.34</v>
      </c>
      <c r="H50" s="58">
        <v>10</v>
      </c>
      <c r="I50" s="63">
        <v>1333.4</v>
      </c>
      <c r="J50" s="93" t="s">
        <v>10</v>
      </c>
      <c r="K50" s="56">
        <v>433</v>
      </c>
      <c r="L50" s="64">
        <v>1267.65</v>
      </c>
      <c r="M50" s="58"/>
      <c r="N50" s="16"/>
      <c r="O50" s="58">
        <v>383</v>
      </c>
      <c r="P50" s="16">
        <v>1273.87</v>
      </c>
      <c r="Q50" s="58">
        <v>50</v>
      </c>
      <c r="R50" s="63">
        <v>1220</v>
      </c>
      <c r="S50" s="7"/>
    </row>
    <row r="51" spans="1:19" ht="12">
      <c r="A51" s="93" t="s">
        <v>11</v>
      </c>
      <c r="B51" s="56">
        <v>422</v>
      </c>
      <c r="C51" s="62">
        <v>1781.58</v>
      </c>
      <c r="D51" s="58">
        <v>123</v>
      </c>
      <c r="E51" s="16">
        <v>1737.55</v>
      </c>
      <c r="F51" s="58">
        <v>269</v>
      </c>
      <c r="G51" s="16">
        <v>1803.48</v>
      </c>
      <c r="H51" s="58">
        <v>30</v>
      </c>
      <c r="I51" s="63">
        <v>1765.83</v>
      </c>
      <c r="J51" s="93" t="s">
        <v>11</v>
      </c>
      <c r="K51" s="56">
        <v>1023</v>
      </c>
      <c r="L51" s="64">
        <v>1780.67</v>
      </c>
      <c r="M51" s="58"/>
      <c r="N51" s="16"/>
      <c r="O51" s="58">
        <v>894</v>
      </c>
      <c r="P51" s="16">
        <v>1789.31</v>
      </c>
      <c r="Q51" s="58">
        <v>129</v>
      </c>
      <c r="R51" s="63">
        <v>1720.77</v>
      </c>
      <c r="S51" s="7"/>
    </row>
    <row r="52" spans="1:19" ht="12">
      <c r="A52" s="93" t="s">
        <v>61</v>
      </c>
      <c r="B52" s="56">
        <v>619</v>
      </c>
      <c r="C52" s="62">
        <v>2268.97</v>
      </c>
      <c r="D52" s="58">
        <v>38</v>
      </c>
      <c r="E52" s="16">
        <v>2222.97</v>
      </c>
      <c r="F52" s="58">
        <v>504</v>
      </c>
      <c r="G52" s="16">
        <v>2270.83</v>
      </c>
      <c r="H52" s="58">
        <v>77</v>
      </c>
      <c r="I52" s="63">
        <v>2279.48</v>
      </c>
      <c r="J52" s="93" t="s">
        <v>61</v>
      </c>
      <c r="K52" s="56">
        <v>948</v>
      </c>
      <c r="L52" s="64">
        <v>2258.57</v>
      </c>
      <c r="M52" s="58"/>
      <c r="N52" s="16"/>
      <c r="O52" s="58">
        <v>892</v>
      </c>
      <c r="P52" s="16">
        <v>2261.11</v>
      </c>
      <c r="Q52" s="58">
        <v>56</v>
      </c>
      <c r="R52" s="63">
        <v>2218.13</v>
      </c>
      <c r="S52" s="7"/>
    </row>
    <row r="53" spans="1:19" ht="12">
      <c r="A53" s="93" t="s">
        <v>62</v>
      </c>
      <c r="B53" s="56">
        <v>1611</v>
      </c>
      <c r="C53" s="62">
        <v>2807.57</v>
      </c>
      <c r="D53" s="58">
        <v>317</v>
      </c>
      <c r="E53" s="16">
        <v>2865.09</v>
      </c>
      <c r="F53" s="58">
        <v>1133</v>
      </c>
      <c r="G53" s="16">
        <v>2794.7</v>
      </c>
      <c r="H53" s="58">
        <v>161</v>
      </c>
      <c r="I53" s="63">
        <v>2784.92</v>
      </c>
      <c r="J53" s="93" t="s">
        <v>62</v>
      </c>
      <c r="K53" s="56">
        <v>877</v>
      </c>
      <c r="L53" s="64">
        <v>2744.85</v>
      </c>
      <c r="M53" s="58"/>
      <c r="N53" s="16"/>
      <c r="O53" s="58">
        <v>742</v>
      </c>
      <c r="P53" s="16">
        <v>2721.98</v>
      </c>
      <c r="Q53" s="58">
        <v>135</v>
      </c>
      <c r="R53" s="63">
        <v>2870.55</v>
      </c>
      <c r="S53" s="7"/>
    </row>
    <row r="54" spans="1:19" ht="12">
      <c r="A54" s="93" t="s">
        <v>63</v>
      </c>
      <c r="B54" s="56">
        <v>4062</v>
      </c>
      <c r="C54" s="62">
        <v>3289.84</v>
      </c>
      <c r="D54" s="58">
        <v>1202</v>
      </c>
      <c r="E54" s="16">
        <v>3284.9</v>
      </c>
      <c r="F54" s="58">
        <v>2677</v>
      </c>
      <c r="G54" s="16">
        <v>3294.7</v>
      </c>
      <c r="H54" s="58">
        <v>183</v>
      </c>
      <c r="I54" s="63">
        <v>3251.27</v>
      </c>
      <c r="J54" s="93" t="s">
        <v>63</v>
      </c>
      <c r="K54" s="56">
        <v>564</v>
      </c>
      <c r="L54" s="64">
        <v>3266.98</v>
      </c>
      <c r="M54" s="58"/>
      <c r="N54" s="16"/>
      <c r="O54" s="58">
        <v>490</v>
      </c>
      <c r="P54" s="16">
        <v>3267.1</v>
      </c>
      <c r="Q54" s="58">
        <v>74</v>
      </c>
      <c r="R54" s="63">
        <v>3266.14</v>
      </c>
      <c r="S54" s="7"/>
    </row>
    <row r="55" spans="1:23" ht="12">
      <c r="A55" s="93" t="s">
        <v>64</v>
      </c>
      <c r="B55" s="56">
        <v>2669</v>
      </c>
      <c r="C55" s="62">
        <v>3777.83</v>
      </c>
      <c r="D55" s="58">
        <v>1238</v>
      </c>
      <c r="E55" s="16">
        <v>3796.99</v>
      </c>
      <c r="F55" s="58">
        <v>1233</v>
      </c>
      <c r="G55" s="16">
        <v>3769.19</v>
      </c>
      <c r="H55" s="58">
        <v>198</v>
      </c>
      <c r="I55" s="63">
        <v>3711.86</v>
      </c>
      <c r="J55" s="93" t="s">
        <v>64</v>
      </c>
      <c r="K55" s="56">
        <v>543</v>
      </c>
      <c r="L55" s="64">
        <v>3824.13</v>
      </c>
      <c r="M55" s="58"/>
      <c r="N55" s="16"/>
      <c r="O55" s="58">
        <v>404</v>
      </c>
      <c r="P55" s="16">
        <v>3825.78</v>
      </c>
      <c r="Q55" s="58">
        <v>139</v>
      </c>
      <c r="R55" s="63">
        <v>3819.32</v>
      </c>
      <c r="S55" s="7"/>
      <c r="W55" s="118">
        <f>K62-O62-Q62</f>
        <v>0</v>
      </c>
    </row>
    <row r="56" spans="1:19" ht="12">
      <c r="A56" s="93" t="s">
        <v>65</v>
      </c>
      <c r="B56" s="56">
        <v>2726</v>
      </c>
      <c r="C56" s="62">
        <v>4168.15</v>
      </c>
      <c r="D56" s="58">
        <v>877</v>
      </c>
      <c r="E56" s="16">
        <v>4194.74</v>
      </c>
      <c r="F56" s="58">
        <v>1694</v>
      </c>
      <c r="G56" s="16">
        <v>4150.22</v>
      </c>
      <c r="H56" s="58">
        <v>155</v>
      </c>
      <c r="I56" s="63">
        <v>4213.62</v>
      </c>
      <c r="J56" s="93" t="s">
        <v>65</v>
      </c>
      <c r="K56" s="56">
        <v>792</v>
      </c>
      <c r="L56" s="64">
        <v>4168.42</v>
      </c>
      <c r="M56" s="58"/>
      <c r="N56" s="16"/>
      <c r="O56" s="58">
        <v>726</v>
      </c>
      <c r="P56" s="16">
        <v>4162.4</v>
      </c>
      <c r="Q56" s="58">
        <v>66</v>
      </c>
      <c r="R56" s="63">
        <v>4234.64</v>
      </c>
      <c r="S56" s="7"/>
    </row>
    <row r="57" spans="1:19" ht="12">
      <c r="A57" s="93" t="s">
        <v>66</v>
      </c>
      <c r="B57" s="56">
        <v>1152</v>
      </c>
      <c r="C57" s="62">
        <v>4742.56</v>
      </c>
      <c r="D57" s="58">
        <v>640</v>
      </c>
      <c r="E57" s="16">
        <v>4758.79</v>
      </c>
      <c r="F57" s="58">
        <v>416</v>
      </c>
      <c r="G57" s="16">
        <v>4721.89</v>
      </c>
      <c r="H57" s="58">
        <v>96</v>
      </c>
      <c r="I57" s="63">
        <v>4723.94</v>
      </c>
      <c r="J57" s="93" t="s">
        <v>66</v>
      </c>
      <c r="K57" s="56">
        <v>521</v>
      </c>
      <c r="L57" s="64">
        <v>4746.36</v>
      </c>
      <c r="M57" s="58"/>
      <c r="N57" s="16"/>
      <c r="O57" s="58">
        <v>466</v>
      </c>
      <c r="P57" s="16">
        <v>4747.46</v>
      </c>
      <c r="Q57" s="58">
        <v>55</v>
      </c>
      <c r="R57" s="63">
        <v>4737.04</v>
      </c>
      <c r="S57" s="7"/>
    </row>
    <row r="58" spans="1:19" ht="12">
      <c r="A58" s="93" t="s">
        <v>12</v>
      </c>
      <c r="B58" s="56">
        <v>1177</v>
      </c>
      <c r="C58" s="62">
        <v>5435.73</v>
      </c>
      <c r="D58" s="58">
        <v>787</v>
      </c>
      <c r="E58" s="16">
        <v>5467.37</v>
      </c>
      <c r="F58" s="58">
        <v>294</v>
      </c>
      <c r="G58" s="16">
        <v>5353.6</v>
      </c>
      <c r="H58" s="58">
        <v>96</v>
      </c>
      <c r="I58" s="63">
        <v>5427.78</v>
      </c>
      <c r="J58" s="93" t="s">
        <v>12</v>
      </c>
      <c r="K58" s="56">
        <v>416</v>
      </c>
      <c r="L58" s="19">
        <v>5460.66</v>
      </c>
      <c r="M58" s="58"/>
      <c r="N58" s="16"/>
      <c r="O58" s="58">
        <v>389</v>
      </c>
      <c r="P58" s="16">
        <v>5467.7</v>
      </c>
      <c r="Q58" s="58">
        <v>27</v>
      </c>
      <c r="R58" s="63">
        <v>5359.22</v>
      </c>
      <c r="S58" s="7"/>
    </row>
    <row r="59" spans="1:19" ht="12">
      <c r="A59" s="93" t="s">
        <v>13</v>
      </c>
      <c r="B59" s="56">
        <v>558</v>
      </c>
      <c r="C59" s="62">
        <v>6405.38</v>
      </c>
      <c r="D59" s="58">
        <v>437</v>
      </c>
      <c r="E59" s="16">
        <v>6406.75</v>
      </c>
      <c r="F59" s="58">
        <v>80</v>
      </c>
      <c r="G59" s="16">
        <v>6413.58</v>
      </c>
      <c r="H59" s="58">
        <v>41</v>
      </c>
      <c r="I59" s="63">
        <v>6374.76</v>
      </c>
      <c r="J59" s="93" t="s">
        <v>13</v>
      </c>
      <c r="K59" s="56">
        <v>203</v>
      </c>
      <c r="L59" s="19">
        <v>6466.68</v>
      </c>
      <c r="M59" s="58"/>
      <c r="N59" s="16"/>
      <c r="O59" s="58">
        <v>190</v>
      </c>
      <c r="P59" s="16">
        <v>6465.95</v>
      </c>
      <c r="Q59" s="58">
        <v>13</v>
      </c>
      <c r="R59" s="63">
        <v>6477.29</v>
      </c>
      <c r="S59" s="7"/>
    </row>
    <row r="60" spans="1:19" ht="12">
      <c r="A60" s="93" t="s">
        <v>14</v>
      </c>
      <c r="B60" s="56">
        <v>180</v>
      </c>
      <c r="C60" s="62">
        <v>7429.99</v>
      </c>
      <c r="D60" s="58">
        <v>116</v>
      </c>
      <c r="E60" s="16">
        <v>7425.68</v>
      </c>
      <c r="F60" s="58">
        <v>44</v>
      </c>
      <c r="G60" s="16">
        <v>7452.49</v>
      </c>
      <c r="H60" s="58">
        <v>20</v>
      </c>
      <c r="I60" s="63">
        <v>7405.52</v>
      </c>
      <c r="J60" s="93" t="s">
        <v>14</v>
      </c>
      <c r="K60" s="56">
        <v>94</v>
      </c>
      <c r="L60" s="19">
        <v>7359.32</v>
      </c>
      <c r="M60" s="58"/>
      <c r="N60" s="16"/>
      <c r="O60" s="58">
        <v>91</v>
      </c>
      <c r="P60" s="16">
        <v>7356.29</v>
      </c>
      <c r="Q60" s="58">
        <v>3</v>
      </c>
      <c r="R60" s="63">
        <v>7451.27</v>
      </c>
      <c r="S60" s="7"/>
    </row>
    <row r="61" spans="1:19" ht="12">
      <c r="A61" s="93" t="s">
        <v>67</v>
      </c>
      <c r="B61" s="56">
        <v>201</v>
      </c>
      <c r="C61" s="62">
        <v>9160.38</v>
      </c>
      <c r="D61" s="58">
        <v>144</v>
      </c>
      <c r="E61" s="16">
        <v>9247.96</v>
      </c>
      <c r="F61" s="58">
        <v>44</v>
      </c>
      <c r="G61" s="16">
        <v>9010.75</v>
      </c>
      <c r="H61" s="58">
        <v>13</v>
      </c>
      <c r="I61" s="63">
        <v>8696.72</v>
      </c>
      <c r="J61" s="93" t="s">
        <v>67</v>
      </c>
      <c r="K61" s="56">
        <v>51</v>
      </c>
      <c r="L61" s="19">
        <v>8934.15</v>
      </c>
      <c r="M61" s="58"/>
      <c r="N61" s="16"/>
      <c r="O61" s="58">
        <v>49</v>
      </c>
      <c r="P61" s="16">
        <v>8918.34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15511</v>
      </c>
      <c r="C62" s="66">
        <v>3886.04</v>
      </c>
      <c r="D62" s="65">
        <v>5943</v>
      </c>
      <c r="E62" s="66">
        <v>4359.58</v>
      </c>
      <c r="F62" s="65">
        <v>8487</v>
      </c>
      <c r="G62" s="66">
        <v>3557.93</v>
      </c>
      <c r="H62" s="65">
        <v>1081</v>
      </c>
      <c r="I62" s="66">
        <v>3858.61</v>
      </c>
      <c r="J62" s="48" t="s">
        <v>1</v>
      </c>
      <c r="K62" s="65">
        <v>6735</v>
      </c>
      <c r="L62" s="66">
        <v>3198.63</v>
      </c>
      <c r="M62" s="65"/>
      <c r="N62" s="66"/>
      <c r="O62" s="65">
        <v>5964</v>
      </c>
      <c r="P62" s="66">
        <v>3210.64</v>
      </c>
      <c r="Q62" s="65">
        <v>771</v>
      </c>
      <c r="R62" s="66">
        <v>3105.71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ht="1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4">
    <mergeCell ref="B45:C45"/>
    <mergeCell ref="D45:E45"/>
    <mergeCell ref="F45:G45"/>
    <mergeCell ref="A39:I39"/>
    <mergeCell ref="J39:R39"/>
    <mergeCell ref="O45:P45"/>
    <mergeCell ref="Q45:R45"/>
    <mergeCell ref="J33:R33"/>
    <mergeCell ref="A37:I37"/>
    <mergeCell ref="J37:R37"/>
    <mergeCell ref="H45:I45"/>
    <mergeCell ref="A42:I42"/>
    <mergeCell ref="J42:R42"/>
    <mergeCell ref="K45:L45"/>
    <mergeCell ref="M45:N45"/>
    <mergeCell ref="B44:I44"/>
    <mergeCell ref="K44:R44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J9:R9"/>
    <mergeCell ref="A6:I6"/>
    <mergeCell ref="J6:R6"/>
    <mergeCell ref="A7:I7"/>
    <mergeCell ref="J7:R7"/>
    <mergeCell ref="A8:I8"/>
    <mergeCell ref="J8:R8"/>
    <mergeCell ref="A9:I9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smarijana</dc:creator>
  <cp:keywords/>
  <dc:description/>
  <cp:lastModifiedBy>Gordana Živec Šašić</cp:lastModifiedBy>
  <cp:lastPrinted>2019-10-25T11:21:36Z</cp:lastPrinted>
  <dcterms:created xsi:type="dcterms:W3CDTF">2012-01-05T13:22:43Z</dcterms:created>
  <dcterms:modified xsi:type="dcterms:W3CDTF">2019-10-25T11:36:57Z</dcterms:modified>
  <cp:category/>
  <cp:version/>
  <cp:contentType/>
  <cp:contentStatus/>
</cp:coreProperties>
</file>