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5" windowWidth="15195" windowHeight="7725" tabRatio="781" activeTab="0"/>
  </bookViews>
  <sheets>
    <sheet name="u kolovozu 2019." sheetId="1" r:id="rId1"/>
    <sheet name="u kolovozu 2019.-prema svotama" sheetId="2" r:id="rId2"/>
    <sheet name="u kolovozu 2019.-svote bez M.U." sheetId="3" r:id="rId3"/>
  </sheets>
  <definedNames>
    <definedName name="_xlnm.Print_Area" localSheetId="0">'u kolovozu 2019.'!$A$1:$E$54</definedName>
    <definedName name="_xlnm.Print_Area" localSheetId="1">'u kolovozu 2019.-prema svotama'!$A$1:$R$65</definedName>
    <definedName name="_xlnm.Print_Area" localSheetId="2">'u kolovozu 2019.-svote bez M.U.'!$A$1:$R$65</definedName>
  </definedNames>
  <calcPr fullCalcOnLoad="1"/>
</workbook>
</file>

<file path=xl/sharedStrings.xml><?xml version="1.0" encoding="utf-8"?>
<sst xmlns="http://schemas.openxmlformats.org/spreadsheetml/2006/main" count="394" uniqueCount="106">
  <si>
    <t xml:space="preserve">SREDIŠNJA SLUŽBA </t>
  </si>
  <si>
    <t>UKUPNO</t>
  </si>
  <si>
    <t xml:space="preserve">HRVATSKI ZAVOD ZA </t>
  </si>
  <si>
    <t>MIROVINSKO OSIGURANJE</t>
  </si>
  <si>
    <t>I.</t>
  </si>
  <si>
    <t>III.</t>
  </si>
  <si>
    <t>M        I        R        O        V        I        N        E</t>
  </si>
  <si>
    <t>STAROSNA</t>
  </si>
  <si>
    <t>OBITELJSKA</t>
  </si>
  <si>
    <t xml:space="preserve">   500,01 - 1.000,00</t>
  </si>
  <si>
    <t>1.000,01 - 1.500,00</t>
  </si>
  <si>
    <t>1.500,01 - 2.000,00</t>
  </si>
  <si>
    <t>5.000,01 - 6.000,00</t>
  </si>
  <si>
    <t>6.000,01 - 7.000,00</t>
  </si>
  <si>
    <t>7.000,01 - 8.000,00</t>
  </si>
  <si>
    <t xml:space="preserve">ZAKONU O PRAVIMA IZ MIROVINSKOG OSIGURANJA DJELATNIH VOJNIH OSOBA, </t>
  </si>
  <si>
    <t>II.</t>
  </si>
  <si>
    <t xml:space="preserve"> </t>
  </si>
  <si>
    <t>IV.</t>
  </si>
  <si>
    <t>Svote 
mirovina</t>
  </si>
  <si>
    <t>Broj korisnika</t>
  </si>
  <si>
    <t>Prosječna mirovina</t>
  </si>
  <si>
    <t>Broj 
korisnika</t>
  </si>
  <si>
    <t xml:space="preserve"> PROSJEČNIM MIROVINAMA KOJI SU PRAVO NA MIROVINU OSTVARILI PREMA  </t>
  </si>
  <si>
    <t>KORISNICI MIROVINA PREMA SVOTAMA MIROVINA, VRSTAMA MIROVINA I</t>
  </si>
  <si>
    <t>KORISNICI MIROVINA PREMA  SVOTAMA MIROVINA, VRSTAMA MIROVINA I</t>
  </si>
  <si>
    <t>I BOSNE I HERCEGOVINE O SURADNJI NA PODRUČJU PRAVA STRADALNIKA RATA U BOSNI I HERCRGOVINI</t>
  </si>
  <si>
    <t>KORISNICI MIROVINA PREMA SVOTAMA MIROVINA, VRSTAMA MIROVINA I PROSJEČNIM MIROVINAMA</t>
  </si>
  <si>
    <t xml:space="preserve">   KOJI SU PRAVO NA MIROVINU OSTVARILI PREMA UGOVORU IZMEĐU IZMEĐU REPUBLIKE HRVATSKE </t>
  </si>
  <si>
    <t>STAROSNA *</t>
  </si>
  <si>
    <t xml:space="preserve">HRVATSKI ZAVOD </t>
  </si>
  <si>
    <t>ZA MIROVINSKO OSIGURANJE</t>
  </si>
  <si>
    <t>KORISNICI MIROVINA I PROSJEČNE MIROVINE</t>
  </si>
  <si>
    <t>u kn</t>
  </si>
  <si>
    <t>Vrste
mirovina</t>
  </si>
  <si>
    <t>Prosječna 
mirovina</t>
  </si>
  <si>
    <t>Bez međunarodnih ugovora</t>
  </si>
  <si>
    <t>Broj 
 korisnika</t>
  </si>
  <si>
    <t xml:space="preserve">Prosječna 
mirovina </t>
  </si>
  <si>
    <t>I. Korisnici mirovina koji su pravo na mirovinu ostvarili prema Zakonu o mirovinskom osiguranju - ZOMO</t>
  </si>
  <si>
    <t>Starosna</t>
  </si>
  <si>
    <t>Ukupno starosna</t>
  </si>
  <si>
    <t>Prijevremena starosna mirovina</t>
  </si>
  <si>
    <t>Sveukupno starosna</t>
  </si>
  <si>
    <t>Obiteljska</t>
  </si>
  <si>
    <t xml:space="preserve"> UKUPNO  </t>
  </si>
  <si>
    <t xml:space="preserve">Invalidska </t>
  </si>
  <si>
    <t>S V E U K U P N O (I+II+III+IV)</t>
  </si>
  <si>
    <t xml:space="preserve">NAPOMENA:                        </t>
  </si>
  <si>
    <t>Prosječna mirovina umanjena je za porez, prirez i dodatni doprinos za zdravstveno osiguranje.</t>
  </si>
  <si>
    <t xml:space="preserve">II. Korisnici mirovina koji su pravo na mirovinu ostvarili prema Zakonu o pravima iz mirovinskog osiguranja djelatnih </t>
  </si>
  <si>
    <t>vojnih osoba, policijskih službenika i ovlaštenih službenih osoba - DVO</t>
  </si>
  <si>
    <t>IV.  Korisnici mirovina koji su pravo na mirovinu ostvarili prema Ugovoru između Republike Hrvatske i Bosne i Hercegovine</t>
  </si>
  <si>
    <t xml:space="preserve">o suradnji na području prava stradalnika rata u Bosni Hercegovini koji su bili pripadnici Hrvatskog vijeća obrane i članova </t>
  </si>
  <si>
    <t>Starosna mirovina za dugogodišnjeg osiguranika - čl. 35.</t>
  </si>
  <si>
    <t>Prijevremena starosna mirovina zbog stečaja poslodavca - čl. 36.</t>
  </si>
  <si>
    <t xml:space="preserve">III. Korisnici mirovina koji su pravo na mirovinu ostvarili prema Zakonu o hrvatskim braniteljima iz Domovinskog </t>
  </si>
  <si>
    <t>rata i članovima njihovih obitelji - ZOHBDR</t>
  </si>
  <si>
    <t>ZAKONU O HRVATSKIM BRANITELJIMA IZ DOMOVINSKOG RATA</t>
  </si>
  <si>
    <t xml:space="preserve">Najniža mirovina (čl.49. st.3. ZOHBDR/2017.) </t>
  </si>
  <si>
    <t xml:space="preserve">      do - 500,00</t>
  </si>
  <si>
    <t>2.000,01-2.500,00</t>
  </si>
  <si>
    <t>2.500,01 - 3.000,00</t>
  </si>
  <si>
    <t>3.000,01 - 3.500,00</t>
  </si>
  <si>
    <t>3.500,01 - 4.000,00</t>
  </si>
  <si>
    <t>4.000,01 - 4.500,00</t>
  </si>
  <si>
    <t>4.500,01 - 5.000,00</t>
  </si>
  <si>
    <t>veće od  -  8.000,00</t>
  </si>
  <si>
    <r>
      <rPr>
        <b/>
        <sz val="10"/>
        <rFont val="Calibri"/>
        <family val="2"/>
      </rPr>
      <t>ZAKONU O MIROVINSKOM OSIGURANJU</t>
    </r>
    <r>
      <rPr>
        <b/>
        <sz val="10"/>
        <color indexed="10"/>
        <rFont val="Calibri"/>
        <family val="2"/>
      </rPr>
      <t xml:space="preserve"> - ZOMO</t>
    </r>
  </si>
  <si>
    <r>
      <t xml:space="preserve">I ČLANOVIMA NJIHOVIH OBITELJI - </t>
    </r>
    <r>
      <rPr>
        <b/>
        <sz val="10"/>
        <color indexed="10"/>
        <rFont val="Calibri"/>
        <family val="2"/>
      </rPr>
      <t>ZOHBDR</t>
    </r>
  </si>
  <si>
    <r>
      <t>INVALIDSKA</t>
    </r>
    <r>
      <rPr>
        <sz val="9"/>
        <rFont val="Calibri"/>
        <family val="2"/>
      </rPr>
      <t xml:space="preserve"> </t>
    </r>
  </si>
  <si>
    <r>
      <t xml:space="preserve"> POLICIJSKIH SLUŽBENIKA I OVLAŠTENIH SLUŽBENIH OSOBA -</t>
    </r>
    <r>
      <rPr>
        <b/>
        <sz val="10"/>
        <color indexed="10"/>
        <rFont val="Calibri"/>
        <family val="2"/>
      </rPr>
      <t xml:space="preserve"> DVO</t>
    </r>
  </si>
  <si>
    <t>BEZ MEĐUNARODNIH UGOVORA</t>
  </si>
  <si>
    <t>do - 500,00</t>
  </si>
  <si>
    <t>2.000,01 - 2.500,00</t>
  </si>
  <si>
    <t>veće od  - 8.000,00</t>
  </si>
  <si>
    <t xml:space="preserve">njihovih obitelji i glavi IX. ZOHBDR-a iz 2017. - HVO </t>
  </si>
  <si>
    <t xml:space="preserve"> KOJI SU BILI PRIPADNICI HRVATSKOG VIJEĆA OBRANE I ČLANOVA NJIHOVIH OBITELJI </t>
  </si>
  <si>
    <r>
      <t xml:space="preserve">I GLAVI IX. ZOHBDR-a IZ 2017. - </t>
    </r>
    <r>
      <rPr>
        <b/>
        <sz val="10"/>
        <color indexed="10"/>
        <rFont val="Calibri"/>
        <family val="2"/>
      </rPr>
      <t>HVO</t>
    </r>
  </si>
  <si>
    <t>I BOSNE I HERCEGOVINE O SURADNJI NA PODRUČJU PRAVA STRADALNIKA RATA U BOSNI I HERCRGOVINI KOJI SU</t>
  </si>
  <si>
    <r>
      <t xml:space="preserve"> BILI PRIPADNICI HRVATSKOG VIJEĆA OBRANE I ČLANOVA NJIHOVIH OBITELJI I GLAVI IX. ZOHBDR-a IZ 2017. - </t>
    </r>
    <r>
      <rPr>
        <b/>
        <sz val="10"/>
        <color indexed="10"/>
        <rFont val="Calibri"/>
        <family val="2"/>
      </rPr>
      <t>HVO</t>
    </r>
  </si>
  <si>
    <t>st</t>
  </si>
  <si>
    <t>pr</t>
  </si>
  <si>
    <t>čl.35.</t>
  </si>
  <si>
    <t>čl.36.</t>
  </si>
  <si>
    <t>čl.58.</t>
  </si>
  <si>
    <t>sveuk.</t>
  </si>
  <si>
    <t>ukupno</t>
  </si>
  <si>
    <t>inv</t>
  </si>
  <si>
    <t>ob</t>
  </si>
  <si>
    <t xml:space="preserve">sve </t>
  </si>
  <si>
    <t>ZOMO</t>
  </si>
  <si>
    <t>SVE SVE</t>
  </si>
  <si>
    <t>kontrola</t>
  </si>
  <si>
    <t>NE BRISATI LIJEVU STRANU TABLICA, jer je povezano sa ovim copy-paste</t>
  </si>
  <si>
    <t>muk842n-l</t>
  </si>
  <si>
    <r>
      <t>Starosna mirovina prevedena iz invalidske</t>
    </r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 xml:space="preserve"> </t>
    </r>
  </si>
  <si>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Primjena čl. 175. st. 7. i čl. 58. Zakona o mirovinskom osiguranju (NN 157/13, 151/14, 33/15, 93/15, 120/16, 18/18, 62/18 i 115/18)  te 
primjena članka 36. i članka 202.  Zakona o hrvatskim braniteljima iz Domovinskog rata i članovima njihovih obitelji (NN 121/17) </t>
    </r>
    <r>
      <rPr>
        <b/>
        <i/>
        <sz val="8"/>
        <rFont val="Calibri"/>
        <family val="2"/>
      </rPr>
      <t>za korisnike 
kojima su mirovine priznate prema općim propisima</t>
    </r>
    <r>
      <rPr>
        <sz val="8"/>
        <rFont val="Calibri"/>
        <family val="2"/>
      </rPr>
      <t>, a određene prema spomenutom Zakonu.</t>
    </r>
  </si>
  <si>
    <r>
      <t>Starosna mirovina prevedena iz invalidske (čl. 36. ZOHBDR/2017.)</t>
    </r>
    <r>
      <rPr>
        <vertAlign val="superscript"/>
        <sz val="10"/>
        <rFont val="Calibri"/>
        <family val="2"/>
      </rPr>
      <t>2</t>
    </r>
  </si>
  <si>
    <r>
      <rPr>
        <vertAlign val="superscript"/>
        <sz val="8"/>
        <color indexed="8"/>
        <rFont val="Calibri"/>
        <family val="2"/>
      </rPr>
      <t xml:space="preserve">2 </t>
    </r>
    <r>
      <rPr>
        <sz val="8"/>
        <color indexed="8"/>
        <rFont val="Calibri"/>
        <family val="2"/>
      </rPr>
      <t xml:space="preserve"> Primjena članka 36. i članka 202. Zakona o hrvatskim braniteljima iz Domovinskog rata i članovima njihovih obitelji (NN 121/17).</t>
    </r>
  </si>
  <si>
    <t>* Najniža mirovina (članak 49. stavak 3. ZOHBDR; Narodne novine 121/2017.) te starosna mirovina prevedena iz invalidske (čl. 36. i čl. 202.  ZOHBDR/2017.)</t>
  </si>
  <si>
    <r>
      <t>Invalidska</t>
    </r>
    <r>
      <rPr>
        <vertAlign val="superscript"/>
        <sz val="10"/>
        <rFont val="Calibri"/>
        <family val="2"/>
      </rPr>
      <t>1</t>
    </r>
    <r>
      <rPr>
        <b/>
        <sz val="10"/>
        <rFont val="Calibri"/>
        <family val="2"/>
      </rPr>
      <t xml:space="preserve"> </t>
    </r>
  </si>
  <si>
    <r>
      <t>Invalidska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</t>
    </r>
  </si>
  <si>
    <t>za srpanj 2019. (isplata u kolovozu 2019.)</t>
  </si>
  <si>
    <t xml:space="preserve">         </t>
  </si>
  <si>
    <t xml:space="preserve">          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</si>
</sst>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0.00000"/>
    <numFmt numFmtId="173" formatCode="0.0000"/>
    <numFmt numFmtId="174" formatCode="0.000"/>
    <numFmt numFmtId="175" formatCode="0.0"/>
    <numFmt numFmtId="176" formatCode="0.000000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i/>
      <sz val="8"/>
      <name val="Calibri"/>
      <family val="2"/>
    </font>
    <font>
      <vertAlign val="superscript"/>
      <sz val="10"/>
      <name val="Calibri"/>
      <family val="2"/>
    </font>
    <font>
      <vertAlign val="superscript"/>
      <sz val="8"/>
      <name val="Calibri"/>
      <family val="2"/>
    </font>
    <font>
      <vertAlign val="superscript"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sz val="10"/>
      <color indexed="8"/>
      <name val="Calibri"/>
      <family val="2"/>
    </font>
    <font>
      <b/>
      <i/>
      <sz val="10"/>
      <name val="Calibri"/>
      <family val="2"/>
    </font>
    <font>
      <sz val="7.5"/>
      <name val="Calibri"/>
      <family val="2"/>
    </font>
    <font>
      <sz val="10"/>
      <color indexed="10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1" fillId="31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3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30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4" fontId="30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1" fillId="0" borderId="10" xfId="0" applyFont="1" applyBorder="1" applyAlignment="1">
      <alignment horizontal="center"/>
    </xf>
    <xf numFmtId="0" fontId="31" fillId="0" borderId="0" xfId="0" applyFont="1" applyAlignment="1">
      <alignment/>
    </xf>
    <xf numFmtId="0" fontId="30" fillId="0" borderId="13" xfId="0" applyFont="1" applyBorder="1" applyAlignment="1">
      <alignment horizontal="right"/>
    </xf>
    <xf numFmtId="2" fontId="30" fillId="0" borderId="0" xfId="0" applyNumberFormat="1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2" fontId="30" fillId="0" borderId="15" xfId="0" applyNumberFormat="1" applyFont="1" applyBorder="1" applyAlignment="1">
      <alignment horizontal="right"/>
    </xf>
    <xf numFmtId="4" fontId="30" fillId="0" borderId="15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4" fontId="30" fillId="0" borderId="0" xfId="0" applyNumberFormat="1" applyFont="1" applyBorder="1" applyAlignment="1">
      <alignment horizontal="right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right"/>
    </xf>
    <xf numFmtId="4" fontId="30" fillId="0" borderId="1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0" fillId="0" borderId="0" xfId="0" applyFont="1" applyFill="1" applyBorder="1" applyAlignment="1">
      <alignment horizontal="right"/>
    </xf>
    <xf numFmtId="0" fontId="30" fillId="0" borderId="0" xfId="0" applyFont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right"/>
    </xf>
    <xf numFmtId="2" fontId="30" fillId="0" borderId="13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2" fontId="30" fillId="0" borderId="0" xfId="0" applyNumberFormat="1" applyFont="1" applyFill="1" applyBorder="1" applyAlignment="1">
      <alignment horizontal="right"/>
    </xf>
    <xf numFmtId="4" fontId="30" fillId="0" borderId="13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30" fillId="0" borderId="15" xfId="0" applyNumberFormat="1" applyFont="1" applyFill="1" applyBorder="1" applyAlignment="1">
      <alignment horizontal="right"/>
    </xf>
    <xf numFmtId="0" fontId="30" fillId="0" borderId="10" xfId="0" applyFont="1" applyFill="1" applyBorder="1" applyAlignment="1">
      <alignment horizontal="right"/>
    </xf>
    <xf numFmtId="4" fontId="30" fillId="0" borderId="10" xfId="0" applyNumberFormat="1" applyFont="1" applyFill="1" applyBorder="1" applyAlignment="1">
      <alignment horizontal="right"/>
    </xf>
    <xf numFmtId="4" fontId="6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Alignment="1">
      <alignment vertical="top"/>
    </xf>
    <xf numFmtId="4" fontId="6" fillId="0" borderId="0" xfId="0" applyNumberFormat="1" applyFont="1" applyFill="1" applyAlignment="1">
      <alignment vertical="top"/>
    </xf>
    <xf numFmtId="0" fontId="6" fillId="0" borderId="16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7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7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0" fontId="56" fillId="0" borderId="0" xfId="0" applyFont="1" applyAlignment="1">
      <alignment vertical="top" wrapText="1"/>
    </xf>
    <xf numFmtId="0" fontId="6" fillId="0" borderId="17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4" fontId="6" fillId="0" borderId="18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15" xfId="0" applyNumberFormat="1" applyFont="1" applyFill="1" applyBorder="1" applyAlignment="1">
      <alignment/>
    </xf>
    <xf numFmtId="0" fontId="57" fillId="0" borderId="12" xfId="0" applyFont="1" applyBorder="1" applyAlignment="1">
      <alignment horizontal="right"/>
    </xf>
    <xf numFmtId="4" fontId="57" fillId="0" borderId="12" xfId="0" applyNumberFormat="1" applyFont="1" applyBorder="1" applyAlignment="1">
      <alignment horizontal="right"/>
    </xf>
    <xf numFmtId="4" fontId="57" fillId="0" borderId="19" xfId="0" applyNumberFormat="1" applyFont="1" applyBorder="1" applyAlignment="1">
      <alignment horizontal="right"/>
    </xf>
    <xf numFmtId="0" fontId="57" fillId="0" borderId="13" xfId="0" applyFont="1" applyBorder="1" applyAlignment="1">
      <alignment horizontal="right"/>
    </xf>
    <xf numFmtId="4" fontId="57" fillId="0" borderId="13" xfId="0" applyNumberFormat="1" applyFont="1" applyBorder="1" applyAlignment="1">
      <alignment horizontal="right"/>
    </xf>
    <xf numFmtId="0" fontId="57" fillId="0" borderId="14" xfId="0" applyFont="1" applyBorder="1" applyAlignment="1">
      <alignment horizontal="right"/>
    </xf>
    <xf numFmtId="4" fontId="57" fillId="0" borderId="20" xfId="0" applyNumberFormat="1" applyFont="1" applyBorder="1" applyAlignment="1">
      <alignment horizontal="right"/>
    </xf>
    <xf numFmtId="0" fontId="6" fillId="0" borderId="11" xfId="0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1" fontId="6" fillId="0" borderId="12" xfId="0" applyNumberFormat="1" applyFont="1" applyFill="1" applyBorder="1" applyAlignment="1">
      <alignment/>
    </xf>
    <xf numFmtId="1" fontId="6" fillId="0" borderId="13" xfId="0" applyNumberFormat="1" applyFont="1" applyFill="1" applyBorder="1" applyAlignment="1">
      <alignment/>
    </xf>
    <xf numFmtId="1" fontId="4" fillId="0" borderId="13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0" fontId="58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56" fillId="0" borderId="0" xfId="0" applyFont="1" applyAlignment="1">
      <alignment horizontal="left" wrapText="1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33" fillId="0" borderId="21" xfId="0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0" fontId="30" fillId="0" borderId="22" xfId="0" applyFont="1" applyFill="1" applyBorder="1" applyAlignment="1">
      <alignment horizontal="center"/>
    </xf>
    <xf numFmtId="0" fontId="30" fillId="0" borderId="21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4" fillId="0" borderId="0" xfId="0" applyFont="1" applyFill="1" applyBorder="1" applyAlignment="1">
      <alignment horizontal="left" wrapText="1"/>
    </xf>
    <xf numFmtId="0" fontId="30" fillId="0" borderId="21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33" borderId="0" xfId="0" applyFont="1" applyFill="1" applyBorder="1" applyAlignment="1">
      <alignment/>
    </xf>
    <xf numFmtId="0" fontId="61" fillId="33" borderId="0" xfId="0" applyFont="1" applyFill="1" applyBorder="1" applyAlignment="1">
      <alignment/>
    </xf>
    <xf numFmtId="0" fontId="62" fillId="33" borderId="0" xfId="0" applyFont="1" applyFill="1" applyBorder="1" applyAlignment="1">
      <alignment/>
    </xf>
    <xf numFmtId="0" fontId="61" fillId="33" borderId="0" xfId="0" applyFont="1" applyFill="1" applyBorder="1" applyAlignment="1">
      <alignment vertical="top"/>
    </xf>
    <xf numFmtId="1" fontId="61" fillId="33" borderId="0" xfId="0" applyNumberFormat="1" applyFont="1" applyFill="1" applyBorder="1" applyAlignment="1">
      <alignment/>
    </xf>
    <xf numFmtId="2" fontId="61" fillId="33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1" fillId="0" borderId="0" xfId="0" applyFont="1" applyFill="1" applyBorder="1" applyAlignment="1">
      <alignment vertical="top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workbookViewId="0" topLeftCell="A13">
      <selection activeCell="I14" sqref="I14"/>
    </sheetView>
  </sheetViews>
  <sheetFormatPr defaultColWidth="9.140625" defaultRowHeight="12.75"/>
  <cols>
    <col min="1" max="1" width="53.28125" style="6" customWidth="1"/>
    <col min="2" max="2" width="11.140625" style="6" customWidth="1"/>
    <col min="3" max="3" width="11.28125" style="6" customWidth="1"/>
    <col min="4" max="4" width="12.421875" style="6" customWidth="1"/>
    <col min="5" max="5" width="12.140625" style="6" customWidth="1"/>
    <col min="6" max="6" width="9.140625" style="6" customWidth="1"/>
    <col min="7" max="7" width="13.00390625" style="6" customWidth="1"/>
    <col min="8" max="14" width="9.140625" style="6" customWidth="1"/>
    <col min="15" max="22" width="9.140625" style="121" customWidth="1"/>
    <col min="23" max="16384" width="9.140625" style="6" customWidth="1"/>
  </cols>
  <sheetData>
    <row r="1" spans="1:3" ht="12.75">
      <c r="A1" s="8" t="s">
        <v>30</v>
      </c>
      <c r="B1" s="8"/>
      <c r="C1" s="9"/>
    </row>
    <row r="2" spans="1:3" ht="12.75">
      <c r="A2" s="8" t="s">
        <v>31</v>
      </c>
      <c r="B2" s="8"/>
      <c r="C2" s="9"/>
    </row>
    <row r="3" spans="1:3" ht="12.75">
      <c r="A3" s="70" t="s">
        <v>0</v>
      </c>
      <c r="B3" s="71"/>
      <c r="C3" s="10"/>
    </row>
    <row r="4" spans="1:3" ht="9" customHeight="1">
      <c r="A4" s="70"/>
      <c r="B4" s="71"/>
      <c r="C4" s="10"/>
    </row>
    <row r="5" spans="1:5" ht="12.75">
      <c r="A5" s="129" t="s">
        <v>32</v>
      </c>
      <c r="B5" s="129"/>
      <c r="C5" s="129"/>
      <c r="D5" s="129"/>
      <c r="E5" s="129"/>
    </row>
    <row r="6" spans="1:5" ht="12.75">
      <c r="A6" s="129" t="s">
        <v>103</v>
      </c>
      <c r="B6" s="129"/>
      <c r="C6" s="129"/>
      <c r="D6" s="129"/>
      <c r="E6" s="129"/>
    </row>
    <row r="7" spans="1:5" ht="12" customHeight="1">
      <c r="A7" s="10"/>
      <c r="B7" s="10"/>
      <c r="E7" s="11" t="s">
        <v>33</v>
      </c>
    </row>
    <row r="8" spans="1:5" ht="12.75">
      <c r="A8" s="130" t="s">
        <v>34</v>
      </c>
      <c r="B8" s="130" t="s">
        <v>22</v>
      </c>
      <c r="C8" s="130" t="s">
        <v>35</v>
      </c>
      <c r="D8" s="127" t="s">
        <v>36</v>
      </c>
      <c r="E8" s="128"/>
    </row>
    <row r="9" spans="1:23" ht="28.5" customHeight="1">
      <c r="A9" s="131"/>
      <c r="B9" s="131"/>
      <c r="C9" s="131"/>
      <c r="D9" s="77" t="s">
        <v>37</v>
      </c>
      <c r="E9" s="78" t="s">
        <v>38</v>
      </c>
      <c r="O9" s="142" t="s">
        <v>94</v>
      </c>
      <c r="P9" s="143"/>
      <c r="Q9" s="143"/>
      <c r="R9" s="143"/>
      <c r="S9" s="143"/>
      <c r="T9" s="143"/>
      <c r="U9" s="143"/>
      <c r="V9" s="143"/>
      <c r="W9" s="148"/>
    </row>
    <row r="10" spans="1:23" ht="12.75">
      <c r="A10" s="79"/>
      <c r="B10" s="79"/>
      <c r="C10" s="79"/>
      <c r="D10" s="79"/>
      <c r="O10" s="143"/>
      <c r="P10" s="143"/>
      <c r="Q10" s="143"/>
      <c r="R10" s="143"/>
      <c r="S10" s="143"/>
      <c r="T10" s="143"/>
      <c r="U10" s="143"/>
      <c r="V10" s="143"/>
      <c r="W10" s="148"/>
    </row>
    <row r="11" spans="1:23" ht="12.75">
      <c r="A11" s="70" t="s">
        <v>39</v>
      </c>
      <c r="B11" s="70"/>
      <c r="C11" s="70"/>
      <c r="D11" s="70"/>
      <c r="O11" s="143"/>
      <c r="P11" s="143" t="s">
        <v>91</v>
      </c>
      <c r="Q11" s="143"/>
      <c r="R11" s="144" t="s">
        <v>95</v>
      </c>
      <c r="S11" s="143"/>
      <c r="T11" s="143"/>
      <c r="U11" s="143"/>
      <c r="V11" s="143"/>
      <c r="W11" s="148"/>
    </row>
    <row r="12" spans="1:23" ht="18.75" customHeight="1">
      <c r="A12" s="98" t="s">
        <v>40</v>
      </c>
      <c r="B12" s="114">
        <f>P12</f>
        <v>498039</v>
      </c>
      <c r="C12" s="101">
        <f>Q12</f>
        <v>2653.31</v>
      </c>
      <c r="D12" s="98">
        <f>R12</f>
        <v>410112</v>
      </c>
      <c r="E12" s="101">
        <f>S12</f>
        <v>3055.97</v>
      </c>
      <c r="O12" s="143" t="s">
        <v>81</v>
      </c>
      <c r="P12" s="143">
        <v>498039</v>
      </c>
      <c r="Q12" s="143">
        <v>2653.31</v>
      </c>
      <c r="R12" s="143">
        <v>410112</v>
      </c>
      <c r="S12" s="143">
        <v>3055.97</v>
      </c>
      <c r="T12" s="143"/>
      <c r="U12" s="143"/>
      <c r="V12" s="143"/>
      <c r="W12" s="148"/>
    </row>
    <row r="13" spans="1:23" ht="12.75">
      <c r="A13" s="80" t="s">
        <v>54</v>
      </c>
      <c r="B13" s="115">
        <f>P14</f>
        <v>30179</v>
      </c>
      <c r="C13" s="113">
        <f>Q14</f>
        <v>3589.67</v>
      </c>
      <c r="D13" s="112">
        <f>R14</f>
        <v>26306</v>
      </c>
      <c r="E13" s="113">
        <f>S14</f>
        <v>3790.9</v>
      </c>
      <c r="O13" s="143" t="s">
        <v>82</v>
      </c>
      <c r="P13" s="143">
        <v>197674</v>
      </c>
      <c r="Q13" s="143">
        <v>2540.95</v>
      </c>
      <c r="R13" s="143">
        <v>161511</v>
      </c>
      <c r="S13" s="143">
        <v>2839.38</v>
      </c>
      <c r="T13" s="143"/>
      <c r="U13" s="143"/>
      <c r="V13" s="143"/>
      <c r="W13" s="148"/>
    </row>
    <row r="14" spans="1:23" ht="15">
      <c r="A14" s="80" t="s">
        <v>96</v>
      </c>
      <c r="B14" s="115">
        <f>P16</f>
        <v>84501</v>
      </c>
      <c r="C14" s="113">
        <f>Q16</f>
        <v>2337.61</v>
      </c>
      <c r="D14" s="112">
        <f>R16</f>
        <v>72592</v>
      </c>
      <c r="E14" s="113">
        <f>S16</f>
        <v>2643.92</v>
      </c>
      <c r="O14" s="143" t="s">
        <v>83</v>
      </c>
      <c r="P14" s="143">
        <v>30179</v>
      </c>
      <c r="Q14" s="143">
        <v>3589.67</v>
      </c>
      <c r="R14" s="143">
        <v>26306</v>
      </c>
      <c r="S14" s="143">
        <v>3790.9</v>
      </c>
      <c r="T14" s="143"/>
      <c r="U14" s="143"/>
      <c r="V14" s="143"/>
      <c r="W14" s="148"/>
    </row>
    <row r="15" spans="1:23" ht="12.75">
      <c r="A15" s="26" t="s">
        <v>41</v>
      </c>
      <c r="B15" s="116">
        <f>P18</f>
        <v>612719</v>
      </c>
      <c r="C15" s="117">
        <f>Q18</f>
        <v>2655.89</v>
      </c>
      <c r="D15" s="118">
        <f>R18</f>
        <v>509010</v>
      </c>
      <c r="E15" s="117">
        <f>S18</f>
        <v>3035.18</v>
      </c>
      <c r="O15" s="143" t="s">
        <v>84</v>
      </c>
      <c r="P15" s="143">
        <v>299</v>
      </c>
      <c r="Q15" s="143">
        <v>2774.05</v>
      </c>
      <c r="R15" s="143">
        <v>292</v>
      </c>
      <c r="S15" s="143">
        <v>2782.27</v>
      </c>
      <c r="T15" s="143"/>
      <c r="U15" s="143"/>
      <c r="V15" s="143"/>
      <c r="W15" s="148"/>
    </row>
    <row r="16" spans="1:23" ht="12.75">
      <c r="A16" s="112" t="s">
        <v>42</v>
      </c>
      <c r="B16" s="115">
        <f>P13</f>
        <v>197674</v>
      </c>
      <c r="C16" s="113">
        <f>Q13</f>
        <v>2540.95</v>
      </c>
      <c r="D16" s="112">
        <f>R13</f>
        <v>161511</v>
      </c>
      <c r="E16" s="113">
        <f>S13</f>
        <v>2839.38</v>
      </c>
      <c r="O16" s="143" t="s">
        <v>85</v>
      </c>
      <c r="P16" s="143">
        <v>84501</v>
      </c>
      <c r="Q16" s="143">
        <v>2337.61</v>
      </c>
      <c r="R16" s="143">
        <v>72592</v>
      </c>
      <c r="S16" s="143">
        <v>2643.92</v>
      </c>
      <c r="T16" s="143"/>
      <c r="U16" s="143"/>
      <c r="V16" s="143"/>
      <c r="W16" s="148"/>
    </row>
    <row r="17" spans="1:23" ht="15.75" customHeight="1">
      <c r="A17" s="81" t="s">
        <v>55</v>
      </c>
      <c r="B17" s="115">
        <f>P15</f>
        <v>299</v>
      </c>
      <c r="C17" s="113">
        <f>Q15</f>
        <v>2774.05</v>
      </c>
      <c r="D17" s="112">
        <f>R15</f>
        <v>292</v>
      </c>
      <c r="E17" s="113">
        <f>S15</f>
        <v>2782.27</v>
      </c>
      <c r="O17" s="143" t="s">
        <v>86</v>
      </c>
      <c r="P17" s="143">
        <v>810692</v>
      </c>
      <c r="Q17" s="143">
        <v>2627.91</v>
      </c>
      <c r="R17" s="143">
        <v>670813</v>
      </c>
      <c r="S17" s="143">
        <v>2987.93</v>
      </c>
      <c r="T17" s="143">
        <f>SUM(P12:P16)-P17</f>
        <v>0</v>
      </c>
      <c r="U17" s="143">
        <f>SUM(R12:R16)-R17</f>
        <v>0</v>
      </c>
      <c r="V17" s="143"/>
      <c r="W17" s="148"/>
    </row>
    <row r="18" spans="1:23" ht="12.75">
      <c r="A18" s="26" t="s">
        <v>43</v>
      </c>
      <c r="B18" s="116">
        <f>P17</f>
        <v>810692</v>
      </c>
      <c r="C18" s="117">
        <f>Q17</f>
        <v>2627.91</v>
      </c>
      <c r="D18" s="118">
        <f>R17</f>
        <v>670813</v>
      </c>
      <c r="E18" s="117">
        <f>S17</f>
        <v>2987.93</v>
      </c>
      <c r="O18" s="143" t="s">
        <v>87</v>
      </c>
      <c r="P18" s="143">
        <v>612719</v>
      </c>
      <c r="Q18" s="143">
        <v>2655.89</v>
      </c>
      <c r="R18" s="143">
        <v>509010</v>
      </c>
      <c r="S18" s="143">
        <v>3035.18</v>
      </c>
      <c r="T18" s="143">
        <f>SUM(P12,P14,P16)-P18</f>
        <v>0</v>
      </c>
      <c r="U18" s="143">
        <f>SUM(R12,R14,R16)-R18</f>
        <v>0</v>
      </c>
      <c r="V18" s="143"/>
      <c r="W18" s="148"/>
    </row>
    <row r="19" spans="1:23" ht="15">
      <c r="A19" s="112" t="s">
        <v>101</v>
      </c>
      <c r="B19" s="115">
        <f aca="true" t="shared" si="0" ref="B19:E20">P19</f>
        <v>115486</v>
      </c>
      <c r="C19" s="113">
        <f t="shared" si="0"/>
        <v>1998.62</v>
      </c>
      <c r="D19" s="112">
        <f t="shared" si="0"/>
        <v>109079</v>
      </c>
      <c r="E19" s="113">
        <f t="shared" si="0"/>
        <v>2088.85</v>
      </c>
      <c r="O19" s="143" t="s">
        <v>88</v>
      </c>
      <c r="P19" s="143">
        <v>115486</v>
      </c>
      <c r="Q19" s="143">
        <v>1998.62</v>
      </c>
      <c r="R19" s="143">
        <v>109079</v>
      </c>
      <c r="S19" s="143">
        <v>2088.85</v>
      </c>
      <c r="T19" s="143"/>
      <c r="U19" s="143"/>
      <c r="V19" s="143"/>
      <c r="W19" s="148"/>
    </row>
    <row r="20" spans="1:23" s="75" customFormat="1" ht="16.5" customHeight="1">
      <c r="A20" s="112" t="s">
        <v>44</v>
      </c>
      <c r="B20" s="115">
        <f t="shared" si="0"/>
        <v>220722</v>
      </c>
      <c r="C20" s="113">
        <f t="shared" si="0"/>
        <v>2006.61</v>
      </c>
      <c r="D20" s="112">
        <f t="shared" si="0"/>
        <v>191234</v>
      </c>
      <c r="E20" s="119">
        <f t="shared" si="0"/>
        <v>2224.56</v>
      </c>
      <c r="G20" s="76"/>
      <c r="O20" s="145" t="s">
        <v>89</v>
      </c>
      <c r="P20" s="145">
        <v>220722</v>
      </c>
      <c r="Q20" s="145">
        <v>2006.61</v>
      </c>
      <c r="R20" s="145">
        <v>191234</v>
      </c>
      <c r="S20" s="145">
        <v>2224.56</v>
      </c>
      <c r="T20" s="145"/>
      <c r="U20" s="145"/>
      <c r="V20" s="145"/>
      <c r="W20" s="149"/>
    </row>
    <row r="21" spans="1:23" ht="15.75" customHeight="1">
      <c r="A21" s="14" t="s">
        <v>45</v>
      </c>
      <c r="B21" s="88">
        <f>SUM(P17,P19,P20)</f>
        <v>1146900</v>
      </c>
      <c r="C21" s="89">
        <f>Q21</f>
        <v>2444.97</v>
      </c>
      <c r="D21" s="90">
        <f>SUM(D18:D20)</f>
        <v>971126</v>
      </c>
      <c r="E21" s="89">
        <f>S21</f>
        <v>2736.62</v>
      </c>
      <c r="G21" s="67"/>
      <c r="O21" s="143" t="s">
        <v>90</v>
      </c>
      <c r="P21" s="143">
        <v>1146900</v>
      </c>
      <c r="Q21" s="143">
        <v>2444.97</v>
      </c>
      <c r="R21" s="143">
        <v>971126</v>
      </c>
      <c r="S21" s="143">
        <v>2736.62</v>
      </c>
      <c r="T21" s="143">
        <f>SUM(P17,P19,P20)-P21</f>
        <v>0</v>
      </c>
      <c r="U21" s="143">
        <f>SUM(R17,R19,R20)-R21</f>
        <v>0</v>
      </c>
      <c r="V21" s="143"/>
      <c r="W21" s="148"/>
    </row>
    <row r="22" spans="1:23" ht="16.5" customHeight="1">
      <c r="A22" s="82"/>
      <c r="B22" s="83"/>
      <c r="C22" s="83"/>
      <c r="D22" s="5"/>
      <c r="O22" s="143" t="s">
        <v>92</v>
      </c>
      <c r="P22" s="143">
        <v>1240429</v>
      </c>
      <c r="Q22" s="143">
        <v>2658.01</v>
      </c>
      <c r="R22" s="143">
        <v>1064490</v>
      </c>
      <c r="S22" s="143">
        <v>2959.22</v>
      </c>
      <c r="T22" s="143"/>
      <c r="U22" s="143"/>
      <c r="V22" s="143"/>
      <c r="W22" s="148"/>
    </row>
    <row r="23" spans="1:23" ht="12.75">
      <c r="A23" s="70" t="s">
        <v>50</v>
      </c>
      <c r="B23" s="70"/>
      <c r="C23" s="70"/>
      <c r="D23" s="70"/>
      <c r="O23" s="143" t="s">
        <v>93</v>
      </c>
      <c r="P23" s="146">
        <f>B44-B36-B28-B21-B43</f>
        <v>0</v>
      </c>
      <c r="Q23" s="143"/>
      <c r="R23" s="143">
        <f>D44-D43-D36-D28-D21</f>
        <v>0</v>
      </c>
      <c r="S23" s="147">
        <f>((D21*E21)+(D28*E28)+(D36*E36)+(D43*E43))/D44</f>
        <v>2959.2163912202086</v>
      </c>
      <c r="T23" s="143"/>
      <c r="U23" s="143"/>
      <c r="V23" s="143"/>
      <c r="W23" s="148"/>
    </row>
    <row r="24" spans="1:23" ht="12.75">
      <c r="A24" s="18" t="s">
        <v>51</v>
      </c>
      <c r="B24" s="18"/>
      <c r="C24" s="18"/>
      <c r="D24" s="18"/>
      <c r="O24" s="143"/>
      <c r="P24" s="143"/>
      <c r="Q24" s="143"/>
      <c r="R24" s="143">
        <f>D44-D43-D36-D28-D21</f>
        <v>0</v>
      </c>
      <c r="S24" s="143"/>
      <c r="T24" s="143"/>
      <c r="U24" s="143"/>
      <c r="V24" s="143"/>
      <c r="W24" s="148"/>
    </row>
    <row r="25" spans="1:23" ht="18.75" customHeight="1">
      <c r="A25" s="99" t="s">
        <v>40</v>
      </c>
      <c r="B25" s="98">
        <f aca="true" t="shared" si="1" ref="B25:E27">P25</f>
        <v>5950</v>
      </c>
      <c r="C25" s="101">
        <f t="shared" si="1"/>
        <v>4258.25</v>
      </c>
      <c r="D25" s="99">
        <f t="shared" si="1"/>
        <v>5865</v>
      </c>
      <c r="E25" s="101">
        <f t="shared" si="1"/>
        <v>4278.29</v>
      </c>
      <c r="O25" s="143"/>
      <c r="P25" s="143">
        <v>5950</v>
      </c>
      <c r="Q25" s="143">
        <v>4258.25</v>
      </c>
      <c r="R25" s="143">
        <v>5865</v>
      </c>
      <c r="S25" s="143">
        <v>4278.29</v>
      </c>
      <c r="T25" s="143"/>
      <c r="U25" s="143"/>
      <c r="V25" s="143"/>
      <c r="W25" s="148"/>
    </row>
    <row r="26" spans="1:23" ht="12.75">
      <c r="A26" s="102" t="s">
        <v>46</v>
      </c>
      <c r="B26" s="112">
        <f t="shared" si="1"/>
        <v>8525</v>
      </c>
      <c r="C26" s="113">
        <f t="shared" si="1"/>
        <v>3475.79</v>
      </c>
      <c r="D26" s="102">
        <f t="shared" si="1"/>
        <v>8517</v>
      </c>
      <c r="E26" s="113">
        <f t="shared" si="1"/>
        <v>3478.04</v>
      </c>
      <c r="O26" s="143"/>
      <c r="P26" s="143">
        <v>8525</v>
      </c>
      <c r="Q26" s="143">
        <v>3475.79</v>
      </c>
      <c r="R26" s="143">
        <v>8517</v>
      </c>
      <c r="S26" s="143">
        <v>3478.04</v>
      </c>
      <c r="T26" s="143"/>
      <c r="U26" s="143"/>
      <c r="V26" s="143"/>
      <c r="W26" s="148"/>
    </row>
    <row r="27" spans="1:23" s="75" customFormat="1" ht="16.5" customHeight="1">
      <c r="A27" s="102" t="s">
        <v>44</v>
      </c>
      <c r="B27" s="112">
        <f t="shared" si="1"/>
        <v>1086</v>
      </c>
      <c r="C27" s="113">
        <f t="shared" si="1"/>
        <v>3751.31</v>
      </c>
      <c r="D27" s="102">
        <f t="shared" si="1"/>
        <v>1080</v>
      </c>
      <c r="E27" s="113">
        <f t="shared" si="1"/>
        <v>3763.23</v>
      </c>
      <c r="O27" s="145"/>
      <c r="P27" s="145">
        <v>1086</v>
      </c>
      <c r="Q27" s="145">
        <v>3751.31</v>
      </c>
      <c r="R27" s="145">
        <v>1080</v>
      </c>
      <c r="S27" s="145">
        <v>3763.23</v>
      </c>
      <c r="T27" s="145"/>
      <c r="U27" s="145"/>
      <c r="V27" s="145"/>
      <c r="W27" s="149"/>
    </row>
    <row r="28" spans="1:23" ht="15.75" customHeight="1">
      <c r="A28" s="14" t="s">
        <v>1</v>
      </c>
      <c r="B28" s="90">
        <f>SUM(P25:P27)</f>
        <v>15561</v>
      </c>
      <c r="C28" s="89">
        <f>Q28</f>
        <v>3794.21</v>
      </c>
      <c r="D28" s="90">
        <f>SUM(D25:D27)</f>
        <v>15462</v>
      </c>
      <c r="E28" s="89">
        <f>S28</f>
        <v>3801.5</v>
      </c>
      <c r="O28" s="143"/>
      <c r="P28" s="143">
        <v>15561</v>
      </c>
      <c r="Q28" s="143">
        <v>3794.21</v>
      </c>
      <c r="R28" s="143">
        <v>15462</v>
      </c>
      <c r="S28" s="143">
        <v>3801.5</v>
      </c>
      <c r="T28" s="143">
        <f>P28-P25-P26-P27</f>
        <v>0</v>
      </c>
      <c r="U28" s="143">
        <f>R28-R25-R26-R27</f>
        <v>0</v>
      </c>
      <c r="V28" s="143"/>
      <c r="W28" s="148"/>
    </row>
    <row r="29" spans="1:23" ht="16.5" customHeight="1">
      <c r="A29" s="21"/>
      <c r="B29" s="22"/>
      <c r="C29" s="22"/>
      <c r="D29" s="25"/>
      <c r="O29" s="143"/>
      <c r="P29" s="143"/>
      <c r="Q29" s="143"/>
      <c r="R29" s="143"/>
      <c r="S29" s="143"/>
      <c r="T29" s="143"/>
      <c r="U29" s="143"/>
      <c r="V29" s="143"/>
      <c r="W29" s="148"/>
    </row>
    <row r="30" spans="1:23" ht="12.75">
      <c r="A30" s="123" t="s">
        <v>56</v>
      </c>
      <c r="B30" s="123"/>
      <c r="C30" s="123"/>
      <c r="D30" s="123"/>
      <c r="E30" s="123"/>
      <c r="O30" s="143"/>
      <c r="P30" s="143"/>
      <c r="Q30" s="143"/>
      <c r="R30" s="143"/>
      <c r="S30" s="143"/>
      <c r="T30" s="143"/>
      <c r="U30" s="143"/>
      <c r="V30" s="143"/>
      <c r="W30" s="148"/>
    </row>
    <row r="31" spans="1:23" ht="12.75">
      <c r="A31" s="20" t="s">
        <v>57</v>
      </c>
      <c r="O31" s="143"/>
      <c r="P31" s="143"/>
      <c r="Q31" s="143"/>
      <c r="R31" s="143"/>
      <c r="S31" s="143"/>
      <c r="T31" s="143"/>
      <c r="U31" s="143"/>
      <c r="V31" s="143"/>
      <c r="W31" s="148"/>
    </row>
    <row r="32" spans="1:23" ht="15" customHeight="1">
      <c r="A32" s="98" t="s">
        <v>59</v>
      </c>
      <c r="B32" s="99">
        <f aca="true" t="shared" si="2" ref="B32:E35">P32</f>
        <v>1274</v>
      </c>
      <c r="C32" s="100">
        <f t="shared" si="2"/>
        <v>2984.82</v>
      </c>
      <c r="D32" s="99">
        <f t="shared" si="2"/>
        <v>1274</v>
      </c>
      <c r="E32" s="101">
        <f t="shared" si="2"/>
        <v>2984.82</v>
      </c>
      <c r="O32" s="143"/>
      <c r="P32" s="143">
        <v>1274</v>
      </c>
      <c r="Q32" s="143">
        <v>2984.82</v>
      </c>
      <c r="R32" s="143">
        <v>1274</v>
      </c>
      <c r="S32" s="143">
        <v>2984.82</v>
      </c>
      <c r="T32" s="143"/>
      <c r="U32" s="143"/>
      <c r="V32" s="143"/>
      <c r="W32" s="148"/>
    </row>
    <row r="33" spans="1:23" ht="15" customHeight="1">
      <c r="A33" s="96" t="s">
        <v>98</v>
      </c>
      <c r="B33" s="102">
        <f>P33</f>
        <v>912</v>
      </c>
      <c r="C33" s="103">
        <f>Q33</f>
        <v>3676.38</v>
      </c>
      <c r="D33" s="102">
        <f>R33</f>
        <v>910</v>
      </c>
      <c r="E33" s="104">
        <f>S33</f>
        <v>3677.63</v>
      </c>
      <c r="O33" s="143"/>
      <c r="P33" s="143">
        <v>912</v>
      </c>
      <c r="Q33" s="143">
        <v>3676.38</v>
      </c>
      <c r="R33" s="143">
        <v>910</v>
      </c>
      <c r="S33" s="143">
        <v>3677.63</v>
      </c>
      <c r="T33" s="143"/>
      <c r="U33" s="143"/>
      <c r="V33" s="143"/>
      <c r="W33" s="148"/>
    </row>
    <row r="34" spans="1:23" ht="15" customHeight="1">
      <c r="A34" s="80" t="s">
        <v>102</v>
      </c>
      <c r="B34" s="102">
        <f t="shared" si="2"/>
        <v>54625</v>
      </c>
      <c r="C34" s="103">
        <f t="shared" si="2"/>
        <v>5637.47</v>
      </c>
      <c r="D34" s="102">
        <f t="shared" si="2"/>
        <v>54567</v>
      </c>
      <c r="E34" s="104">
        <f t="shared" si="2"/>
        <v>5640.09</v>
      </c>
      <c r="O34" s="143"/>
      <c r="P34" s="143">
        <v>54625</v>
      </c>
      <c r="Q34" s="143">
        <v>5637.47</v>
      </c>
      <c r="R34" s="143">
        <v>54567</v>
      </c>
      <c r="S34" s="143">
        <v>5640.09</v>
      </c>
      <c r="T34" s="143"/>
      <c r="U34" s="143"/>
      <c r="V34" s="143"/>
      <c r="W34" s="148"/>
    </row>
    <row r="35" spans="1:23" s="75" customFormat="1" ht="15" customHeight="1">
      <c r="A35" s="80" t="s">
        <v>44</v>
      </c>
      <c r="B35" s="102">
        <f t="shared" si="2"/>
        <v>14432</v>
      </c>
      <c r="C35" s="103">
        <f t="shared" si="2"/>
        <v>6782.2</v>
      </c>
      <c r="D35" s="102">
        <f t="shared" si="2"/>
        <v>14426</v>
      </c>
      <c r="E35" s="104">
        <f t="shared" si="2"/>
        <v>6783.5</v>
      </c>
      <c r="O35" s="145"/>
      <c r="P35" s="145">
        <v>14432</v>
      </c>
      <c r="Q35" s="145">
        <v>6782.2</v>
      </c>
      <c r="R35" s="145">
        <v>14426</v>
      </c>
      <c r="S35" s="145">
        <v>6783.5</v>
      </c>
      <c r="T35" s="145"/>
      <c r="U35" s="145"/>
      <c r="V35" s="145"/>
      <c r="W35" s="149"/>
    </row>
    <row r="36" spans="1:23" ht="17.25" customHeight="1">
      <c r="A36" s="14" t="s">
        <v>1</v>
      </c>
      <c r="B36" s="90">
        <f>SUM(P32:P35)</f>
        <v>71243</v>
      </c>
      <c r="C36" s="89">
        <f>Q36</f>
        <v>5796.82</v>
      </c>
      <c r="D36" s="90">
        <f>SUM(D32:D35)</f>
        <v>71177</v>
      </c>
      <c r="E36" s="89">
        <f>S36</f>
        <v>5799.21</v>
      </c>
      <c r="O36" s="143"/>
      <c r="P36" s="143">
        <v>71243</v>
      </c>
      <c r="Q36" s="143">
        <v>5796.82</v>
      </c>
      <c r="R36" s="143">
        <v>71177</v>
      </c>
      <c r="S36" s="143">
        <v>5799.21</v>
      </c>
      <c r="T36" s="143">
        <f>P36-P32-P33-P34-P35</f>
        <v>0</v>
      </c>
      <c r="U36" s="143">
        <f>R36-R32-R33-R34-R35</f>
        <v>0</v>
      </c>
      <c r="V36" s="143"/>
      <c r="W36" s="148"/>
    </row>
    <row r="37" spans="1:23" ht="16.5" customHeight="1">
      <c r="A37" s="18"/>
      <c r="B37" s="91"/>
      <c r="C37" s="91"/>
      <c r="D37" s="92"/>
      <c r="E37" s="93"/>
      <c r="O37" s="143"/>
      <c r="P37" s="143"/>
      <c r="Q37" s="143"/>
      <c r="R37" s="143"/>
      <c r="S37" s="143"/>
      <c r="T37" s="143"/>
      <c r="U37" s="143"/>
      <c r="V37" s="143"/>
      <c r="W37" s="148"/>
    </row>
    <row r="38" spans="1:23" ht="12.75">
      <c r="A38" s="18" t="s">
        <v>52</v>
      </c>
      <c r="B38" s="18"/>
      <c r="C38" s="18"/>
      <c r="D38" s="18"/>
      <c r="O38" s="143"/>
      <c r="P38" s="143"/>
      <c r="Q38" s="143"/>
      <c r="R38" s="143"/>
      <c r="S38" s="143"/>
      <c r="T38" s="143"/>
      <c r="U38" s="143"/>
      <c r="V38" s="143"/>
      <c r="W38" s="148"/>
    </row>
    <row r="39" spans="1:23" ht="12.75">
      <c r="A39" s="18" t="s">
        <v>53</v>
      </c>
      <c r="B39" s="18"/>
      <c r="C39" s="18"/>
      <c r="D39" s="18"/>
      <c r="O39" s="143"/>
      <c r="P39" s="143"/>
      <c r="Q39" s="143"/>
      <c r="R39" s="143"/>
      <c r="S39" s="143"/>
      <c r="T39" s="143"/>
      <c r="U39" s="143"/>
      <c r="V39" s="143"/>
      <c r="W39" s="148"/>
    </row>
    <row r="40" spans="1:23" ht="12.75">
      <c r="A40" s="18" t="s">
        <v>76</v>
      </c>
      <c r="B40" s="18"/>
      <c r="C40" s="18"/>
      <c r="D40" s="18"/>
      <c r="O40" s="143"/>
      <c r="P40" s="143"/>
      <c r="Q40" s="143"/>
      <c r="R40" s="143"/>
      <c r="S40" s="143"/>
      <c r="T40" s="143"/>
      <c r="U40" s="143"/>
      <c r="V40" s="143"/>
      <c r="W40" s="148"/>
    </row>
    <row r="41" spans="1:23" ht="18.75" customHeight="1">
      <c r="A41" s="84" t="s">
        <v>46</v>
      </c>
      <c r="B41" s="105">
        <f aca="true" t="shared" si="3" ref="B41:E42">P41</f>
        <v>5970</v>
      </c>
      <c r="C41" s="106">
        <f t="shared" si="3"/>
        <v>3119.34</v>
      </c>
      <c r="D41" s="105">
        <f t="shared" si="3"/>
        <v>5970</v>
      </c>
      <c r="E41" s="107">
        <f t="shared" si="3"/>
        <v>3119.34</v>
      </c>
      <c r="O41" s="143"/>
      <c r="P41" s="143">
        <v>5970</v>
      </c>
      <c r="Q41" s="143">
        <v>3119.34</v>
      </c>
      <c r="R41" s="143">
        <v>5970</v>
      </c>
      <c r="S41" s="143">
        <v>3119.34</v>
      </c>
      <c r="T41" s="143"/>
      <c r="U41" s="143"/>
      <c r="V41" s="143"/>
      <c r="W41" s="148"/>
    </row>
    <row r="42" spans="1:23" s="75" customFormat="1" ht="16.5" customHeight="1">
      <c r="A42" s="80" t="s">
        <v>44</v>
      </c>
      <c r="B42" s="108">
        <f t="shared" si="3"/>
        <v>755</v>
      </c>
      <c r="C42" s="109">
        <f t="shared" si="3"/>
        <v>3022.23</v>
      </c>
      <c r="D42" s="110">
        <f t="shared" si="3"/>
        <v>755</v>
      </c>
      <c r="E42" s="111">
        <f t="shared" si="3"/>
        <v>3022.23</v>
      </c>
      <c r="O42" s="145"/>
      <c r="P42" s="145">
        <v>755</v>
      </c>
      <c r="Q42" s="145">
        <v>3022.23</v>
      </c>
      <c r="R42" s="145">
        <v>755</v>
      </c>
      <c r="S42" s="145">
        <v>3022.23</v>
      </c>
      <c r="T42" s="145"/>
      <c r="U42" s="145"/>
      <c r="V42" s="145"/>
      <c r="W42" s="149"/>
    </row>
    <row r="43" spans="1:23" ht="15" customHeight="1">
      <c r="A43" s="14" t="s">
        <v>1</v>
      </c>
      <c r="B43" s="90">
        <f>SUM(B41:B42)</f>
        <v>6725</v>
      </c>
      <c r="C43" s="89">
        <f>Q43</f>
        <v>3108.44</v>
      </c>
      <c r="D43" s="94">
        <f>R43</f>
        <v>6725</v>
      </c>
      <c r="E43" s="89">
        <f>S43</f>
        <v>3108.44</v>
      </c>
      <c r="O43" s="143"/>
      <c r="P43" s="143">
        <v>6725</v>
      </c>
      <c r="Q43" s="143">
        <v>3108.44</v>
      </c>
      <c r="R43" s="143">
        <v>6725</v>
      </c>
      <c r="S43" s="143">
        <v>3108.44</v>
      </c>
      <c r="T43" s="143"/>
      <c r="U43" s="143"/>
      <c r="V43" s="143"/>
      <c r="W43" s="148"/>
    </row>
    <row r="44" spans="1:22" ht="18" customHeight="1">
      <c r="A44" s="14" t="s">
        <v>47</v>
      </c>
      <c r="B44" s="88">
        <f>SUM(B21,B28,B36,B43)</f>
        <v>1240429</v>
      </c>
      <c r="C44" s="89">
        <f>Q22</f>
        <v>2658.01</v>
      </c>
      <c r="D44" s="90">
        <f>SUM(D21,D28,D36,D43)</f>
        <v>1064490</v>
      </c>
      <c r="E44" s="89">
        <f>S22</f>
        <v>2959.22</v>
      </c>
      <c r="O44" s="6"/>
      <c r="P44" s="6"/>
      <c r="Q44" s="6"/>
      <c r="R44" s="6"/>
      <c r="S44" s="6"/>
      <c r="T44" s="6"/>
      <c r="U44" s="6"/>
      <c r="V44" s="6"/>
    </row>
    <row r="45" spans="1:22" ht="6" customHeight="1">
      <c r="A45" s="21"/>
      <c r="B45" s="22"/>
      <c r="C45" s="23"/>
      <c r="D45" s="22"/>
      <c r="E45" s="23"/>
      <c r="O45" s="6"/>
      <c r="P45" s="6"/>
      <c r="Q45" s="6"/>
      <c r="R45" s="6"/>
      <c r="S45" s="6"/>
      <c r="T45" s="6"/>
      <c r="U45" s="6"/>
      <c r="V45" s="6"/>
    </row>
    <row r="46" spans="1:22" ht="12.75">
      <c r="A46" s="18" t="s">
        <v>48</v>
      </c>
      <c r="B46" s="24"/>
      <c r="C46" s="24"/>
      <c r="D46" s="25"/>
      <c r="O46" s="6"/>
      <c r="P46" s="6"/>
      <c r="Q46" s="6"/>
      <c r="R46" s="6"/>
      <c r="S46" s="6"/>
      <c r="T46" s="6"/>
      <c r="U46" s="6"/>
      <c r="V46" s="6"/>
    </row>
    <row r="47" spans="1:22" ht="12.75">
      <c r="A47" s="85" t="s">
        <v>49</v>
      </c>
      <c r="B47" s="4"/>
      <c r="C47" s="4"/>
      <c r="D47" s="5"/>
      <c r="O47" s="75"/>
      <c r="P47" s="75"/>
      <c r="Q47" s="75"/>
      <c r="R47" s="75"/>
      <c r="S47" s="75"/>
      <c r="T47" s="75"/>
      <c r="U47" s="75"/>
      <c r="V47" s="75"/>
    </row>
    <row r="48" spans="1:22" ht="12.75">
      <c r="A48" s="125"/>
      <c r="B48" s="126"/>
      <c r="C48" s="126"/>
      <c r="D48" s="126"/>
      <c r="E48" s="126"/>
      <c r="O48" s="6"/>
      <c r="P48" s="6"/>
      <c r="Q48" s="6"/>
      <c r="R48" s="6"/>
      <c r="S48" s="6"/>
      <c r="T48" s="6"/>
      <c r="U48" s="6"/>
      <c r="V48" s="6"/>
    </row>
    <row r="49" spans="1:22" ht="43.5" customHeight="1">
      <c r="A49" s="122" t="s">
        <v>97</v>
      </c>
      <c r="B49" s="122"/>
      <c r="C49" s="122"/>
      <c r="D49" s="122"/>
      <c r="E49" s="122"/>
      <c r="O49" s="6"/>
      <c r="P49" s="6"/>
      <c r="Q49" s="6"/>
      <c r="R49" s="6"/>
      <c r="S49" s="6"/>
      <c r="T49" s="6"/>
      <c r="U49" s="6"/>
      <c r="V49" s="6"/>
    </row>
    <row r="50" spans="1:22" ht="24" customHeight="1">
      <c r="A50" s="124" t="s">
        <v>99</v>
      </c>
      <c r="B50" s="124"/>
      <c r="C50" s="124"/>
      <c r="D50" s="124"/>
      <c r="E50" s="124"/>
      <c r="F50" s="97"/>
      <c r="G50" s="97"/>
      <c r="H50" s="97"/>
      <c r="I50" s="97"/>
      <c r="J50" s="97"/>
      <c r="O50" s="6"/>
      <c r="P50" s="6"/>
      <c r="Q50" s="6"/>
      <c r="R50" s="6"/>
      <c r="S50" s="6"/>
      <c r="T50" s="6"/>
      <c r="U50" s="6"/>
      <c r="V50" s="6"/>
    </row>
  </sheetData>
  <sheetProtection/>
  <mergeCells count="10">
    <mergeCell ref="A49:E49"/>
    <mergeCell ref="A30:E30"/>
    <mergeCell ref="A50:E50"/>
    <mergeCell ref="A48:E48"/>
    <mergeCell ref="D8:E8"/>
    <mergeCell ref="A5:E5"/>
    <mergeCell ref="A6:E6"/>
    <mergeCell ref="A8:A9"/>
    <mergeCell ref="B8:B9"/>
    <mergeCell ref="C8:C9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6"/>
  <sheetViews>
    <sheetView zoomScale="110" zoomScaleNormal="110" zoomScalePageLayoutView="0" workbookViewId="0" topLeftCell="A4">
      <selection activeCell="Y20" sqref="Y20"/>
    </sheetView>
  </sheetViews>
  <sheetFormatPr defaultColWidth="9.140625" defaultRowHeight="12.75"/>
  <cols>
    <col min="1" max="1" width="13.8515625" style="3" customWidth="1"/>
    <col min="2" max="2" width="8.7109375" style="3" bestFit="1" customWidth="1"/>
    <col min="3" max="3" width="9.28125" style="3" customWidth="1"/>
    <col min="4" max="4" width="8.8515625" style="3" customWidth="1"/>
    <col min="5" max="5" width="9.8515625" style="3" customWidth="1"/>
    <col min="6" max="6" width="8.8515625" style="3" customWidth="1"/>
    <col min="7" max="7" width="10.28125" style="3" customWidth="1"/>
    <col min="8" max="8" width="9.140625" style="3" customWidth="1"/>
    <col min="9" max="9" width="9.57421875" style="3" customWidth="1"/>
    <col min="10" max="10" width="16.140625" style="3" customWidth="1"/>
    <col min="11" max="12" width="9.140625" style="3" customWidth="1"/>
    <col min="13" max="13" width="8.8515625" style="3" customWidth="1"/>
    <col min="14" max="14" width="9.140625" style="3" customWidth="1"/>
    <col min="15" max="15" width="8.8515625" style="3" customWidth="1"/>
    <col min="16" max="16" width="9.140625" style="3" customWidth="1"/>
    <col min="17" max="17" width="9.8515625" style="3" customWidth="1"/>
    <col min="18" max="18" width="9.7109375" style="3" customWidth="1"/>
    <col min="19" max="20" width="9.140625" style="3" customWidth="1"/>
    <col min="21" max="22" width="9.140625" style="3" hidden="1" customWidth="1"/>
    <col min="23" max="24" width="9.140625" style="3" customWidth="1"/>
    <col min="25" max="16384" width="9.140625" style="3" customWidth="1"/>
  </cols>
  <sheetData>
    <row r="1" spans="1:12" ht="12">
      <c r="A1" s="27" t="s">
        <v>2</v>
      </c>
      <c r="B1" s="27"/>
      <c r="C1" s="27"/>
      <c r="J1" s="27" t="s">
        <v>2</v>
      </c>
      <c r="K1" s="27"/>
      <c r="L1" s="27"/>
    </row>
    <row r="2" spans="1:12" ht="12">
      <c r="A2" s="27" t="s">
        <v>3</v>
      </c>
      <c r="B2" s="27"/>
      <c r="C2" s="27"/>
      <c r="J2" s="27" t="s">
        <v>3</v>
      </c>
      <c r="K2" s="27"/>
      <c r="L2" s="27"/>
    </row>
    <row r="3" spans="1:12" ht="12">
      <c r="A3" s="28" t="s">
        <v>0</v>
      </c>
      <c r="B3" s="28"/>
      <c r="C3" s="28"/>
      <c r="J3" s="28" t="s">
        <v>0</v>
      </c>
      <c r="K3" s="28"/>
      <c r="L3" s="28"/>
    </row>
    <row r="4" spans="1:12" ht="12">
      <c r="A4" s="28"/>
      <c r="B4" s="28"/>
      <c r="C4" s="28"/>
      <c r="J4" s="28"/>
      <c r="K4" s="28"/>
      <c r="L4" s="28"/>
    </row>
    <row r="6" spans="1:18" ht="12.75">
      <c r="A6" s="136" t="s">
        <v>24</v>
      </c>
      <c r="B6" s="136"/>
      <c r="C6" s="136"/>
      <c r="D6" s="136"/>
      <c r="E6" s="136"/>
      <c r="F6" s="136"/>
      <c r="G6" s="136"/>
      <c r="H6" s="136"/>
      <c r="I6" s="136"/>
      <c r="J6" s="136" t="s">
        <v>25</v>
      </c>
      <c r="K6" s="136"/>
      <c r="L6" s="136"/>
      <c r="M6" s="136"/>
      <c r="N6" s="136"/>
      <c r="O6" s="136"/>
      <c r="P6" s="136"/>
      <c r="Q6" s="136"/>
      <c r="R6" s="136"/>
    </row>
    <row r="7" spans="1:18" ht="12.75">
      <c r="A7" s="136" t="s">
        <v>23</v>
      </c>
      <c r="B7" s="136"/>
      <c r="C7" s="136"/>
      <c r="D7" s="136"/>
      <c r="E7" s="136"/>
      <c r="F7" s="136"/>
      <c r="G7" s="136"/>
      <c r="H7" s="136"/>
      <c r="I7" s="136"/>
      <c r="J7" s="136" t="s">
        <v>23</v>
      </c>
      <c r="K7" s="136"/>
      <c r="L7" s="136"/>
      <c r="M7" s="136"/>
      <c r="N7" s="136"/>
      <c r="O7" s="136"/>
      <c r="P7" s="136"/>
      <c r="Q7" s="136"/>
      <c r="R7" s="136"/>
    </row>
    <row r="8" spans="1:18" ht="12.75">
      <c r="A8" s="141" t="s">
        <v>68</v>
      </c>
      <c r="B8" s="141"/>
      <c r="C8" s="141"/>
      <c r="D8" s="141"/>
      <c r="E8" s="141"/>
      <c r="F8" s="141"/>
      <c r="G8" s="141"/>
      <c r="H8" s="141"/>
      <c r="I8" s="141"/>
      <c r="J8" s="136" t="s">
        <v>58</v>
      </c>
      <c r="K8" s="136"/>
      <c r="L8" s="136"/>
      <c r="M8" s="136"/>
      <c r="N8" s="136"/>
      <c r="O8" s="136"/>
      <c r="P8" s="136"/>
      <c r="Q8" s="136"/>
      <c r="R8" s="136"/>
    </row>
    <row r="9" spans="1:18" ht="12.75">
      <c r="A9" s="73"/>
      <c r="B9" s="73"/>
      <c r="C9" s="73"/>
      <c r="D9" s="73"/>
      <c r="E9" s="73"/>
      <c r="F9" s="73"/>
      <c r="G9" s="73"/>
      <c r="H9" s="73"/>
      <c r="I9" s="73"/>
      <c r="J9" s="136" t="s">
        <v>69</v>
      </c>
      <c r="K9" s="136"/>
      <c r="L9" s="136"/>
      <c r="M9" s="136"/>
      <c r="N9" s="136"/>
      <c r="O9" s="136"/>
      <c r="P9" s="136"/>
      <c r="Q9" s="136"/>
      <c r="R9" s="136"/>
    </row>
    <row r="10" spans="1:18" ht="12">
      <c r="A10" s="132" t="s">
        <v>103</v>
      </c>
      <c r="B10" s="132"/>
      <c r="C10" s="132"/>
      <c r="D10" s="132"/>
      <c r="E10" s="132"/>
      <c r="F10" s="132"/>
      <c r="G10" s="132"/>
      <c r="H10" s="132"/>
      <c r="I10" s="132"/>
      <c r="J10" s="1"/>
      <c r="K10" s="1"/>
      <c r="L10" s="1"/>
      <c r="M10" s="1"/>
      <c r="N10" s="1"/>
      <c r="O10" s="1"/>
      <c r="P10" s="1"/>
      <c r="Q10" s="1"/>
      <c r="R10" s="1"/>
    </row>
    <row r="11" spans="10:18" ht="12.75" customHeight="1">
      <c r="J11" s="132" t="str">
        <f>A10</f>
        <v>za srpanj 2019. (isplata u kolovozu 2019.)</v>
      </c>
      <c r="K11" s="132"/>
      <c r="L11" s="132"/>
      <c r="M11" s="132"/>
      <c r="N11" s="132"/>
      <c r="O11" s="132"/>
      <c r="P11" s="132"/>
      <c r="Q11" s="132"/>
      <c r="R11" s="132"/>
    </row>
    <row r="12" spans="1:10" ht="12">
      <c r="A12" s="28" t="s">
        <v>4</v>
      </c>
      <c r="J12" s="28" t="s">
        <v>5</v>
      </c>
    </row>
    <row r="13" spans="1:18" ht="12">
      <c r="A13" s="29"/>
      <c r="B13" s="137" t="s">
        <v>6</v>
      </c>
      <c r="C13" s="140"/>
      <c r="D13" s="140"/>
      <c r="E13" s="140"/>
      <c r="F13" s="140"/>
      <c r="G13" s="140"/>
      <c r="H13" s="140"/>
      <c r="I13" s="138"/>
      <c r="J13" s="29"/>
      <c r="K13" s="137" t="s">
        <v>6</v>
      </c>
      <c r="L13" s="140"/>
      <c r="M13" s="140"/>
      <c r="N13" s="140"/>
      <c r="O13" s="140"/>
      <c r="P13" s="140"/>
      <c r="Q13" s="140"/>
      <c r="R13" s="138"/>
    </row>
    <row r="14" spans="1:18" ht="12">
      <c r="A14" s="30"/>
      <c r="B14" s="137" t="s">
        <v>1</v>
      </c>
      <c r="C14" s="138"/>
      <c r="D14" s="137" t="s">
        <v>7</v>
      </c>
      <c r="E14" s="138"/>
      <c r="F14" s="137" t="s">
        <v>70</v>
      </c>
      <c r="G14" s="138"/>
      <c r="H14" s="137" t="s">
        <v>8</v>
      </c>
      <c r="I14" s="138"/>
      <c r="J14" s="30"/>
      <c r="K14" s="137" t="s">
        <v>1</v>
      </c>
      <c r="L14" s="138"/>
      <c r="M14" s="137" t="s">
        <v>29</v>
      </c>
      <c r="N14" s="138"/>
      <c r="O14" s="137" t="s">
        <v>70</v>
      </c>
      <c r="P14" s="138"/>
      <c r="Q14" s="137" t="s">
        <v>8</v>
      </c>
      <c r="R14" s="138"/>
    </row>
    <row r="15" spans="1:18" ht="24">
      <c r="A15" s="31" t="s">
        <v>19</v>
      </c>
      <c r="B15" s="32" t="s">
        <v>20</v>
      </c>
      <c r="C15" s="31" t="s">
        <v>21</v>
      </c>
      <c r="D15" s="33" t="s">
        <v>20</v>
      </c>
      <c r="E15" s="31" t="s">
        <v>21</v>
      </c>
      <c r="F15" s="33" t="s">
        <v>20</v>
      </c>
      <c r="G15" s="31" t="s">
        <v>21</v>
      </c>
      <c r="H15" s="33" t="s">
        <v>22</v>
      </c>
      <c r="I15" s="31" t="s">
        <v>21</v>
      </c>
      <c r="J15" s="31" t="s">
        <v>19</v>
      </c>
      <c r="K15" s="32" t="s">
        <v>20</v>
      </c>
      <c r="L15" s="31" t="s">
        <v>21</v>
      </c>
      <c r="M15" s="33" t="s">
        <v>20</v>
      </c>
      <c r="N15" s="31" t="s">
        <v>21</v>
      </c>
      <c r="O15" s="33" t="s">
        <v>20</v>
      </c>
      <c r="P15" s="31" t="s">
        <v>21</v>
      </c>
      <c r="Q15" s="33" t="s">
        <v>22</v>
      </c>
      <c r="R15" s="31" t="s">
        <v>21</v>
      </c>
    </row>
    <row r="16" spans="1:18" s="35" customFormat="1" ht="8.25" customHeight="1">
      <c r="A16" s="34">
        <v>0</v>
      </c>
      <c r="B16" s="34">
        <v>1</v>
      </c>
      <c r="C16" s="34">
        <v>2</v>
      </c>
      <c r="D16" s="34">
        <v>3</v>
      </c>
      <c r="E16" s="34">
        <v>4</v>
      </c>
      <c r="F16" s="34">
        <v>5</v>
      </c>
      <c r="G16" s="34">
        <v>6</v>
      </c>
      <c r="H16" s="34">
        <v>7</v>
      </c>
      <c r="I16" s="34">
        <v>8</v>
      </c>
      <c r="J16" s="34">
        <v>0</v>
      </c>
      <c r="K16" s="34">
        <v>1</v>
      </c>
      <c r="L16" s="34">
        <v>2</v>
      </c>
      <c r="M16" s="34">
        <v>3</v>
      </c>
      <c r="N16" s="34">
        <v>4</v>
      </c>
      <c r="O16" s="34">
        <v>5</v>
      </c>
      <c r="P16" s="34">
        <v>6</v>
      </c>
      <c r="Q16" s="34">
        <v>7</v>
      </c>
      <c r="R16" s="34">
        <v>8</v>
      </c>
    </row>
    <row r="17" spans="1:18" ht="12">
      <c r="A17" s="95" t="s">
        <v>73</v>
      </c>
      <c r="B17" s="36">
        <v>93856</v>
      </c>
      <c r="C17" s="37">
        <v>231.82</v>
      </c>
      <c r="D17" s="38">
        <v>67953</v>
      </c>
      <c r="E17" s="39">
        <v>230.13</v>
      </c>
      <c r="F17" s="38">
        <v>6468</v>
      </c>
      <c r="G17" s="39">
        <v>271.55</v>
      </c>
      <c r="H17" s="38">
        <v>19435</v>
      </c>
      <c r="I17" s="40">
        <v>224.5</v>
      </c>
      <c r="J17" s="95" t="s">
        <v>73</v>
      </c>
      <c r="K17" s="36" t="s">
        <v>104</v>
      </c>
      <c r="L17" s="43" t="s">
        <v>105</v>
      </c>
      <c r="M17" s="38" t="s">
        <v>104</v>
      </c>
      <c r="N17" s="42" t="s">
        <v>105</v>
      </c>
      <c r="O17" s="38" t="s">
        <v>104</v>
      </c>
      <c r="P17" s="3" t="s">
        <v>105</v>
      </c>
      <c r="Q17" s="38" t="s">
        <v>104</v>
      </c>
      <c r="R17" s="40" t="s">
        <v>105</v>
      </c>
    </row>
    <row r="18" spans="1:18" ht="12">
      <c r="A18" s="95" t="s">
        <v>9</v>
      </c>
      <c r="B18" s="36">
        <v>78713</v>
      </c>
      <c r="C18" s="43">
        <v>783.76</v>
      </c>
      <c r="D18" s="38">
        <v>50302</v>
      </c>
      <c r="E18" s="39">
        <v>771.74</v>
      </c>
      <c r="F18" s="38">
        <v>6430</v>
      </c>
      <c r="G18" s="39">
        <v>776.25</v>
      </c>
      <c r="H18" s="38">
        <v>21981</v>
      </c>
      <c r="I18" s="40">
        <v>813.46</v>
      </c>
      <c r="J18" s="95" t="s">
        <v>9</v>
      </c>
      <c r="K18" s="36">
        <v>16</v>
      </c>
      <c r="L18" s="43">
        <v>853.98</v>
      </c>
      <c r="M18" s="38" t="s">
        <v>104</v>
      </c>
      <c r="N18" s="42" t="s">
        <v>105</v>
      </c>
      <c r="O18" s="38">
        <v>15</v>
      </c>
      <c r="P18" s="39">
        <v>845.26</v>
      </c>
      <c r="Q18" s="38">
        <v>1</v>
      </c>
      <c r="R18" s="40">
        <v>984.83</v>
      </c>
    </row>
    <row r="19" spans="1:21" ht="12">
      <c r="A19" s="95" t="s">
        <v>10</v>
      </c>
      <c r="B19" s="36">
        <v>106633</v>
      </c>
      <c r="C19" s="44">
        <v>1261.55</v>
      </c>
      <c r="D19" s="38">
        <v>58082</v>
      </c>
      <c r="E19" s="45">
        <v>1258.34</v>
      </c>
      <c r="F19" s="38">
        <v>16358</v>
      </c>
      <c r="G19" s="45">
        <v>1286.42</v>
      </c>
      <c r="H19" s="38">
        <v>32193</v>
      </c>
      <c r="I19" s="46">
        <v>1254.71</v>
      </c>
      <c r="J19" s="95" t="s">
        <v>10</v>
      </c>
      <c r="K19" s="36">
        <v>60</v>
      </c>
      <c r="L19" s="44">
        <v>1309.7</v>
      </c>
      <c r="M19" s="38">
        <v>1</v>
      </c>
      <c r="N19" s="45">
        <v>1249.86</v>
      </c>
      <c r="O19" s="38">
        <v>48</v>
      </c>
      <c r="P19" s="39">
        <v>1313.25</v>
      </c>
      <c r="Q19" s="38">
        <v>11</v>
      </c>
      <c r="R19" s="46">
        <v>1299.69</v>
      </c>
      <c r="U19" s="3">
        <f>D31+F31+H31-B31</f>
        <v>0</v>
      </c>
    </row>
    <row r="20" spans="1:21" ht="12">
      <c r="A20" s="95" t="s">
        <v>11</v>
      </c>
      <c r="B20" s="36">
        <v>172438</v>
      </c>
      <c r="C20" s="44">
        <v>1761.48</v>
      </c>
      <c r="D20" s="38">
        <v>104928</v>
      </c>
      <c r="E20" s="45">
        <v>1761.45</v>
      </c>
      <c r="F20" s="38">
        <v>31102</v>
      </c>
      <c r="G20" s="45">
        <v>1756.68</v>
      </c>
      <c r="H20" s="38">
        <v>36408</v>
      </c>
      <c r="I20" s="46">
        <v>1765.67</v>
      </c>
      <c r="J20" s="95" t="s">
        <v>11</v>
      </c>
      <c r="K20" s="36">
        <v>261</v>
      </c>
      <c r="L20" s="44">
        <v>1836.17</v>
      </c>
      <c r="M20" s="38" t="s">
        <v>104</v>
      </c>
      <c r="N20" s="45" t="s">
        <v>105</v>
      </c>
      <c r="O20" s="38">
        <v>113</v>
      </c>
      <c r="P20" s="45">
        <v>1765.95</v>
      </c>
      <c r="Q20" s="38">
        <v>148</v>
      </c>
      <c r="R20" s="46">
        <v>1889.79</v>
      </c>
      <c r="U20" s="86">
        <f>D31-'u kolovozu 2019.'!B18</f>
        <v>0</v>
      </c>
    </row>
    <row r="21" spans="1:21" ht="12">
      <c r="A21" s="95" t="s">
        <v>74</v>
      </c>
      <c r="B21" s="36">
        <v>208232</v>
      </c>
      <c r="C21" s="44">
        <v>2226.24</v>
      </c>
      <c r="D21" s="38">
        <v>130565</v>
      </c>
      <c r="E21" s="45">
        <v>2231.95</v>
      </c>
      <c r="F21" s="38">
        <v>27692</v>
      </c>
      <c r="G21" s="45">
        <v>2224.31</v>
      </c>
      <c r="H21" s="38">
        <v>49975</v>
      </c>
      <c r="I21" s="46">
        <v>2212.38</v>
      </c>
      <c r="J21" s="95" t="s">
        <v>74</v>
      </c>
      <c r="K21" s="36">
        <v>2106</v>
      </c>
      <c r="L21" s="44">
        <v>2296.36</v>
      </c>
      <c r="M21" s="38">
        <v>13</v>
      </c>
      <c r="N21" s="45">
        <v>2215.35</v>
      </c>
      <c r="O21" s="38">
        <v>1607</v>
      </c>
      <c r="P21" s="45">
        <v>2307.08</v>
      </c>
      <c r="Q21" s="38">
        <v>486</v>
      </c>
      <c r="R21" s="46">
        <v>2263.1</v>
      </c>
      <c r="U21" s="86">
        <f>F31-'u kolovozu 2019.'!B19</f>
        <v>0</v>
      </c>
    </row>
    <row r="22" spans="1:21" ht="12">
      <c r="A22" s="95" t="s">
        <v>62</v>
      </c>
      <c r="B22" s="36">
        <v>156712</v>
      </c>
      <c r="C22" s="44">
        <v>2752.45</v>
      </c>
      <c r="D22" s="38">
        <v>114560</v>
      </c>
      <c r="E22" s="45">
        <v>2758.92</v>
      </c>
      <c r="F22" s="38">
        <v>15659</v>
      </c>
      <c r="G22" s="45">
        <v>2757.03</v>
      </c>
      <c r="H22" s="38">
        <v>26493</v>
      </c>
      <c r="I22" s="46">
        <v>2721.74</v>
      </c>
      <c r="J22" s="95" t="s">
        <v>62</v>
      </c>
      <c r="K22" s="36">
        <v>5570</v>
      </c>
      <c r="L22" s="44">
        <v>2805.51</v>
      </c>
      <c r="M22" s="38">
        <v>1013</v>
      </c>
      <c r="N22" s="45">
        <v>2868.15</v>
      </c>
      <c r="O22" s="38">
        <v>3903</v>
      </c>
      <c r="P22" s="45">
        <v>2799.44</v>
      </c>
      <c r="Q22" s="38">
        <v>654</v>
      </c>
      <c r="R22" s="46">
        <v>2744.74</v>
      </c>
      <c r="U22" s="86">
        <f>H31-'u kolovozu 2019.'!B20</f>
        <v>0</v>
      </c>
    </row>
    <row r="23" spans="1:22" ht="12">
      <c r="A23" s="95" t="s">
        <v>63</v>
      </c>
      <c r="B23" s="36">
        <v>104436</v>
      </c>
      <c r="C23" s="44">
        <v>3237.64</v>
      </c>
      <c r="D23" s="38">
        <v>83849</v>
      </c>
      <c r="E23" s="45">
        <v>3240.79</v>
      </c>
      <c r="F23" s="38">
        <v>6262</v>
      </c>
      <c r="G23" s="45">
        <v>3222.37</v>
      </c>
      <c r="H23" s="38">
        <v>14325</v>
      </c>
      <c r="I23" s="46">
        <v>3225.86</v>
      </c>
      <c r="J23" s="95" t="s">
        <v>63</v>
      </c>
      <c r="K23" s="36">
        <v>5767</v>
      </c>
      <c r="L23" s="44">
        <v>3266.52</v>
      </c>
      <c r="M23" s="38">
        <v>794</v>
      </c>
      <c r="N23" s="45">
        <v>3269.81</v>
      </c>
      <c r="O23" s="38">
        <v>4436</v>
      </c>
      <c r="P23" s="45">
        <v>3262.22</v>
      </c>
      <c r="Q23" s="38">
        <v>537</v>
      </c>
      <c r="R23" s="46">
        <v>3297.21</v>
      </c>
      <c r="U23" s="86">
        <f>B31-'u kolovozu 2019.'!B21</f>
        <v>0</v>
      </c>
      <c r="V23" s="87">
        <f>C31-'u kolovozu 2019.'!C21</f>
        <v>0</v>
      </c>
    </row>
    <row r="24" spans="1:18" ht="12">
      <c r="A24" s="95" t="s">
        <v>64</v>
      </c>
      <c r="B24" s="36">
        <v>79260</v>
      </c>
      <c r="C24" s="44">
        <v>3746.89</v>
      </c>
      <c r="D24" s="38">
        <v>67368</v>
      </c>
      <c r="E24" s="45">
        <v>3746.96</v>
      </c>
      <c r="F24" s="38">
        <v>3006</v>
      </c>
      <c r="G24" s="45">
        <v>3722.2</v>
      </c>
      <c r="H24" s="38">
        <v>8886</v>
      </c>
      <c r="I24" s="46">
        <v>3754.74</v>
      </c>
      <c r="J24" s="95" t="s">
        <v>64</v>
      </c>
      <c r="K24" s="36">
        <v>7816</v>
      </c>
      <c r="L24" s="44">
        <v>3845.65</v>
      </c>
      <c r="M24" s="38">
        <v>204</v>
      </c>
      <c r="N24" s="45">
        <v>3763.97</v>
      </c>
      <c r="O24" s="38">
        <v>6942</v>
      </c>
      <c r="P24" s="45">
        <v>3848.44</v>
      </c>
      <c r="Q24" s="38">
        <v>670</v>
      </c>
      <c r="R24" s="46">
        <v>3841.7</v>
      </c>
    </row>
    <row r="25" spans="1:22" ht="12">
      <c r="A25" s="95" t="s">
        <v>65</v>
      </c>
      <c r="B25" s="36">
        <v>54497</v>
      </c>
      <c r="C25" s="44">
        <v>4231.68</v>
      </c>
      <c r="D25" s="38">
        <v>48826</v>
      </c>
      <c r="E25" s="45">
        <v>4232.63</v>
      </c>
      <c r="F25" s="38">
        <v>1107</v>
      </c>
      <c r="G25" s="45">
        <v>4218.4</v>
      </c>
      <c r="H25" s="38">
        <v>4564</v>
      </c>
      <c r="I25" s="46">
        <v>4224.7</v>
      </c>
      <c r="J25" s="95" t="s">
        <v>65</v>
      </c>
      <c r="K25" s="36">
        <v>4246</v>
      </c>
      <c r="L25" s="44">
        <v>4253.7</v>
      </c>
      <c r="M25" s="38">
        <v>39</v>
      </c>
      <c r="N25" s="45">
        <v>4263.93</v>
      </c>
      <c r="O25" s="38">
        <v>3545</v>
      </c>
      <c r="P25" s="45">
        <v>4245.7</v>
      </c>
      <c r="Q25" s="38">
        <v>662</v>
      </c>
      <c r="R25" s="46">
        <v>4295.92</v>
      </c>
      <c r="U25" s="120">
        <f>(('u kolovozu 2019.'!B32*'u kolovozu 2019.'!C32)+('u kolovozu 2019.'!B33*'u kolovozu 2019.'!C33))/'u kolovozu 2019.-prema svotama'!M31</f>
        <v>3273.339085086917</v>
      </c>
      <c r="V25" s="120">
        <f>(('u kolovozu 2019.'!D32*'u kolovozu 2019.'!E32)+('u kolovozu 2019.'!D33*'u kolovozu 2019.'!E33))/'u kolovozu 2019.-svote bez M.U.'!M31</f>
        <v>3273.4908333333337</v>
      </c>
    </row>
    <row r="26" spans="1:18" ht="12">
      <c r="A26" s="95" t="s">
        <v>66</v>
      </c>
      <c r="B26" s="36">
        <v>33194</v>
      </c>
      <c r="C26" s="44">
        <v>4728.87</v>
      </c>
      <c r="D26" s="38">
        <v>29911</v>
      </c>
      <c r="E26" s="45">
        <v>4728.26</v>
      </c>
      <c r="F26" s="38">
        <v>601</v>
      </c>
      <c r="G26" s="45">
        <v>4731.48</v>
      </c>
      <c r="H26" s="38">
        <v>2682</v>
      </c>
      <c r="I26" s="46">
        <v>4735.04</v>
      </c>
      <c r="J26" s="95" t="s">
        <v>66</v>
      </c>
      <c r="K26" s="36">
        <v>5719</v>
      </c>
      <c r="L26" s="44">
        <v>4806.18</v>
      </c>
      <c r="M26" s="38">
        <v>42</v>
      </c>
      <c r="N26" s="45">
        <v>4780.25</v>
      </c>
      <c r="O26" s="38">
        <v>5041</v>
      </c>
      <c r="P26" s="45">
        <v>4800.93</v>
      </c>
      <c r="Q26" s="38">
        <v>636</v>
      </c>
      <c r="R26" s="46">
        <v>4849.54</v>
      </c>
    </row>
    <row r="27" spans="1:18" ht="12">
      <c r="A27" s="95" t="s">
        <v>12</v>
      </c>
      <c r="B27" s="36">
        <v>35560</v>
      </c>
      <c r="C27" s="44">
        <v>5453.15</v>
      </c>
      <c r="D27" s="38">
        <v>31977</v>
      </c>
      <c r="E27" s="45">
        <v>5452.4</v>
      </c>
      <c r="F27" s="38">
        <v>541</v>
      </c>
      <c r="G27" s="45">
        <v>5439.84</v>
      </c>
      <c r="H27" s="38">
        <v>3042</v>
      </c>
      <c r="I27" s="46">
        <v>5463.36</v>
      </c>
      <c r="J27" s="95" t="s">
        <v>12</v>
      </c>
      <c r="K27" s="36">
        <v>8078</v>
      </c>
      <c r="L27" s="44">
        <v>5534.55</v>
      </c>
      <c r="M27" s="38">
        <v>47</v>
      </c>
      <c r="N27" s="45">
        <v>5506.01</v>
      </c>
      <c r="O27" s="38">
        <v>6909</v>
      </c>
      <c r="P27" s="45">
        <v>5546.5</v>
      </c>
      <c r="Q27" s="38">
        <v>1122</v>
      </c>
      <c r="R27" s="46">
        <v>5462.15</v>
      </c>
    </row>
    <row r="28" spans="1:18" ht="12">
      <c r="A28" s="95" t="s">
        <v>13</v>
      </c>
      <c r="B28" s="36">
        <v>12298</v>
      </c>
      <c r="C28" s="47">
        <v>6428.27</v>
      </c>
      <c r="D28" s="38">
        <v>11629</v>
      </c>
      <c r="E28" s="45">
        <v>6429.49</v>
      </c>
      <c r="F28" s="38">
        <v>173</v>
      </c>
      <c r="G28" s="45">
        <v>6388.66</v>
      </c>
      <c r="H28" s="38">
        <v>496</v>
      </c>
      <c r="I28" s="46">
        <v>6413.36</v>
      </c>
      <c r="J28" s="95" t="s">
        <v>13</v>
      </c>
      <c r="K28" s="36">
        <v>7974</v>
      </c>
      <c r="L28" s="47">
        <v>6430.67</v>
      </c>
      <c r="M28" s="38">
        <v>20</v>
      </c>
      <c r="N28" s="45">
        <v>6378.51</v>
      </c>
      <c r="O28" s="38">
        <v>6761</v>
      </c>
      <c r="P28" s="45">
        <v>6416.49</v>
      </c>
      <c r="Q28" s="38">
        <v>1193</v>
      </c>
      <c r="R28" s="46">
        <v>6511.89</v>
      </c>
    </row>
    <row r="29" spans="1:18" ht="12">
      <c r="A29" s="95" t="s">
        <v>14</v>
      </c>
      <c r="B29" s="36">
        <v>5850</v>
      </c>
      <c r="C29" s="47">
        <v>7470.78</v>
      </c>
      <c r="D29" s="38">
        <v>5635</v>
      </c>
      <c r="E29" s="45">
        <v>7475.17</v>
      </c>
      <c r="F29" s="38">
        <v>61</v>
      </c>
      <c r="G29" s="45">
        <v>7369.76</v>
      </c>
      <c r="H29" s="38">
        <v>154</v>
      </c>
      <c r="I29" s="46">
        <v>7350.45</v>
      </c>
      <c r="J29" s="95" t="s">
        <v>14</v>
      </c>
      <c r="K29" s="36">
        <v>10140</v>
      </c>
      <c r="L29" s="47">
        <v>7521.56</v>
      </c>
      <c r="M29" s="38">
        <v>7</v>
      </c>
      <c r="N29" s="45">
        <v>7148.2</v>
      </c>
      <c r="O29" s="38">
        <v>6730</v>
      </c>
      <c r="P29" s="45">
        <v>7518.28</v>
      </c>
      <c r="Q29" s="38">
        <v>3403</v>
      </c>
      <c r="R29" s="46">
        <v>7528.83</v>
      </c>
    </row>
    <row r="30" spans="1:18" ht="12">
      <c r="A30" s="95" t="s">
        <v>75</v>
      </c>
      <c r="B30" s="36">
        <v>5221</v>
      </c>
      <c r="C30" s="47">
        <v>9221.38</v>
      </c>
      <c r="D30" s="38">
        <v>5107</v>
      </c>
      <c r="E30" s="45">
        <v>9219.2</v>
      </c>
      <c r="F30" s="38">
        <v>26</v>
      </c>
      <c r="G30" s="45">
        <v>9181.49</v>
      </c>
      <c r="H30" s="38">
        <v>88</v>
      </c>
      <c r="I30" s="46">
        <v>9359.77</v>
      </c>
      <c r="J30" s="95" t="s">
        <v>75</v>
      </c>
      <c r="K30" s="36">
        <v>13490</v>
      </c>
      <c r="L30" s="47">
        <v>9284.69</v>
      </c>
      <c r="M30" s="38">
        <v>6</v>
      </c>
      <c r="N30" s="45">
        <v>8752.38</v>
      </c>
      <c r="O30" s="38">
        <v>8575</v>
      </c>
      <c r="P30" s="45">
        <v>9364.16</v>
      </c>
      <c r="Q30" s="38">
        <v>4909</v>
      </c>
      <c r="R30" s="46">
        <v>9146.51</v>
      </c>
    </row>
    <row r="31" spans="1:18" ht="12">
      <c r="A31" s="48" t="s">
        <v>1</v>
      </c>
      <c r="B31" s="49">
        <v>1146900</v>
      </c>
      <c r="C31" s="50">
        <v>2444.97</v>
      </c>
      <c r="D31" s="49">
        <v>810692</v>
      </c>
      <c r="E31" s="50">
        <v>2627.91</v>
      </c>
      <c r="F31" s="49">
        <v>115486</v>
      </c>
      <c r="G31" s="50">
        <v>1998.62</v>
      </c>
      <c r="H31" s="49">
        <v>220722</v>
      </c>
      <c r="I31" s="50">
        <v>2006.61</v>
      </c>
      <c r="J31" s="48" t="s">
        <v>1</v>
      </c>
      <c r="K31" s="49">
        <v>71243</v>
      </c>
      <c r="L31" s="50">
        <v>5796.82</v>
      </c>
      <c r="M31" s="49">
        <v>2186</v>
      </c>
      <c r="N31" s="50">
        <v>3273.34</v>
      </c>
      <c r="O31" s="49">
        <v>54625</v>
      </c>
      <c r="P31" s="50">
        <v>5637.47</v>
      </c>
      <c r="Q31" s="49">
        <v>14432</v>
      </c>
      <c r="R31" s="50">
        <v>6782.2</v>
      </c>
    </row>
    <row r="32" spans="1:9" ht="12">
      <c r="A32" s="2"/>
      <c r="B32" s="2"/>
      <c r="C32" s="2"/>
      <c r="D32" s="2"/>
      <c r="E32" s="2"/>
      <c r="F32" s="2"/>
      <c r="G32" s="2"/>
      <c r="H32" s="2"/>
      <c r="I32" s="2"/>
    </row>
    <row r="33" spans="1:18" ht="20.25" customHeight="1">
      <c r="A33" s="74"/>
      <c r="B33" s="51"/>
      <c r="C33" s="51"/>
      <c r="D33" s="16"/>
      <c r="E33" s="52"/>
      <c r="F33" s="53"/>
      <c r="G33" s="19"/>
      <c r="H33" s="53"/>
      <c r="I33" s="19"/>
      <c r="J33" s="139" t="s">
        <v>100</v>
      </c>
      <c r="K33" s="139"/>
      <c r="L33" s="139"/>
      <c r="M33" s="139"/>
      <c r="N33" s="139"/>
      <c r="O33" s="139"/>
      <c r="P33" s="139"/>
      <c r="Q33" s="139"/>
      <c r="R33" s="139"/>
    </row>
    <row r="34" spans="1:9" ht="12">
      <c r="A34" s="2"/>
      <c r="B34" s="2"/>
      <c r="C34" s="2"/>
      <c r="D34" s="2"/>
      <c r="E34" s="2"/>
      <c r="F34" s="2"/>
      <c r="G34" s="2"/>
      <c r="H34" s="2"/>
      <c r="I34" s="2"/>
    </row>
    <row r="35" spans="1:9" ht="12">
      <c r="A35" s="2"/>
      <c r="B35" s="2"/>
      <c r="C35" s="2"/>
      <c r="D35" s="2"/>
      <c r="E35" s="2"/>
      <c r="F35" s="2"/>
      <c r="G35" s="2"/>
      <c r="H35" s="2"/>
      <c r="I35" s="2"/>
    </row>
    <row r="36" spans="1:9" ht="12">
      <c r="A36" s="54"/>
      <c r="B36" s="41"/>
      <c r="C36" s="47"/>
      <c r="D36" s="41"/>
      <c r="E36" s="47"/>
      <c r="F36" s="41"/>
      <c r="G36" s="47"/>
      <c r="H36" s="41"/>
      <c r="I36" s="47"/>
    </row>
    <row r="37" spans="1:18" ht="12.75">
      <c r="A37" s="136" t="s">
        <v>24</v>
      </c>
      <c r="B37" s="136"/>
      <c r="C37" s="136"/>
      <c r="D37" s="136"/>
      <c r="E37" s="136"/>
      <c r="F37" s="136"/>
      <c r="G37" s="136"/>
      <c r="H37" s="136"/>
      <c r="I37" s="136"/>
      <c r="J37" s="136" t="s">
        <v>27</v>
      </c>
      <c r="K37" s="136"/>
      <c r="L37" s="136"/>
      <c r="M37" s="136"/>
      <c r="N37" s="136"/>
      <c r="O37" s="136"/>
      <c r="P37" s="136"/>
      <c r="Q37" s="136"/>
      <c r="R37" s="136"/>
    </row>
    <row r="38" spans="1:18" ht="12.75">
      <c r="A38" s="136" t="s">
        <v>23</v>
      </c>
      <c r="B38" s="136"/>
      <c r="C38" s="136"/>
      <c r="D38" s="136"/>
      <c r="E38" s="136"/>
      <c r="F38" s="136"/>
      <c r="G38" s="136"/>
      <c r="H38" s="136"/>
      <c r="I38" s="136"/>
      <c r="J38" s="136" t="s">
        <v>28</v>
      </c>
      <c r="K38" s="136"/>
      <c r="L38" s="136"/>
      <c r="M38" s="136"/>
      <c r="N38" s="136"/>
      <c r="O38" s="136"/>
      <c r="P38" s="136"/>
      <c r="Q38" s="136"/>
      <c r="R38" s="136"/>
    </row>
    <row r="39" spans="1:18" ht="12.75">
      <c r="A39" s="136" t="s">
        <v>15</v>
      </c>
      <c r="B39" s="136"/>
      <c r="C39" s="136"/>
      <c r="D39" s="136"/>
      <c r="E39" s="136"/>
      <c r="F39" s="136"/>
      <c r="G39" s="136"/>
      <c r="H39" s="136"/>
      <c r="I39" s="136"/>
      <c r="J39" s="136" t="s">
        <v>26</v>
      </c>
      <c r="K39" s="136"/>
      <c r="L39" s="136"/>
      <c r="M39" s="136"/>
      <c r="N39" s="136"/>
      <c r="O39" s="136"/>
      <c r="P39" s="136"/>
      <c r="Q39" s="136"/>
      <c r="R39" s="136"/>
    </row>
    <row r="40" spans="1:18" ht="12.75">
      <c r="A40" s="136" t="s">
        <v>71</v>
      </c>
      <c r="B40" s="136"/>
      <c r="C40" s="136"/>
      <c r="D40" s="136"/>
      <c r="E40" s="136"/>
      <c r="F40" s="136"/>
      <c r="G40" s="136"/>
      <c r="H40" s="136"/>
      <c r="I40" s="136"/>
      <c r="J40" s="136" t="s">
        <v>77</v>
      </c>
      <c r="K40" s="136"/>
      <c r="L40" s="136"/>
      <c r="M40" s="136"/>
      <c r="N40" s="136"/>
      <c r="O40" s="136"/>
      <c r="P40" s="136"/>
      <c r="Q40" s="136"/>
      <c r="R40" s="136"/>
    </row>
    <row r="41" spans="1:18" ht="12.75">
      <c r="A41" s="1"/>
      <c r="B41" s="1"/>
      <c r="C41" s="1"/>
      <c r="D41" s="1"/>
      <c r="E41" s="1"/>
      <c r="F41" s="1"/>
      <c r="G41" s="1"/>
      <c r="H41" s="1"/>
      <c r="I41" s="1"/>
      <c r="J41" s="136" t="s">
        <v>78</v>
      </c>
      <c r="K41" s="136"/>
      <c r="L41" s="136"/>
      <c r="M41" s="136"/>
      <c r="N41" s="136"/>
      <c r="O41" s="136"/>
      <c r="P41" s="136"/>
      <c r="Q41" s="136"/>
      <c r="R41" s="136"/>
    </row>
    <row r="42" spans="1:18" ht="12.75" customHeight="1">
      <c r="A42" s="132" t="str">
        <f>A10</f>
        <v>za srpanj 2019. (isplata u kolovozu 2019.)</v>
      </c>
      <c r="B42" s="132"/>
      <c r="C42" s="132"/>
      <c r="D42" s="132"/>
      <c r="E42" s="132"/>
      <c r="F42" s="132"/>
      <c r="G42" s="132"/>
      <c r="H42" s="132"/>
      <c r="I42" s="132"/>
      <c r="J42" s="132" t="str">
        <f>A10</f>
        <v>za srpanj 2019. (isplata u kolovozu 2019.)</v>
      </c>
      <c r="K42" s="132"/>
      <c r="L42" s="132"/>
      <c r="M42" s="132"/>
      <c r="N42" s="132"/>
      <c r="O42" s="132"/>
      <c r="P42" s="132"/>
      <c r="Q42" s="132"/>
      <c r="R42" s="132"/>
    </row>
    <row r="43" spans="1:10" ht="12">
      <c r="A43" s="28" t="s">
        <v>16</v>
      </c>
      <c r="E43" s="3" t="s">
        <v>17</v>
      </c>
      <c r="J43" s="28" t="s">
        <v>18</v>
      </c>
    </row>
    <row r="44" spans="1:18" ht="12">
      <c r="A44" s="29"/>
      <c r="B44" s="133" t="s">
        <v>6</v>
      </c>
      <c r="C44" s="134"/>
      <c r="D44" s="134"/>
      <c r="E44" s="134"/>
      <c r="F44" s="134"/>
      <c r="G44" s="134"/>
      <c r="H44" s="134"/>
      <c r="I44" s="135"/>
      <c r="J44" s="29"/>
      <c r="K44" s="133" t="s">
        <v>6</v>
      </c>
      <c r="L44" s="134"/>
      <c r="M44" s="134"/>
      <c r="N44" s="134"/>
      <c r="O44" s="134"/>
      <c r="P44" s="134"/>
      <c r="Q44" s="134"/>
      <c r="R44" s="135"/>
    </row>
    <row r="45" spans="1:18" ht="12">
      <c r="A45" s="30"/>
      <c r="B45" s="133" t="s">
        <v>1</v>
      </c>
      <c r="C45" s="135"/>
      <c r="D45" s="133" t="s">
        <v>7</v>
      </c>
      <c r="E45" s="135"/>
      <c r="F45" s="133" t="s">
        <v>70</v>
      </c>
      <c r="G45" s="135"/>
      <c r="H45" s="133" t="s">
        <v>8</v>
      </c>
      <c r="I45" s="135"/>
      <c r="J45" s="30"/>
      <c r="K45" s="133" t="s">
        <v>1</v>
      </c>
      <c r="L45" s="135"/>
      <c r="M45" s="133" t="s">
        <v>7</v>
      </c>
      <c r="N45" s="135"/>
      <c r="O45" s="133" t="s">
        <v>70</v>
      </c>
      <c r="P45" s="135"/>
      <c r="Q45" s="133" t="s">
        <v>8</v>
      </c>
      <c r="R45" s="135"/>
    </row>
    <row r="46" spans="1:18" ht="24">
      <c r="A46" s="31" t="s">
        <v>19</v>
      </c>
      <c r="B46" s="12" t="s">
        <v>20</v>
      </c>
      <c r="C46" s="72" t="s">
        <v>21</v>
      </c>
      <c r="D46" s="13" t="s">
        <v>20</v>
      </c>
      <c r="E46" s="72" t="s">
        <v>21</v>
      </c>
      <c r="F46" s="13" t="s">
        <v>20</v>
      </c>
      <c r="G46" s="72" t="s">
        <v>21</v>
      </c>
      <c r="H46" s="13" t="s">
        <v>22</v>
      </c>
      <c r="I46" s="72" t="s">
        <v>21</v>
      </c>
      <c r="J46" s="31" t="s">
        <v>19</v>
      </c>
      <c r="K46" s="12" t="s">
        <v>20</v>
      </c>
      <c r="L46" s="72" t="s">
        <v>21</v>
      </c>
      <c r="M46" s="13" t="s">
        <v>20</v>
      </c>
      <c r="N46" s="72" t="s">
        <v>21</v>
      </c>
      <c r="O46" s="13" t="s">
        <v>20</v>
      </c>
      <c r="P46" s="72" t="s">
        <v>21</v>
      </c>
      <c r="Q46" s="13" t="s">
        <v>22</v>
      </c>
      <c r="R46" s="72" t="s">
        <v>21</v>
      </c>
    </row>
    <row r="47" spans="1:18" s="35" customFormat="1" ht="9" customHeight="1">
      <c r="A47" s="34">
        <v>0</v>
      </c>
      <c r="B47" s="55">
        <v>1</v>
      </c>
      <c r="C47" s="55">
        <v>2</v>
      </c>
      <c r="D47" s="55">
        <v>3</v>
      </c>
      <c r="E47" s="55">
        <v>4</v>
      </c>
      <c r="F47" s="55">
        <v>5</v>
      </c>
      <c r="G47" s="55">
        <v>6</v>
      </c>
      <c r="H47" s="55">
        <v>7</v>
      </c>
      <c r="I47" s="55">
        <v>8</v>
      </c>
      <c r="J47" s="34">
        <v>0</v>
      </c>
      <c r="K47" s="55">
        <v>1</v>
      </c>
      <c r="L47" s="55">
        <v>2</v>
      </c>
      <c r="M47" s="55">
        <v>3</v>
      </c>
      <c r="N47" s="55">
        <v>4</v>
      </c>
      <c r="O47" s="55">
        <v>5</v>
      </c>
      <c r="P47" s="55">
        <v>6</v>
      </c>
      <c r="Q47" s="55">
        <v>7</v>
      </c>
      <c r="R47" s="55">
        <v>8</v>
      </c>
    </row>
    <row r="48" spans="1:21" ht="12">
      <c r="A48" s="95" t="s">
        <v>73</v>
      </c>
      <c r="B48" s="56">
        <v>1</v>
      </c>
      <c r="C48" s="57">
        <v>456.45</v>
      </c>
      <c r="D48" s="58" t="s">
        <v>104</v>
      </c>
      <c r="E48" s="51" t="s">
        <v>105</v>
      </c>
      <c r="F48" s="58" t="s">
        <v>104</v>
      </c>
      <c r="G48" s="59" t="s">
        <v>105</v>
      </c>
      <c r="H48" s="58">
        <v>1</v>
      </c>
      <c r="I48" s="60">
        <v>456.45</v>
      </c>
      <c r="J48" s="95" t="s">
        <v>73</v>
      </c>
      <c r="K48" s="56">
        <v>48</v>
      </c>
      <c r="L48" s="61">
        <v>279.16</v>
      </c>
      <c r="M48" s="58"/>
      <c r="N48" s="51"/>
      <c r="O48" s="58">
        <v>45</v>
      </c>
      <c r="P48" s="51">
        <v>270.3</v>
      </c>
      <c r="Q48" s="58">
        <v>3</v>
      </c>
      <c r="R48" s="60">
        <v>412.05</v>
      </c>
      <c r="U48" s="3">
        <f>B62-'u kolovozu 2019.'!B28</f>
        <v>0</v>
      </c>
    </row>
    <row r="49" spans="1:21" ht="12">
      <c r="A49" s="95" t="s">
        <v>9</v>
      </c>
      <c r="B49" s="56">
        <v>19</v>
      </c>
      <c r="C49" s="57">
        <v>787.45</v>
      </c>
      <c r="D49" s="58" t="s">
        <v>104</v>
      </c>
      <c r="E49" s="51" t="s">
        <v>105</v>
      </c>
      <c r="F49" s="58">
        <v>16</v>
      </c>
      <c r="G49" s="59">
        <v>806.12</v>
      </c>
      <c r="H49" s="58">
        <v>3</v>
      </c>
      <c r="I49" s="60">
        <v>687.87</v>
      </c>
      <c r="J49" s="95" t="s">
        <v>9</v>
      </c>
      <c r="K49" s="56">
        <v>242</v>
      </c>
      <c r="L49" s="61">
        <v>819.81</v>
      </c>
      <c r="M49" s="58"/>
      <c r="N49" s="51"/>
      <c r="O49" s="58">
        <v>223</v>
      </c>
      <c r="P49" s="51">
        <v>819.58</v>
      </c>
      <c r="Q49" s="58">
        <v>19</v>
      </c>
      <c r="R49" s="60">
        <v>822.54</v>
      </c>
      <c r="S49" s="7"/>
      <c r="U49" s="3">
        <f>D62-'u kolovozu 2019.'!B25</f>
        <v>0</v>
      </c>
    </row>
    <row r="50" spans="1:21" ht="12">
      <c r="A50" s="95" t="s">
        <v>10</v>
      </c>
      <c r="B50" s="56">
        <v>137</v>
      </c>
      <c r="C50" s="62">
        <v>1321.02</v>
      </c>
      <c r="D50" s="58">
        <v>29</v>
      </c>
      <c r="E50" s="16">
        <v>1371.84</v>
      </c>
      <c r="F50" s="58">
        <v>96</v>
      </c>
      <c r="G50" s="16">
        <v>1304.18</v>
      </c>
      <c r="H50" s="58">
        <v>12</v>
      </c>
      <c r="I50" s="63">
        <v>1332.9</v>
      </c>
      <c r="J50" s="95" t="s">
        <v>10</v>
      </c>
      <c r="K50" s="56">
        <v>487</v>
      </c>
      <c r="L50" s="64">
        <v>1270.25</v>
      </c>
      <c r="M50" s="58"/>
      <c r="N50" s="16"/>
      <c r="O50" s="58">
        <v>432</v>
      </c>
      <c r="P50" s="16">
        <v>1275.84</v>
      </c>
      <c r="Q50" s="58">
        <v>55</v>
      </c>
      <c r="R50" s="63">
        <v>1226.34</v>
      </c>
      <c r="S50" s="7"/>
      <c r="U50" s="3">
        <f>F62-'u kolovozu 2019.'!B26</f>
        <v>0</v>
      </c>
    </row>
    <row r="51" spans="1:21" ht="12">
      <c r="A51" s="95" t="s">
        <v>11</v>
      </c>
      <c r="B51" s="56">
        <v>437</v>
      </c>
      <c r="C51" s="62">
        <v>1773.48</v>
      </c>
      <c r="D51" s="58">
        <v>114</v>
      </c>
      <c r="E51" s="16">
        <v>1734.87</v>
      </c>
      <c r="F51" s="58">
        <v>290</v>
      </c>
      <c r="G51" s="16">
        <v>1790.19</v>
      </c>
      <c r="H51" s="58">
        <v>33</v>
      </c>
      <c r="I51" s="63">
        <v>1759.95</v>
      </c>
      <c r="J51" s="95" t="s">
        <v>11</v>
      </c>
      <c r="K51" s="56">
        <v>1167</v>
      </c>
      <c r="L51" s="64">
        <v>1780.47</v>
      </c>
      <c r="M51" s="58"/>
      <c r="N51" s="16"/>
      <c r="O51" s="58">
        <v>1032</v>
      </c>
      <c r="P51" s="16">
        <v>1789.59</v>
      </c>
      <c r="Q51" s="58">
        <v>135</v>
      </c>
      <c r="R51" s="63">
        <v>1710.79</v>
      </c>
      <c r="S51" s="7"/>
      <c r="U51" s="3">
        <f>H62-'u kolovozu 2019.'!B27</f>
        <v>0</v>
      </c>
    </row>
    <row r="52" spans="1:21" ht="12">
      <c r="A52" s="95" t="s">
        <v>74</v>
      </c>
      <c r="B52" s="56">
        <v>684</v>
      </c>
      <c r="C52" s="62">
        <v>2265.53</v>
      </c>
      <c r="D52" s="58">
        <v>43</v>
      </c>
      <c r="E52" s="16">
        <v>2273.17</v>
      </c>
      <c r="F52" s="58">
        <v>556</v>
      </c>
      <c r="G52" s="16">
        <v>2265.52</v>
      </c>
      <c r="H52" s="58">
        <v>85</v>
      </c>
      <c r="I52" s="63">
        <v>2261.78</v>
      </c>
      <c r="J52" s="95" t="s">
        <v>74</v>
      </c>
      <c r="K52" s="56">
        <v>963</v>
      </c>
      <c r="L52" s="64">
        <v>2280.95</v>
      </c>
      <c r="M52" s="58"/>
      <c r="N52" s="16"/>
      <c r="O52" s="58">
        <v>916</v>
      </c>
      <c r="P52" s="16">
        <v>2283.76</v>
      </c>
      <c r="Q52" s="58">
        <v>47</v>
      </c>
      <c r="R52" s="63">
        <v>2226.22</v>
      </c>
      <c r="S52" s="7"/>
      <c r="U52" s="3">
        <f>B62-D62-F62-H62</f>
        <v>0</v>
      </c>
    </row>
    <row r="53" spans="1:19" ht="12">
      <c r="A53" s="95" t="s">
        <v>62</v>
      </c>
      <c r="B53" s="56">
        <v>2000</v>
      </c>
      <c r="C53" s="62">
        <v>2806.19</v>
      </c>
      <c r="D53" s="58">
        <v>476</v>
      </c>
      <c r="E53" s="16">
        <v>2845.94</v>
      </c>
      <c r="F53" s="58">
        <v>1349</v>
      </c>
      <c r="G53" s="16">
        <v>2796.88</v>
      </c>
      <c r="H53" s="58">
        <v>175</v>
      </c>
      <c r="I53" s="63">
        <v>2769.79</v>
      </c>
      <c r="J53" s="95" t="s">
        <v>62</v>
      </c>
      <c r="K53" s="56">
        <v>734</v>
      </c>
      <c r="L53" s="64">
        <v>2741.56</v>
      </c>
      <c r="M53" s="58"/>
      <c r="N53" s="16"/>
      <c r="O53" s="58">
        <v>593</v>
      </c>
      <c r="P53" s="16">
        <v>2722.47</v>
      </c>
      <c r="Q53" s="58">
        <v>141</v>
      </c>
      <c r="R53" s="63">
        <v>2821.83</v>
      </c>
      <c r="S53" s="7"/>
    </row>
    <row r="54" spans="1:19" ht="12">
      <c r="A54" s="95" t="s">
        <v>63</v>
      </c>
      <c r="B54" s="56">
        <v>3980</v>
      </c>
      <c r="C54" s="62">
        <v>3269.35</v>
      </c>
      <c r="D54" s="58">
        <v>1190</v>
      </c>
      <c r="E54" s="16">
        <v>3273.22</v>
      </c>
      <c r="F54" s="58">
        <v>2560</v>
      </c>
      <c r="G54" s="16">
        <v>3266.1</v>
      </c>
      <c r="H54" s="58">
        <v>230</v>
      </c>
      <c r="I54" s="63">
        <v>3285.43</v>
      </c>
      <c r="J54" s="95" t="s">
        <v>63</v>
      </c>
      <c r="K54" s="56">
        <v>506</v>
      </c>
      <c r="L54" s="64">
        <v>3243.62</v>
      </c>
      <c r="M54" s="58"/>
      <c r="N54" s="16"/>
      <c r="O54" s="58">
        <v>432</v>
      </c>
      <c r="P54" s="16">
        <v>3237.42</v>
      </c>
      <c r="Q54" s="58">
        <v>74</v>
      </c>
      <c r="R54" s="63">
        <v>3279.8</v>
      </c>
      <c r="S54" s="7"/>
    </row>
    <row r="55" spans="1:19" ht="12">
      <c r="A55" s="95" t="s">
        <v>64</v>
      </c>
      <c r="B55" s="56">
        <v>3689</v>
      </c>
      <c r="C55" s="62">
        <v>3810.28</v>
      </c>
      <c r="D55" s="58">
        <v>1445</v>
      </c>
      <c r="E55" s="16">
        <v>3787.38</v>
      </c>
      <c r="F55" s="58">
        <v>2059</v>
      </c>
      <c r="G55" s="16">
        <v>3828.72</v>
      </c>
      <c r="H55" s="58">
        <v>185</v>
      </c>
      <c r="I55" s="63">
        <v>3783.95</v>
      </c>
      <c r="J55" s="95" t="s">
        <v>64</v>
      </c>
      <c r="K55" s="56">
        <v>1030</v>
      </c>
      <c r="L55" s="64">
        <v>3869.9</v>
      </c>
      <c r="M55" s="58"/>
      <c r="N55" s="16"/>
      <c r="O55" s="58">
        <v>889</v>
      </c>
      <c r="P55" s="16">
        <v>3880.81</v>
      </c>
      <c r="Q55" s="58">
        <v>141</v>
      </c>
      <c r="R55" s="63">
        <v>3801.1</v>
      </c>
      <c r="S55" s="7"/>
    </row>
    <row r="56" spans="1:19" ht="12">
      <c r="A56" s="95" t="s">
        <v>65</v>
      </c>
      <c r="B56" s="56">
        <v>1625</v>
      </c>
      <c r="C56" s="62">
        <v>4233.27</v>
      </c>
      <c r="D56" s="58">
        <v>661</v>
      </c>
      <c r="E56" s="16">
        <v>4239.31</v>
      </c>
      <c r="F56" s="58">
        <v>838</v>
      </c>
      <c r="G56" s="16">
        <v>4224.35</v>
      </c>
      <c r="H56" s="58">
        <v>126</v>
      </c>
      <c r="I56" s="63">
        <v>4260.86</v>
      </c>
      <c r="J56" s="95" t="s">
        <v>65</v>
      </c>
      <c r="K56" s="56">
        <v>319</v>
      </c>
      <c r="L56" s="64">
        <v>4292.12</v>
      </c>
      <c r="M56" s="58"/>
      <c r="N56" s="16"/>
      <c r="O56" s="58">
        <v>271</v>
      </c>
      <c r="P56" s="16">
        <v>4297.11</v>
      </c>
      <c r="Q56" s="58">
        <v>48</v>
      </c>
      <c r="R56" s="63">
        <v>4263.97</v>
      </c>
      <c r="S56" s="7"/>
    </row>
    <row r="57" spans="1:19" ht="12">
      <c r="A57" s="95" t="s">
        <v>66</v>
      </c>
      <c r="B57" s="56">
        <v>1075</v>
      </c>
      <c r="C57" s="62">
        <v>4739.35</v>
      </c>
      <c r="D57" s="58">
        <v>646</v>
      </c>
      <c r="E57" s="16">
        <v>4749.49</v>
      </c>
      <c r="F57" s="58">
        <v>346</v>
      </c>
      <c r="G57" s="16">
        <v>4723.6</v>
      </c>
      <c r="H57" s="58">
        <v>83</v>
      </c>
      <c r="I57" s="63">
        <v>4726.13</v>
      </c>
      <c r="J57" s="95" t="s">
        <v>66</v>
      </c>
      <c r="K57" s="56">
        <v>500</v>
      </c>
      <c r="L57" s="64">
        <v>4676.84</v>
      </c>
      <c r="M57" s="58"/>
      <c r="N57" s="16"/>
      <c r="O57" s="58">
        <v>444</v>
      </c>
      <c r="P57" s="16">
        <v>4676.45</v>
      </c>
      <c r="Q57" s="58">
        <v>56</v>
      </c>
      <c r="R57" s="63">
        <v>4679.91</v>
      </c>
      <c r="S57" s="7"/>
    </row>
    <row r="58" spans="1:19" ht="12">
      <c r="A58" s="95" t="s">
        <v>12</v>
      </c>
      <c r="B58" s="56">
        <v>1078</v>
      </c>
      <c r="C58" s="62">
        <v>5450.51</v>
      </c>
      <c r="D58" s="58">
        <v>730</v>
      </c>
      <c r="E58" s="16">
        <v>5492.39</v>
      </c>
      <c r="F58" s="58">
        <v>262</v>
      </c>
      <c r="G58" s="16">
        <v>5341.98</v>
      </c>
      <c r="H58" s="58">
        <v>86</v>
      </c>
      <c r="I58" s="63">
        <v>5425.61</v>
      </c>
      <c r="J58" s="95" t="s">
        <v>12</v>
      </c>
      <c r="K58" s="56">
        <v>407</v>
      </c>
      <c r="L58" s="19">
        <v>5407.3</v>
      </c>
      <c r="M58" s="58"/>
      <c r="N58" s="16"/>
      <c r="O58" s="58">
        <v>385</v>
      </c>
      <c r="P58" s="16">
        <v>5404.62</v>
      </c>
      <c r="Q58" s="58">
        <v>22</v>
      </c>
      <c r="R58" s="63">
        <v>5454.1</v>
      </c>
      <c r="S58" s="7"/>
    </row>
    <row r="59" spans="1:19" ht="12">
      <c r="A59" s="95" t="s">
        <v>13</v>
      </c>
      <c r="B59" s="56">
        <v>505</v>
      </c>
      <c r="C59" s="62">
        <v>6399.59</v>
      </c>
      <c r="D59" s="58">
        <v>391</v>
      </c>
      <c r="E59" s="16">
        <v>6392.38</v>
      </c>
      <c r="F59" s="58">
        <v>76</v>
      </c>
      <c r="G59" s="16">
        <v>6451.81</v>
      </c>
      <c r="H59" s="58">
        <v>38</v>
      </c>
      <c r="I59" s="63">
        <v>6369.3</v>
      </c>
      <c r="J59" s="95" t="s">
        <v>13</v>
      </c>
      <c r="K59" s="56">
        <v>199</v>
      </c>
      <c r="L59" s="19">
        <v>6440.69</v>
      </c>
      <c r="M59" s="58"/>
      <c r="N59" s="16"/>
      <c r="O59" s="58">
        <v>190</v>
      </c>
      <c r="P59" s="16">
        <v>6437.42</v>
      </c>
      <c r="Q59" s="58">
        <v>9</v>
      </c>
      <c r="R59" s="63">
        <v>6509.76</v>
      </c>
      <c r="S59" s="7"/>
    </row>
    <row r="60" spans="1:19" ht="12">
      <c r="A60" s="95" t="s">
        <v>14</v>
      </c>
      <c r="B60" s="56">
        <v>151</v>
      </c>
      <c r="C60" s="62">
        <v>7453.32</v>
      </c>
      <c r="D60" s="58">
        <v>92</v>
      </c>
      <c r="E60" s="16">
        <v>7448.65</v>
      </c>
      <c r="F60" s="58">
        <v>40</v>
      </c>
      <c r="G60" s="16">
        <v>7499.61</v>
      </c>
      <c r="H60" s="58">
        <v>19</v>
      </c>
      <c r="I60" s="63">
        <v>7378.51</v>
      </c>
      <c r="J60" s="95" t="s">
        <v>14</v>
      </c>
      <c r="K60" s="56">
        <v>79</v>
      </c>
      <c r="L60" s="19">
        <v>7339.72</v>
      </c>
      <c r="M60" s="58"/>
      <c r="N60" s="16"/>
      <c r="O60" s="58">
        <v>76</v>
      </c>
      <c r="P60" s="16">
        <v>7342.32</v>
      </c>
      <c r="Q60" s="58">
        <v>3</v>
      </c>
      <c r="R60" s="63">
        <v>7273.68</v>
      </c>
      <c r="S60" s="7"/>
    </row>
    <row r="61" spans="1:19" ht="12">
      <c r="A61" s="95" t="s">
        <v>75</v>
      </c>
      <c r="B61" s="56">
        <v>180</v>
      </c>
      <c r="C61" s="62">
        <v>9074.07</v>
      </c>
      <c r="D61" s="58">
        <v>133</v>
      </c>
      <c r="E61" s="16">
        <v>9129.6</v>
      </c>
      <c r="F61" s="58">
        <v>37</v>
      </c>
      <c r="G61" s="16">
        <v>8983.11</v>
      </c>
      <c r="H61" s="58">
        <v>10</v>
      </c>
      <c r="I61" s="63">
        <v>8672.1</v>
      </c>
      <c r="J61" s="95" t="s">
        <v>75</v>
      </c>
      <c r="K61" s="56">
        <v>44</v>
      </c>
      <c r="L61" s="19">
        <v>8863.58</v>
      </c>
      <c r="M61" s="58"/>
      <c r="N61" s="16"/>
      <c r="O61" s="58">
        <v>42</v>
      </c>
      <c r="P61" s="16">
        <v>8852.36</v>
      </c>
      <c r="Q61" s="58">
        <v>2</v>
      </c>
      <c r="R61" s="63">
        <v>9099.4</v>
      </c>
      <c r="S61" s="7"/>
    </row>
    <row r="62" spans="1:19" ht="12">
      <c r="A62" s="48" t="s">
        <v>1</v>
      </c>
      <c r="B62" s="65">
        <v>15561</v>
      </c>
      <c r="C62" s="66">
        <v>3794.21</v>
      </c>
      <c r="D62" s="65">
        <v>5950</v>
      </c>
      <c r="E62" s="66">
        <v>4258.25</v>
      </c>
      <c r="F62" s="65">
        <v>8525</v>
      </c>
      <c r="G62" s="66">
        <v>3475.79</v>
      </c>
      <c r="H62" s="65">
        <v>1086</v>
      </c>
      <c r="I62" s="66">
        <v>3751.31</v>
      </c>
      <c r="J62" s="48" t="s">
        <v>1</v>
      </c>
      <c r="K62" s="65">
        <v>6725</v>
      </c>
      <c r="L62" s="66">
        <v>3108.44</v>
      </c>
      <c r="M62" s="65"/>
      <c r="N62" s="66"/>
      <c r="O62" s="65">
        <v>5970</v>
      </c>
      <c r="P62" s="66">
        <v>3119.34</v>
      </c>
      <c r="Q62" s="65">
        <v>755</v>
      </c>
      <c r="R62" s="66">
        <v>3022.23</v>
      </c>
      <c r="S62" s="7"/>
    </row>
    <row r="63" spans="1:19" ht="12">
      <c r="A63" s="54"/>
      <c r="B63" s="53"/>
      <c r="C63" s="19"/>
      <c r="D63" s="53"/>
      <c r="E63" s="19"/>
      <c r="F63" s="53"/>
      <c r="G63" s="19"/>
      <c r="H63" s="53"/>
      <c r="I63" s="19"/>
      <c r="J63" s="54"/>
      <c r="K63" s="53"/>
      <c r="L63" s="19"/>
      <c r="M63" s="53"/>
      <c r="N63" s="19"/>
      <c r="O63" s="53"/>
      <c r="P63" s="19"/>
      <c r="Q63" s="53"/>
      <c r="R63" s="19"/>
      <c r="S63" s="7"/>
    </row>
    <row r="64" spans="1:18" s="52" customFormat="1" ht="12">
      <c r="A64" s="51"/>
      <c r="B64" s="53"/>
      <c r="C64" s="19"/>
      <c r="D64" s="51"/>
      <c r="E64" s="16"/>
      <c r="F64" s="51"/>
      <c r="G64" s="16"/>
      <c r="H64" s="51"/>
      <c r="I64" s="16"/>
      <c r="M64" s="15"/>
      <c r="N64" s="15"/>
      <c r="O64" s="15"/>
      <c r="P64" s="15"/>
      <c r="Q64" s="15"/>
      <c r="R64" s="15"/>
    </row>
    <row r="65" spans="1:18" ht="12">
      <c r="A65" s="1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 ht="12">
      <c r="A66" s="54"/>
      <c r="B66" s="41"/>
      <c r="C66" s="47"/>
      <c r="D66" s="41"/>
      <c r="E66" s="47"/>
      <c r="F66" s="41"/>
      <c r="G66" s="47"/>
      <c r="H66" s="41"/>
      <c r="I66" s="47"/>
      <c r="J66" s="7"/>
      <c r="K66" s="7"/>
      <c r="L66" s="7"/>
      <c r="M66" s="7"/>
      <c r="N66" s="7"/>
      <c r="O66" s="7"/>
      <c r="P66" s="7"/>
      <c r="Q66" s="7"/>
      <c r="R66" s="7"/>
    </row>
    <row r="67" spans="1:18" ht="12">
      <c r="A67" s="1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 ht="1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ht="1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 ht="1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 ht="1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 ht="1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ht="1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 ht="1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1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 ht="1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</sheetData>
  <sheetProtection/>
  <mergeCells count="41">
    <mergeCell ref="H14:I14"/>
    <mergeCell ref="K14:L14"/>
    <mergeCell ref="A6:I6"/>
    <mergeCell ref="J6:R6"/>
    <mergeCell ref="A7:I7"/>
    <mergeCell ref="J7:R7"/>
    <mergeCell ref="A8:I8"/>
    <mergeCell ref="J8:R8"/>
    <mergeCell ref="A37:I37"/>
    <mergeCell ref="J37:R37"/>
    <mergeCell ref="J9:R9"/>
    <mergeCell ref="A10:I10"/>
    <mergeCell ref="J11:R11"/>
    <mergeCell ref="B13:I13"/>
    <mergeCell ref="K13:R13"/>
    <mergeCell ref="B14:C14"/>
    <mergeCell ref="D14:E14"/>
    <mergeCell ref="F14:G14"/>
    <mergeCell ref="O45:P45"/>
    <mergeCell ref="Q45:R45"/>
    <mergeCell ref="M14:N14"/>
    <mergeCell ref="O14:P14"/>
    <mergeCell ref="Q14:R14"/>
    <mergeCell ref="J33:R33"/>
    <mergeCell ref="J41:R41"/>
    <mergeCell ref="A38:I38"/>
    <mergeCell ref="J38:R38"/>
    <mergeCell ref="A39:I39"/>
    <mergeCell ref="J39:R39"/>
    <mergeCell ref="A40:I40"/>
    <mergeCell ref="J40:R40"/>
    <mergeCell ref="A42:I42"/>
    <mergeCell ref="J42:R42"/>
    <mergeCell ref="B44:I44"/>
    <mergeCell ref="K44:R44"/>
    <mergeCell ref="B45:C45"/>
    <mergeCell ref="D45:E45"/>
    <mergeCell ref="F45:G45"/>
    <mergeCell ref="H45:I45"/>
    <mergeCell ref="K45:L45"/>
    <mergeCell ref="M45:N45"/>
  </mergeCells>
  <printOptions/>
  <pageMargins left="0.5905511811023623" right="0.3937007874015748" top="0.3937007874015748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6"/>
  <sheetViews>
    <sheetView zoomScale="110" zoomScaleNormal="110" zoomScalePageLayoutView="0" workbookViewId="0" topLeftCell="A1">
      <selection activeCell="Z19" sqref="Z19"/>
    </sheetView>
  </sheetViews>
  <sheetFormatPr defaultColWidth="9.140625" defaultRowHeight="12.75"/>
  <cols>
    <col min="1" max="1" width="14.57421875" style="3" customWidth="1"/>
    <col min="2" max="2" width="8.7109375" style="3" bestFit="1" customWidth="1"/>
    <col min="3" max="3" width="9.28125" style="3" customWidth="1"/>
    <col min="4" max="4" width="8.8515625" style="3" customWidth="1"/>
    <col min="5" max="5" width="9.8515625" style="3" customWidth="1"/>
    <col min="6" max="6" width="8.8515625" style="3" customWidth="1"/>
    <col min="7" max="7" width="10.28125" style="3" customWidth="1"/>
    <col min="8" max="8" width="9.140625" style="3" customWidth="1"/>
    <col min="9" max="9" width="9.57421875" style="3" customWidth="1"/>
    <col min="10" max="10" width="16.140625" style="3" customWidth="1"/>
    <col min="11" max="12" width="9.140625" style="3" customWidth="1"/>
    <col min="13" max="13" width="8.8515625" style="3" customWidth="1"/>
    <col min="14" max="14" width="9.140625" style="3" customWidth="1"/>
    <col min="15" max="15" width="8.8515625" style="3" customWidth="1"/>
    <col min="16" max="16" width="9.140625" style="3" customWidth="1"/>
    <col min="17" max="17" width="9.8515625" style="3" customWidth="1"/>
    <col min="18" max="18" width="9.7109375" style="3" customWidth="1"/>
    <col min="19" max="21" width="9.140625" style="3" customWidth="1"/>
    <col min="22" max="23" width="9.140625" style="3" hidden="1" customWidth="1"/>
    <col min="24" max="24" width="9.140625" style="3" customWidth="1"/>
    <col min="25" max="16384" width="9.140625" style="3" customWidth="1"/>
  </cols>
  <sheetData>
    <row r="1" spans="1:12" ht="12">
      <c r="A1" s="27" t="s">
        <v>2</v>
      </c>
      <c r="B1" s="27"/>
      <c r="C1" s="27"/>
      <c r="J1" s="27" t="s">
        <v>2</v>
      </c>
      <c r="K1" s="27"/>
      <c r="L1" s="27"/>
    </row>
    <row r="2" spans="1:12" ht="12">
      <c r="A2" s="27" t="s">
        <v>3</v>
      </c>
      <c r="B2" s="27"/>
      <c r="C2" s="27"/>
      <c r="J2" s="27" t="s">
        <v>3</v>
      </c>
      <c r="K2" s="27"/>
      <c r="L2" s="27"/>
    </row>
    <row r="3" spans="1:12" ht="12">
      <c r="A3" s="28" t="s">
        <v>0</v>
      </c>
      <c r="B3" s="28"/>
      <c r="C3" s="28"/>
      <c r="J3" s="28" t="s">
        <v>0</v>
      </c>
      <c r="K3" s="28"/>
      <c r="L3" s="28"/>
    </row>
    <row r="4" spans="1:12" ht="12">
      <c r="A4" s="28"/>
      <c r="B4" s="28"/>
      <c r="C4" s="28"/>
      <c r="J4" s="28"/>
      <c r="K4" s="28"/>
      <c r="L4" s="28"/>
    </row>
    <row r="6" spans="1:18" ht="12.75">
      <c r="A6" s="136" t="s">
        <v>24</v>
      </c>
      <c r="B6" s="136"/>
      <c r="C6" s="136"/>
      <c r="D6" s="136"/>
      <c r="E6" s="136"/>
      <c r="F6" s="136"/>
      <c r="G6" s="136"/>
      <c r="H6" s="136"/>
      <c r="I6" s="136"/>
      <c r="J6" s="136" t="s">
        <v>25</v>
      </c>
      <c r="K6" s="136"/>
      <c r="L6" s="136"/>
      <c r="M6" s="136"/>
      <c r="N6" s="136"/>
      <c r="O6" s="136"/>
      <c r="P6" s="136"/>
      <c r="Q6" s="136"/>
      <c r="R6" s="136"/>
    </row>
    <row r="7" spans="1:18" ht="12.75">
      <c r="A7" s="136" t="s">
        <v>23</v>
      </c>
      <c r="B7" s="136"/>
      <c r="C7" s="136"/>
      <c r="D7" s="136"/>
      <c r="E7" s="136"/>
      <c r="F7" s="136"/>
      <c r="G7" s="136"/>
      <c r="H7" s="136"/>
      <c r="I7" s="136"/>
      <c r="J7" s="136" t="s">
        <v>23</v>
      </c>
      <c r="K7" s="136"/>
      <c r="L7" s="136"/>
      <c r="M7" s="136"/>
      <c r="N7" s="136"/>
      <c r="O7" s="136"/>
      <c r="P7" s="136"/>
      <c r="Q7" s="136"/>
      <c r="R7" s="136"/>
    </row>
    <row r="8" spans="1:18" ht="12.75">
      <c r="A8" s="141" t="s">
        <v>68</v>
      </c>
      <c r="B8" s="141"/>
      <c r="C8" s="141"/>
      <c r="D8" s="141"/>
      <c r="E8" s="141"/>
      <c r="F8" s="141"/>
      <c r="G8" s="141"/>
      <c r="H8" s="141"/>
      <c r="I8" s="141"/>
      <c r="J8" s="136" t="s">
        <v>58</v>
      </c>
      <c r="K8" s="136"/>
      <c r="L8" s="136"/>
      <c r="M8" s="136"/>
      <c r="N8" s="136"/>
      <c r="O8" s="136"/>
      <c r="P8" s="136"/>
      <c r="Q8" s="136"/>
      <c r="R8" s="136"/>
    </row>
    <row r="9" spans="1:18" ht="12.75">
      <c r="A9" s="141" t="s">
        <v>72</v>
      </c>
      <c r="B9" s="141"/>
      <c r="C9" s="141"/>
      <c r="D9" s="141"/>
      <c r="E9" s="141"/>
      <c r="F9" s="141"/>
      <c r="G9" s="141"/>
      <c r="H9" s="141"/>
      <c r="I9" s="141"/>
      <c r="J9" s="136" t="s">
        <v>69</v>
      </c>
      <c r="K9" s="136"/>
      <c r="L9" s="136"/>
      <c r="M9" s="136"/>
      <c r="N9" s="136"/>
      <c r="O9" s="136"/>
      <c r="P9" s="136"/>
      <c r="Q9" s="136"/>
      <c r="R9" s="136"/>
    </row>
    <row r="10" spans="1:18" ht="12.75">
      <c r="A10" s="132" t="str">
        <f>'u kolovozu 2019.-prema svotama'!A10:I10</f>
        <v>za srpanj 2019. (isplata u kolovozu 2019.)</v>
      </c>
      <c r="B10" s="132"/>
      <c r="C10" s="132"/>
      <c r="D10" s="132"/>
      <c r="E10" s="132"/>
      <c r="F10" s="132"/>
      <c r="G10" s="132"/>
      <c r="H10" s="132"/>
      <c r="I10" s="132"/>
      <c r="J10" s="141" t="s">
        <v>72</v>
      </c>
      <c r="K10" s="141"/>
      <c r="L10" s="141"/>
      <c r="M10" s="141"/>
      <c r="N10" s="141"/>
      <c r="O10" s="141"/>
      <c r="P10" s="141"/>
      <c r="Q10" s="141"/>
      <c r="R10" s="141"/>
    </row>
    <row r="11" spans="10:18" ht="12.75" customHeight="1">
      <c r="J11" s="132" t="str">
        <f>A10</f>
        <v>za srpanj 2019. (isplata u kolovozu 2019.)</v>
      </c>
      <c r="K11" s="132"/>
      <c r="L11" s="132"/>
      <c r="M11" s="132"/>
      <c r="N11" s="132"/>
      <c r="O11" s="132"/>
      <c r="P11" s="132"/>
      <c r="Q11" s="132"/>
      <c r="R11" s="132"/>
    </row>
    <row r="12" spans="1:10" ht="12">
      <c r="A12" s="28" t="s">
        <v>4</v>
      </c>
      <c r="J12" s="28" t="s">
        <v>5</v>
      </c>
    </row>
    <row r="13" spans="1:18" ht="12">
      <c r="A13" s="29"/>
      <c r="B13" s="137" t="s">
        <v>6</v>
      </c>
      <c r="C13" s="140"/>
      <c r="D13" s="140"/>
      <c r="E13" s="140"/>
      <c r="F13" s="140"/>
      <c r="G13" s="140"/>
      <c r="H13" s="140"/>
      <c r="I13" s="138"/>
      <c r="J13" s="29"/>
      <c r="K13" s="137" t="s">
        <v>6</v>
      </c>
      <c r="L13" s="140"/>
      <c r="M13" s="140"/>
      <c r="N13" s="140"/>
      <c r="O13" s="140"/>
      <c r="P13" s="140"/>
      <c r="Q13" s="140"/>
      <c r="R13" s="138"/>
    </row>
    <row r="14" spans="1:18" ht="12">
      <c r="A14" s="30"/>
      <c r="B14" s="137" t="s">
        <v>1</v>
      </c>
      <c r="C14" s="138"/>
      <c r="D14" s="137" t="s">
        <v>7</v>
      </c>
      <c r="E14" s="138"/>
      <c r="F14" s="137" t="s">
        <v>70</v>
      </c>
      <c r="G14" s="138"/>
      <c r="H14" s="137" t="s">
        <v>8</v>
      </c>
      <c r="I14" s="138"/>
      <c r="J14" s="30"/>
      <c r="K14" s="137" t="s">
        <v>1</v>
      </c>
      <c r="L14" s="138"/>
      <c r="M14" s="137" t="s">
        <v>29</v>
      </c>
      <c r="N14" s="138"/>
      <c r="O14" s="137" t="s">
        <v>70</v>
      </c>
      <c r="P14" s="138"/>
      <c r="Q14" s="137" t="s">
        <v>8</v>
      </c>
      <c r="R14" s="138"/>
    </row>
    <row r="15" spans="1:18" ht="24">
      <c r="A15" s="31" t="s">
        <v>19</v>
      </c>
      <c r="B15" s="32" t="s">
        <v>20</v>
      </c>
      <c r="C15" s="31" t="s">
        <v>21</v>
      </c>
      <c r="D15" s="33" t="s">
        <v>20</v>
      </c>
      <c r="E15" s="31" t="s">
        <v>21</v>
      </c>
      <c r="F15" s="33" t="s">
        <v>20</v>
      </c>
      <c r="G15" s="31" t="s">
        <v>21</v>
      </c>
      <c r="H15" s="33" t="s">
        <v>22</v>
      </c>
      <c r="I15" s="31" t="s">
        <v>21</v>
      </c>
      <c r="J15" s="31" t="s">
        <v>19</v>
      </c>
      <c r="K15" s="32" t="s">
        <v>20</v>
      </c>
      <c r="L15" s="31" t="s">
        <v>21</v>
      </c>
      <c r="M15" s="33" t="s">
        <v>20</v>
      </c>
      <c r="N15" s="31" t="s">
        <v>21</v>
      </c>
      <c r="O15" s="33" t="s">
        <v>20</v>
      </c>
      <c r="P15" s="31" t="s">
        <v>21</v>
      </c>
      <c r="Q15" s="33" t="s">
        <v>22</v>
      </c>
      <c r="R15" s="31" t="s">
        <v>21</v>
      </c>
    </row>
    <row r="16" spans="1:18" s="35" customFormat="1" ht="8.25" customHeight="1">
      <c r="A16" s="34">
        <v>0</v>
      </c>
      <c r="B16" s="34">
        <v>1</v>
      </c>
      <c r="C16" s="34">
        <v>2</v>
      </c>
      <c r="D16" s="34">
        <v>3</v>
      </c>
      <c r="E16" s="34">
        <v>4</v>
      </c>
      <c r="F16" s="34">
        <v>5</v>
      </c>
      <c r="G16" s="34">
        <v>6</v>
      </c>
      <c r="H16" s="34">
        <v>7</v>
      </c>
      <c r="I16" s="34">
        <v>8</v>
      </c>
      <c r="J16" s="34">
        <v>0</v>
      </c>
      <c r="K16" s="34">
        <v>1</v>
      </c>
      <c r="L16" s="34">
        <v>2</v>
      </c>
      <c r="M16" s="34">
        <v>3</v>
      </c>
      <c r="N16" s="34">
        <v>4</v>
      </c>
      <c r="O16" s="34">
        <v>5</v>
      </c>
      <c r="P16" s="34">
        <v>6</v>
      </c>
      <c r="Q16" s="34">
        <v>7</v>
      </c>
      <c r="R16" s="34">
        <v>8</v>
      </c>
    </row>
    <row r="17" spans="1:18" ht="12">
      <c r="A17" s="95" t="s">
        <v>60</v>
      </c>
      <c r="B17" s="36">
        <v>4038</v>
      </c>
      <c r="C17" s="37">
        <v>334.23</v>
      </c>
      <c r="D17" s="38">
        <v>942</v>
      </c>
      <c r="E17" s="39">
        <v>291.1</v>
      </c>
      <c r="F17" s="38">
        <v>2175</v>
      </c>
      <c r="G17" s="39">
        <v>334.67</v>
      </c>
      <c r="H17" s="38">
        <v>921</v>
      </c>
      <c r="I17" s="40">
        <v>377.3</v>
      </c>
      <c r="J17" s="95" t="s">
        <v>60</v>
      </c>
      <c r="K17" s="36" t="s">
        <v>104</v>
      </c>
      <c r="L17" s="43" t="s">
        <v>105</v>
      </c>
      <c r="M17" s="38" t="s">
        <v>104</v>
      </c>
      <c r="N17" s="42" t="s">
        <v>105</v>
      </c>
      <c r="O17" s="38" t="s">
        <v>104</v>
      </c>
      <c r="P17" s="3" t="s">
        <v>105</v>
      </c>
      <c r="Q17" s="38" t="s">
        <v>104</v>
      </c>
      <c r="R17" s="40" t="s">
        <v>105</v>
      </c>
    </row>
    <row r="18" spans="1:23" ht="12">
      <c r="A18" s="95" t="s">
        <v>9</v>
      </c>
      <c r="B18" s="36">
        <v>39422</v>
      </c>
      <c r="C18" s="43">
        <v>853.12</v>
      </c>
      <c r="D18" s="38">
        <v>18650</v>
      </c>
      <c r="E18" s="39">
        <v>858.01</v>
      </c>
      <c r="F18" s="38">
        <v>4729</v>
      </c>
      <c r="G18" s="39">
        <v>814.15</v>
      </c>
      <c r="H18" s="38">
        <v>16043</v>
      </c>
      <c r="I18" s="40">
        <v>858.93</v>
      </c>
      <c r="J18" s="95" t="s">
        <v>9</v>
      </c>
      <c r="K18" s="36">
        <v>16</v>
      </c>
      <c r="L18" s="43">
        <v>853.98</v>
      </c>
      <c r="M18" s="38" t="s">
        <v>104</v>
      </c>
      <c r="N18" s="42" t="s">
        <v>105</v>
      </c>
      <c r="O18" s="38">
        <v>15</v>
      </c>
      <c r="P18" s="39">
        <v>845.26</v>
      </c>
      <c r="Q18" s="38">
        <v>1</v>
      </c>
      <c r="R18" s="40">
        <v>984.83</v>
      </c>
      <c r="V18" s="3">
        <f>B31-'u kolovozu 2019.'!D21</f>
        <v>0</v>
      </c>
      <c r="W18" s="87">
        <f>C31-'u kolovozu 2019.'!E21</f>
        <v>0</v>
      </c>
    </row>
    <row r="19" spans="1:22" ht="12">
      <c r="A19" s="95" t="s">
        <v>10</v>
      </c>
      <c r="B19" s="36">
        <v>91606</v>
      </c>
      <c r="C19" s="44">
        <v>1267.41</v>
      </c>
      <c r="D19" s="38">
        <v>45182</v>
      </c>
      <c r="E19" s="45">
        <v>1267.25</v>
      </c>
      <c r="F19" s="38">
        <v>16162</v>
      </c>
      <c r="G19" s="45">
        <v>1287.73</v>
      </c>
      <c r="H19" s="38">
        <v>30262</v>
      </c>
      <c r="I19" s="46">
        <v>1256.79</v>
      </c>
      <c r="J19" s="95" t="s">
        <v>10</v>
      </c>
      <c r="K19" s="36">
        <v>59</v>
      </c>
      <c r="L19" s="44">
        <v>1307.03</v>
      </c>
      <c r="M19" s="38">
        <v>1</v>
      </c>
      <c r="N19" s="45">
        <v>1249.86</v>
      </c>
      <c r="O19" s="38">
        <v>47</v>
      </c>
      <c r="P19" s="39">
        <v>1309.97</v>
      </c>
      <c r="Q19" s="38">
        <v>11</v>
      </c>
      <c r="R19" s="46">
        <v>1299.69</v>
      </c>
      <c r="V19" s="3">
        <f>D31-'u kolovozu 2019.'!D18</f>
        <v>0</v>
      </c>
    </row>
    <row r="20" spans="1:22" ht="12">
      <c r="A20" s="95" t="s">
        <v>11</v>
      </c>
      <c r="B20" s="36">
        <v>161099</v>
      </c>
      <c r="C20" s="44">
        <v>1763.04</v>
      </c>
      <c r="D20" s="38">
        <v>94977</v>
      </c>
      <c r="E20" s="45">
        <v>1763.87</v>
      </c>
      <c r="F20" s="38">
        <v>31065</v>
      </c>
      <c r="G20" s="45">
        <v>1756.74</v>
      </c>
      <c r="H20" s="38">
        <v>35057</v>
      </c>
      <c r="I20" s="46">
        <v>1766.39</v>
      </c>
      <c r="J20" s="95" t="s">
        <v>11</v>
      </c>
      <c r="K20" s="36">
        <v>260</v>
      </c>
      <c r="L20" s="44">
        <v>1835.59</v>
      </c>
      <c r="M20" s="38" t="s">
        <v>104</v>
      </c>
      <c r="N20" s="45" t="s">
        <v>105</v>
      </c>
      <c r="O20" s="38">
        <v>113</v>
      </c>
      <c r="P20" s="45">
        <v>1765.95</v>
      </c>
      <c r="Q20" s="38">
        <v>147</v>
      </c>
      <c r="R20" s="46">
        <v>1889.13</v>
      </c>
      <c r="V20" s="3">
        <f>F31-'u kolovozu 2019.'!D19</f>
        <v>0</v>
      </c>
    </row>
    <row r="21" spans="1:22" ht="12">
      <c r="A21" s="95" t="s">
        <v>61</v>
      </c>
      <c r="B21" s="36">
        <v>200642</v>
      </c>
      <c r="C21" s="44">
        <v>2226.21</v>
      </c>
      <c r="D21" s="38">
        <v>123984</v>
      </c>
      <c r="E21" s="45">
        <v>2232.09</v>
      </c>
      <c r="F21" s="38">
        <v>27643</v>
      </c>
      <c r="G21" s="45">
        <v>2224.31</v>
      </c>
      <c r="H21" s="38">
        <v>49015</v>
      </c>
      <c r="I21" s="46">
        <v>2212.4</v>
      </c>
      <c r="J21" s="95" t="s">
        <v>61</v>
      </c>
      <c r="K21" s="36">
        <v>2097</v>
      </c>
      <c r="L21" s="44">
        <v>2296.28</v>
      </c>
      <c r="M21" s="38">
        <v>13</v>
      </c>
      <c r="N21" s="45">
        <v>2215.35</v>
      </c>
      <c r="O21" s="38">
        <v>1599</v>
      </c>
      <c r="P21" s="45">
        <v>2306.89</v>
      </c>
      <c r="Q21" s="38">
        <v>485</v>
      </c>
      <c r="R21" s="46">
        <v>2263.44</v>
      </c>
      <c r="V21" s="3">
        <f>H31-'u kolovozu 2019.'!D20</f>
        <v>0</v>
      </c>
    </row>
    <row r="22" spans="1:22" ht="12">
      <c r="A22" s="95" t="s">
        <v>62</v>
      </c>
      <c r="B22" s="36">
        <v>151033</v>
      </c>
      <c r="C22" s="44">
        <v>2753.1</v>
      </c>
      <c r="D22" s="38">
        <v>109384</v>
      </c>
      <c r="E22" s="45">
        <v>2760.05</v>
      </c>
      <c r="F22" s="38">
        <v>15567</v>
      </c>
      <c r="G22" s="45">
        <v>2756.62</v>
      </c>
      <c r="H22" s="38">
        <v>26082</v>
      </c>
      <c r="I22" s="46">
        <v>2721.85</v>
      </c>
      <c r="J22" s="95" t="s">
        <v>62</v>
      </c>
      <c r="K22" s="36">
        <v>5550</v>
      </c>
      <c r="L22" s="44">
        <v>2805.5</v>
      </c>
      <c r="M22" s="38">
        <v>1013</v>
      </c>
      <c r="N22" s="45">
        <v>2868.15</v>
      </c>
      <c r="O22" s="38">
        <v>3883</v>
      </c>
      <c r="P22" s="45">
        <v>2799.4</v>
      </c>
      <c r="Q22" s="38">
        <v>654</v>
      </c>
      <c r="R22" s="46">
        <v>2744.74</v>
      </c>
      <c r="V22" s="3">
        <f>B31-D31-F31-H31</f>
        <v>0</v>
      </c>
    </row>
    <row r="23" spans="1:18" ht="12">
      <c r="A23" s="95" t="s">
        <v>63</v>
      </c>
      <c r="B23" s="36">
        <v>101371</v>
      </c>
      <c r="C23" s="44">
        <v>3238.04</v>
      </c>
      <c r="D23" s="38">
        <v>81021</v>
      </c>
      <c r="E23" s="45">
        <v>3241.36</v>
      </c>
      <c r="F23" s="38">
        <v>6230</v>
      </c>
      <c r="G23" s="45">
        <v>3222.7</v>
      </c>
      <c r="H23" s="38">
        <v>14120</v>
      </c>
      <c r="I23" s="46">
        <v>3225.79</v>
      </c>
      <c r="J23" s="95" t="s">
        <v>63</v>
      </c>
      <c r="K23" s="36">
        <v>5751</v>
      </c>
      <c r="L23" s="44">
        <v>3266.52</v>
      </c>
      <c r="M23" s="38">
        <v>792</v>
      </c>
      <c r="N23" s="45">
        <v>3270.21</v>
      </c>
      <c r="O23" s="38">
        <v>4425</v>
      </c>
      <c r="P23" s="45">
        <v>3262.21</v>
      </c>
      <c r="Q23" s="38">
        <v>534</v>
      </c>
      <c r="R23" s="46">
        <v>3296.78</v>
      </c>
    </row>
    <row r="24" spans="1:18" ht="12">
      <c r="A24" s="95" t="s">
        <v>64</v>
      </c>
      <c r="B24" s="36">
        <v>77589</v>
      </c>
      <c r="C24" s="44">
        <v>3747.34</v>
      </c>
      <c r="D24" s="38">
        <v>65791</v>
      </c>
      <c r="E24" s="45">
        <v>3747.46</v>
      </c>
      <c r="F24" s="38">
        <v>3001</v>
      </c>
      <c r="G24" s="45">
        <v>3722.25</v>
      </c>
      <c r="H24" s="38">
        <v>8797</v>
      </c>
      <c r="I24" s="46">
        <v>3755.02</v>
      </c>
      <c r="J24" s="95" t="s">
        <v>64</v>
      </c>
      <c r="K24" s="36">
        <v>7803</v>
      </c>
      <c r="L24" s="44">
        <v>3845.8</v>
      </c>
      <c r="M24" s="38">
        <v>204</v>
      </c>
      <c r="N24" s="45">
        <v>3763.97</v>
      </c>
      <c r="O24" s="38">
        <v>6929</v>
      </c>
      <c r="P24" s="45">
        <v>3848.6</v>
      </c>
      <c r="Q24" s="38">
        <v>670</v>
      </c>
      <c r="R24" s="46">
        <v>3841.7</v>
      </c>
    </row>
    <row r="25" spans="1:18" ht="12">
      <c r="A25" s="95" t="s">
        <v>65</v>
      </c>
      <c r="B25" s="36">
        <v>53516</v>
      </c>
      <c r="C25" s="44">
        <v>4231.77</v>
      </c>
      <c r="D25" s="38">
        <v>47887</v>
      </c>
      <c r="E25" s="45">
        <v>4232.73</v>
      </c>
      <c r="F25" s="38">
        <v>1107</v>
      </c>
      <c r="G25" s="45">
        <v>4218.4</v>
      </c>
      <c r="H25" s="38">
        <v>4522</v>
      </c>
      <c r="I25" s="46">
        <v>4224.94</v>
      </c>
      <c r="J25" s="95" t="s">
        <v>65</v>
      </c>
      <c r="K25" s="36">
        <v>4243</v>
      </c>
      <c r="L25" s="44">
        <v>4253.67</v>
      </c>
      <c r="M25" s="38">
        <v>39</v>
      </c>
      <c r="N25" s="45">
        <v>4263.93</v>
      </c>
      <c r="O25" s="38">
        <v>3542</v>
      </c>
      <c r="P25" s="45">
        <v>4245.66</v>
      </c>
      <c r="Q25" s="38">
        <v>662</v>
      </c>
      <c r="R25" s="46">
        <v>4295.92</v>
      </c>
    </row>
    <row r="26" spans="1:18" ht="12">
      <c r="A26" s="95" t="s">
        <v>66</v>
      </c>
      <c r="B26" s="36">
        <v>32677</v>
      </c>
      <c r="C26" s="44">
        <v>4728.93</v>
      </c>
      <c r="D26" s="38">
        <v>29417</v>
      </c>
      <c r="E26" s="45">
        <v>4728.33</v>
      </c>
      <c r="F26" s="38">
        <v>600</v>
      </c>
      <c r="G26" s="45">
        <v>4731.46</v>
      </c>
      <c r="H26" s="38">
        <v>2660</v>
      </c>
      <c r="I26" s="46">
        <v>4735.05</v>
      </c>
      <c r="J26" s="95" t="s">
        <v>66</v>
      </c>
      <c r="K26" s="36">
        <v>5718</v>
      </c>
      <c r="L26" s="44">
        <v>4806.23</v>
      </c>
      <c r="M26" s="38">
        <v>42</v>
      </c>
      <c r="N26" s="45">
        <v>4780.25</v>
      </c>
      <c r="O26" s="38">
        <v>5040</v>
      </c>
      <c r="P26" s="45">
        <v>4800.98</v>
      </c>
      <c r="Q26" s="38">
        <v>636</v>
      </c>
      <c r="R26" s="46">
        <v>4849.54</v>
      </c>
    </row>
    <row r="27" spans="1:18" ht="12">
      <c r="A27" s="95" t="s">
        <v>12</v>
      </c>
      <c r="B27" s="36">
        <v>35038</v>
      </c>
      <c r="C27" s="47">
        <v>5453.51</v>
      </c>
      <c r="D27" s="38">
        <v>31478</v>
      </c>
      <c r="E27" s="45">
        <v>5452.8</v>
      </c>
      <c r="F27" s="38">
        <v>541</v>
      </c>
      <c r="G27" s="45">
        <v>5439.84</v>
      </c>
      <c r="H27" s="38">
        <v>3019</v>
      </c>
      <c r="I27" s="46">
        <v>5463.36</v>
      </c>
      <c r="J27" s="95" t="s">
        <v>12</v>
      </c>
      <c r="K27" s="36">
        <v>8077</v>
      </c>
      <c r="L27" s="47">
        <v>5534.53</v>
      </c>
      <c r="M27" s="38">
        <v>47</v>
      </c>
      <c r="N27" s="45">
        <v>5506.01</v>
      </c>
      <c r="O27" s="38">
        <v>6908</v>
      </c>
      <c r="P27" s="45">
        <v>5546.49</v>
      </c>
      <c r="Q27" s="38">
        <v>1122</v>
      </c>
      <c r="R27" s="46">
        <v>5462.15</v>
      </c>
    </row>
    <row r="28" spans="1:18" ht="12">
      <c r="A28" s="95" t="s">
        <v>13</v>
      </c>
      <c r="B28" s="36">
        <v>12151</v>
      </c>
      <c r="C28" s="47">
        <v>6428.65</v>
      </c>
      <c r="D28" s="38">
        <v>11484</v>
      </c>
      <c r="E28" s="45">
        <v>6429.88</v>
      </c>
      <c r="F28" s="38">
        <v>172</v>
      </c>
      <c r="G28" s="45">
        <v>6390.76</v>
      </c>
      <c r="H28" s="38">
        <v>495</v>
      </c>
      <c r="I28" s="46">
        <v>6413.1</v>
      </c>
      <c r="J28" s="95" t="s">
        <v>13</v>
      </c>
      <c r="K28" s="36">
        <v>7974</v>
      </c>
      <c r="L28" s="47">
        <v>6430.67</v>
      </c>
      <c r="M28" s="38">
        <v>20</v>
      </c>
      <c r="N28" s="45">
        <v>6378.51</v>
      </c>
      <c r="O28" s="38">
        <v>6761</v>
      </c>
      <c r="P28" s="45">
        <v>6416.49</v>
      </c>
      <c r="Q28" s="38">
        <v>1193</v>
      </c>
      <c r="R28" s="46">
        <v>6511.89</v>
      </c>
    </row>
    <row r="29" spans="1:18" ht="12">
      <c r="A29" s="95" t="s">
        <v>14</v>
      </c>
      <c r="B29" s="36">
        <v>5762</v>
      </c>
      <c r="C29" s="47">
        <v>7470.61</v>
      </c>
      <c r="D29" s="38">
        <v>5547</v>
      </c>
      <c r="E29" s="45">
        <v>7475.06</v>
      </c>
      <c r="F29" s="38">
        <v>61</v>
      </c>
      <c r="G29" s="45">
        <v>7369.76</v>
      </c>
      <c r="H29" s="38">
        <v>154</v>
      </c>
      <c r="I29" s="46">
        <v>7350.45</v>
      </c>
      <c r="J29" s="95" t="s">
        <v>14</v>
      </c>
      <c r="K29" s="36">
        <v>10139</v>
      </c>
      <c r="L29" s="47">
        <v>7521.55</v>
      </c>
      <c r="M29" s="38">
        <v>7</v>
      </c>
      <c r="N29" s="45">
        <v>7148.2</v>
      </c>
      <c r="O29" s="38">
        <v>6730</v>
      </c>
      <c r="P29" s="45">
        <v>7518.28</v>
      </c>
      <c r="Q29" s="38">
        <v>3402</v>
      </c>
      <c r="R29" s="46">
        <v>7528.78</v>
      </c>
    </row>
    <row r="30" spans="1:18" ht="12">
      <c r="A30" s="95" t="s">
        <v>67</v>
      </c>
      <c r="B30" s="36">
        <v>5182</v>
      </c>
      <c r="C30" s="47">
        <v>9221.54</v>
      </c>
      <c r="D30" s="38">
        <v>5069</v>
      </c>
      <c r="E30" s="45">
        <v>9219.5</v>
      </c>
      <c r="F30" s="38">
        <v>26</v>
      </c>
      <c r="G30" s="45">
        <v>9181.49</v>
      </c>
      <c r="H30" s="38">
        <v>87</v>
      </c>
      <c r="I30" s="46">
        <v>9352.52</v>
      </c>
      <c r="J30" s="95" t="s">
        <v>67</v>
      </c>
      <c r="K30" s="36">
        <v>13490</v>
      </c>
      <c r="L30" s="47">
        <v>9284.69</v>
      </c>
      <c r="M30" s="38">
        <v>6</v>
      </c>
      <c r="N30" s="45">
        <v>8752.38</v>
      </c>
      <c r="O30" s="38">
        <v>8575</v>
      </c>
      <c r="P30" s="45">
        <v>9364.16</v>
      </c>
      <c r="Q30" s="38">
        <v>4909</v>
      </c>
      <c r="R30" s="46">
        <v>9146.51</v>
      </c>
    </row>
    <row r="31" spans="1:18" ht="12">
      <c r="A31" s="48" t="s">
        <v>1</v>
      </c>
      <c r="B31" s="49">
        <v>971126</v>
      </c>
      <c r="C31" s="50">
        <v>2736.62</v>
      </c>
      <c r="D31" s="49">
        <v>670813</v>
      </c>
      <c r="E31" s="50">
        <v>2987.93</v>
      </c>
      <c r="F31" s="49">
        <v>109079</v>
      </c>
      <c r="G31" s="50">
        <v>2088.85</v>
      </c>
      <c r="H31" s="49">
        <v>191234</v>
      </c>
      <c r="I31" s="50">
        <v>2224.56</v>
      </c>
      <c r="J31" s="48" t="s">
        <v>1</v>
      </c>
      <c r="K31" s="49">
        <v>71177</v>
      </c>
      <c r="L31" s="50">
        <v>5799.21</v>
      </c>
      <c r="M31" s="49">
        <v>2184</v>
      </c>
      <c r="N31" s="50">
        <v>3273.49</v>
      </c>
      <c r="O31" s="49">
        <v>54567</v>
      </c>
      <c r="P31" s="50">
        <v>5640.09</v>
      </c>
      <c r="Q31" s="49">
        <v>14426</v>
      </c>
      <c r="R31" s="50">
        <v>6783.5</v>
      </c>
    </row>
    <row r="32" spans="1:9" ht="12">
      <c r="A32" s="2"/>
      <c r="B32" s="2"/>
      <c r="C32" s="2"/>
      <c r="D32" s="2"/>
      <c r="E32" s="2"/>
      <c r="F32" s="2"/>
      <c r="G32" s="2"/>
      <c r="H32" s="2"/>
      <c r="I32" s="2"/>
    </row>
    <row r="33" spans="1:18" ht="21.75" customHeight="1">
      <c r="A33" s="69"/>
      <c r="B33" s="51"/>
      <c r="C33" s="51"/>
      <c r="D33" s="16"/>
      <c r="E33" s="52"/>
      <c r="F33" s="53"/>
      <c r="G33" s="19"/>
      <c r="H33" s="53"/>
      <c r="I33" s="19"/>
      <c r="J33" s="139" t="s">
        <v>100</v>
      </c>
      <c r="K33" s="139"/>
      <c r="L33" s="139"/>
      <c r="M33" s="139"/>
      <c r="N33" s="139"/>
      <c r="O33" s="139"/>
      <c r="P33" s="139"/>
      <c r="Q33" s="139"/>
      <c r="R33" s="139"/>
    </row>
    <row r="34" spans="1:9" ht="12">
      <c r="A34" s="2"/>
      <c r="B34" s="2"/>
      <c r="C34" s="2"/>
      <c r="D34" s="2"/>
      <c r="E34" s="2"/>
      <c r="F34" s="2"/>
      <c r="G34" s="2"/>
      <c r="H34" s="2"/>
      <c r="I34" s="2"/>
    </row>
    <row r="35" spans="1:9" ht="12">
      <c r="A35" s="2"/>
      <c r="B35" s="2"/>
      <c r="C35" s="2"/>
      <c r="D35" s="2"/>
      <c r="E35" s="2"/>
      <c r="F35" s="2"/>
      <c r="G35" s="2"/>
      <c r="H35" s="2"/>
      <c r="I35" s="2"/>
    </row>
    <row r="36" spans="1:9" ht="12">
      <c r="A36" s="54"/>
      <c r="B36" s="41"/>
      <c r="C36" s="47"/>
      <c r="D36" s="41"/>
      <c r="E36" s="47"/>
      <c r="F36" s="41"/>
      <c r="G36" s="47"/>
      <c r="H36" s="41"/>
      <c r="I36" s="47"/>
    </row>
    <row r="37" spans="1:18" ht="12.75">
      <c r="A37" s="136" t="s">
        <v>24</v>
      </c>
      <c r="B37" s="136"/>
      <c r="C37" s="136"/>
      <c r="D37" s="136"/>
      <c r="E37" s="136"/>
      <c r="F37" s="136"/>
      <c r="G37" s="136"/>
      <c r="H37" s="136"/>
      <c r="I37" s="136"/>
      <c r="J37" s="136" t="s">
        <v>27</v>
      </c>
      <c r="K37" s="136"/>
      <c r="L37" s="136"/>
      <c r="M37" s="136"/>
      <c r="N37" s="136"/>
      <c r="O37" s="136"/>
      <c r="P37" s="136"/>
      <c r="Q37" s="136"/>
      <c r="R37" s="136"/>
    </row>
    <row r="38" spans="1:18" ht="12.75">
      <c r="A38" s="136" t="s">
        <v>23</v>
      </c>
      <c r="B38" s="136"/>
      <c r="C38" s="136"/>
      <c r="D38" s="136"/>
      <c r="E38" s="136"/>
      <c r="F38" s="136"/>
      <c r="G38" s="136"/>
      <c r="H38" s="136"/>
      <c r="I38" s="136"/>
      <c r="J38" s="136" t="s">
        <v>28</v>
      </c>
      <c r="K38" s="136"/>
      <c r="L38" s="136"/>
      <c r="M38" s="136"/>
      <c r="N38" s="136"/>
      <c r="O38" s="136"/>
      <c r="P38" s="136"/>
      <c r="Q38" s="136"/>
      <c r="R38" s="136"/>
    </row>
    <row r="39" spans="1:18" ht="12.75">
      <c r="A39" s="136" t="s">
        <v>15</v>
      </c>
      <c r="B39" s="136"/>
      <c r="C39" s="136"/>
      <c r="D39" s="136"/>
      <c r="E39" s="136"/>
      <c r="F39" s="136"/>
      <c r="G39" s="136"/>
      <c r="H39" s="136"/>
      <c r="I39" s="136"/>
      <c r="J39" s="136" t="s">
        <v>79</v>
      </c>
      <c r="K39" s="136"/>
      <c r="L39" s="136"/>
      <c r="M39" s="136"/>
      <c r="N39" s="136"/>
      <c r="O39" s="136"/>
      <c r="P39" s="136"/>
      <c r="Q39" s="136"/>
      <c r="R39" s="136"/>
    </row>
    <row r="40" spans="1:18" ht="12.75">
      <c r="A40" s="136" t="s">
        <v>71</v>
      </c>
      <c r="B40" s="136"/>
      <c r="C40" s="136"/>
      <c r="D40" s="136"/>
      <c r="E40" s="136"/>
      <c r="F40" s="136"/>
      <c r="G40" s="136"/>
      <c r="H40" s="136"/>
      <c r="I40" s="136"/>
      <c r="J40" s="136" t="s">
        <v>80</v>
      </c>
      <c r="K40" s="136"/>
      <c r="L40" s="136"/>
      <c r="M40" s="136"/>
      <c r="N40" s="136"/>
      <c r="O40" s="136"/>
      <c r="P40" s="136"/>
      <c r="Q40" s="136"/>
      <c r="R40" s="136"/>
    </row>
    <row r="41" spans="1:18" ht="12.75">
      <c r="A41" s="141" t="s">
        <v>72</v>
      </c>
      <c r="B41" s="141"/>
      <c r="C41" s="141"/>
      <c r="D41" s="141"/>
      <c r="E41" s="141"/>
      <c r="F41" s="141"/>
      <c r="G41" s="141"/>
      <c r="H41" s="141"/>
      <c r="I41" s="141"/>
      <c r="J41" s="141" t="s">
        <v>72</v>
      </c>
      <c r="K41" s="141"/>
      <c r="L41" s="141"/>
      <c r="M41" s="141"/>
      <c r="N41" s="141"/>
      <c r="O41" s="141"/>
      <c r="P41" s="141"/>
      <c r="Q41" s="141"/>
      <c r="R41" s="141"/>
    </row>
    <row r="42" spans="1:18" ht="12.75" customHeight="1">
      <c r="A42" s="132" t="str">
        <f>A10</f>
        <v>za srpanj 2019. (isplata u kolovozu 2019.)</v>
      </c>
      <c r="B42" s="132"/>
      <c r="C42" s="132"/>
      <c r="D42" s="132"/>
      <c r="E42" s="132"/>
      <c r="F42" s="132"/>
      <c r="G42" s="132"/>
      <c r="H42" s="132"/>
      <c r="I42" s="132"/>
      <c r="J42" s="132" t="str">
        <f>A10</f>
        <v>za srpanj 2019. (isplata u kolovozu 2019.)</v>
      </c>
      <c r="K42" s="132"/>
      <c r="L42" s="132"/>
      <c r="M42" s="132"/>
      <c r="N42" s="132"/>
      <c r="O42" s="132"/>
      <c r="P42" s="132"/>
      <c r="Q42" s="132"/>
      <c r="R42" s="132"/>
    </row>
    <row r="43" spans="1:10" ht="12">
      <c r="A43" s="28" t="s">
        <v>16</v>
      </c>
      <c r="E43" s="3" t="s">
        <v>17</v>
      </c>
      <c r="J43" s="28" t="s">
        <v>18</v>
      </c>
    </row>
    <row r="44" spans="1:18" ht="12">
      <c r="A44" s="29"/>
      <c r="B44" s="133" t="s">
        <v>6</v>
      </c>
      <c r="C44" s="134"/>
      <c r="D44" s="134"/>
      <c r="E44" s="134"/>
      <c r="F44" s="134"/>
      <c r="G44" s="134"/>
      <c r="H44" s="134"/>
      <c r="I44" s="135"/>
      <c r="J44" s="29"/>
      <c r="K44" s="133" t="s">
        <v>6</v>
      </c>
      <c r="L44" s="134"/>
      <c r="M44" s="134"/>
      <c r="N44" s="134"/>
      <c r="O44" s="134"/>
      <c r="P44" s="134"/>
      <c r="Q44" s="134"/>
      <c r="R44" s="135"/>
    </row>
    <row r="45" spans="1:18" ht="12">
      <c r="A45" s="30"/>
      <c r="B45" s="133" t="s">
        <v>1</v>
      </c>
      <c r="C45" s="135"/>
      <c r="D45" s="133" t="s">
        <v>7</v>
      </c>
      <c r="E45" s="135"/>
      <c r="F45" s="133" t="s">
        <v>70</v>
      </c>
      <c r="G45" s="135"/>
      <c r="H45" s="133" t="s">
        <v>8</v>
      </c>
      <c r="I45" s="135"/>
      <c r="J45" s="30"/>
      <c r="K45" s="133" t="s">
        <v>1</v>
      </c>
      <c r="L45" s="135"/>
      <c r="M45" s="133" t="s">
        <v>7</v>
      </c>
      <c r="N45" s="135"/>
      <c r="O45" s="133" t="s">
        <v>70</v>
      </c>
      <c r="P45" s="135"/>
      <c r="Q45" s="133" t="s">
        <v>8</v>
      </c>
      <c r="R45" s="135"/>
    </row>
    <row r="46" spans="1:18" ht="24">
      <c r="A46" s="31" t="s">
        <v>19</v>
      </c>
      <c r="B46" s="12" t="s">
        <v>20</v>
      </c>
      <c r="C46" s="68" t="s">
        <v>21</v>
      </c>
      <c r="D46" s="13" t="s">
        <v>20</v>
      </c>
      <c r="E46" s="68" t="s">
        <v>21</v>
      </c>
      <c r="F46" s="13" t="s">
        <v>20</v>
      </c>
      <c r="G46" s="68" t="s">
        <v>21</v>
      </c>
      <c r="H46" s="13" t="s">
        <v>22</v>
      </c>
      <c r="I46" s="68" t="s">
        <v>21</v>
      </c>
      <c r="J46" s="31" t="s">
        <v>19</v>
      </c>
      <c r="K46" s="12" t="s">
        <v>20</v>
      </c>
      <c r="L46" s="68" t="s">
        <v>21</v>
      </c>
      <c r="M46" s="13" t="s">
        <v>20</v>
      </c>
      <c r="N46" s="68" t="s">
        <v>21</v>
      </c>
      <c r="O46" s="13" t="s">
        <v>20</v>
      </c>
      <c r="P46" s="68" t="s">
        <v>21</v>
      </c>
      <c r="Q46" s="13" t="s">
        <v>22</v>
      </c>
      <c r="R46" s="68" t="s">
        <v>21</v>
      </c>
    </row>
    <row r="47" spans="1:18" s="35" customFormat="1" ht="9" customHeight="1">
      <c r="A47" s="34">
        <v>0</v>
      </c>
      <c r="B47" s="55">
        <v>1</v>
      </c>
      <c r="C47" s="55">
        <v>2</v>
      </c>
      <c r="D47" s="55">
        <v>3</v>
      </c>
      <c r="E47" s="55">
        <v>4</v>
      </c>
      <c r="F47" s="55">
        <v>5</v>
      </c>
      <c r="G47" s="55">
        <v>6</v>
      </c>
      <c r="H47" s="55">
        <v>7</v>
      </c>
      <c r="I47" s="55">
        <v>8</v>
      </c>
      <c r="J47" s="34">
        <v>0</v>
      </c>
      <c r="K47" s="55">
        <v>1</v>
      </c>
      <c r="L47" s="55">
        <v>2</v>
      </c>
      <c r="M47" s="55">
        <v>3</v>
      </c>
      <c r="N47" s="55">
        <v>4</v>
      </c>
      <c r="O47" s="55">
        <v>5</v>
      </c>
      <c r="P47" s="55">
        <v>6</v>
      </c>
      <c r="Q47" s="55">
        <v>7</v>
      </c>
      <c r="R47" s="55">
        <v>8</v>
      </c>
    </row>
    <row r="48" spans="1:18" ht="12">
      <c r="A48" s="95" t="s">
        <v>60</v>
      </c>
      <c r="B48" s="56" t="s">
        <v>104</v>
      </c>
      <c r="C48" s="57" t="s">
        <v>105</v>
      </c>
      <c r="D48" s="58" t="s">
        <v>104</v>
      </c>
      <c r="E48" s="51" t="s">
        <v>105</v>
      </c>
      <c r="F48" s="58" t="s">
        <v>104</v>
      </c>
      <c r="G48" s="59" t="s">
        <v>105</v>
      </c>
      <c r="H48" s="58" t="s">
        <v>104</v>
      </c>
      <c r="I48" s="60" t="s">
        <v>105</v>
      </c>
      <c r="J48" s="95" t="s">
        <v>60</v>
      </c>
      <c r="K48" s="56">
        <v>48</v>
      </c>
      <c r="L48" s="61">
        <v>279.16</v>
      </c>
      <c r="M48" s="58"/>
      <c r="N48" s="51"/>
      <c r="O48" s="58">
        <v>45</v>
      </c>
      <c r="P48" s="51">
        <v>270.3</v>
      </c>
      <c r="Q48" s="58">
        <v>3</v>
      </c>
      <c r="R48" s="60">
        <v>412.05</v>
      </c>
    </row>
    <row r="49" spans="1:19" ht="12">
      <c r="A49" s="95" t="s">
        <v>9</v>
      </c>
      <c r="B49" s="56">
        <v>11</v>
      </c>
      <c r="C49" s="57">
        <v>831.15</v>
      </c>
      <c r="D49" s="58" t="s">
        <v>104</v>
      </c>
      <c r="E49" s="51" t="s">
        <v>105</v>
      </c>
      <c r="F49" s="58">
        <v>10</v>
      </c>
      <c r="G49" s="59">
        <v>834.88</v>
      </c>
      <c r="H49" s="58">
        <v>1</v>
      </c>
      <c r="I49" s="60">
        <v>793.79</v>
      </c>
      <c r="J49" s="95" t="s">
        <v>9</v>
      </c>
      <c r="K49" s="56">
        <v>242</v>
      </c>
      <c r="L49" s="61">
        <v>819.81</v>
      </c>
      <c r="M49" s="58"/>
      <c r="N49" s="51"/>
      <c r="O49" s="58">
        <v>223</v>
      </c>
      <c r="P49" s="51">
        <v>819.58</v>
      </c>
      <c r="Q49" s="58">
        <v>19</v>
      </c>
      <c r="R49" s="60">
        <v>822.54</v>
      </c>
      <c r="S49" s="7"/>
    </row>
    <row r="50" spans="1:19" ht="12">
      <c r="A50" s="95" t="s">
        <v>10</v>
      </c>
      <c r="B50" s="56">
        <v>133</v>
      </c>
      <c r="C50" s="62">
        <v>1325.27</v>
      </c>
      <c r="D50" s="58">
        <v>26</v>
      </c>
      <c r="E50" s="16">
        <v>1390.3</v>
      </c>
      <c r="F50" s="58">
        <v>95</v>
      </c>
      <c r="G50" s="16">
        <v>1306.51</v>
      </c>
      <c r="H50" s="58">
        <v>12</v>
      </c>
      <c r="I50" s="63">
        <v>1332.9</v>
      </c>
      <c r="J50" s="95" t="s">
        <v>10</v>
      </c>
      <c r="K50" s="56">
        <v>487</v>
      </c>
      <c r="L50" s="64">
        <v>1270.25</v>
      </c>
      <c r="M50" s="58"/>
      <c r="N50" s="16"/>
      <c r="O50" s="58">
        <v>432</v>
      </c>
      <c r="P50" s="16">
        <v>1275.84</v>
      </c>
      <c r="Q50" s="58">
        <v>55</v>
      </c>
      <c r="R50" s="63">
        <v>1226.34</v>
      </c>
      <c r="S50" s="7"/>
    </row>
    <row r="51" spans="1:19" ht="12">
      <c r="A51" s="95" t="s">
        <v>11</v>
      </c>
      <c r="B51" s="56">
        <v>429</v>
      </c>
      <c r="C51" s="62">
        <v>1772.8</v>
      </c>
      <c r="D51" s="58">
        <v>106</v>
      </c>
      <c r="E51" s="16">
        <v>1729.2</v>
      </c>
      <c r="F51" s="58">
        <v>290</v>
      </c>
      <c r="G51" s="16">
        <v>1790.19</v>
      </c>
      <c r="H51" s="58">
        <v>33</v>
      </c>
      <c r="I51" s="63">
        <v>1759.95</v>
      </c>
      <c r="J51" s="95" t="s">
        <v>11</v>
      </c>
      <c r="K51" s="56">
        <v>1167</v>
      </c>
      <c r="L51" s="64">
        <v>1780.47</v>
      </c>
      <c r="M51" s="58"/>
      <c r="N51" s="16"/>
      <c r="O51" s="58">
        <v>1032</v>
      </c>
      <c r="P51" s="16">
        <v>1789.59</v>
      </c>
      <c r="Q51" s="58">
        <v>135</v>
      </c>
      <c r="R51" s="63">
        <v>1710.79</v>
      </c>
      <c r="S51" s="7"/>
    </row>
    <row r="52" spans="1:19" ht="12">
      <c r="A52" s="95" t="s">
        <v>61</v>
      </c>
      <c r="B52" s="56">
        <v>669</v>
      </c>
      <c r="C52" s="62">
        <v>2264.48</v>
      </c>
      <c r="D52" s="58">
        <v>29</v>
      </c>
      <c r="E52" s="16">
        <v>2256.13</v>
      </c>
      <c r="F52" s="58">
        <v>556</v>
      </c>
      <c r="G52" s="16">
        <v>2265.52</v>
      </c>
      <c r="H52" s="58">
        <v>84</v>
      </c>
      <c r="I52" s="63">
        <v>2260.53</v>
      </c>
      <c r="J52" s="95" t="s">
        <v>61</v>
      </c>
      <c r="K52" s="56">
        <v>963</v>
      </c>
      <c r="L52" s="64">
        <v>2280.95</v>
      </c>
      <c r="M52" s="58"/>
      <c r="N52" s="16"/>
      <c r="O52" s="58">
        <v>916</v>
      </c>
      <c r="P52" s="16">
        <v>2283.76</v>
      </c>
      <c r="Q52" s="58">
        <v>47</v>
      </c>
      <c r="R52" s="63">
        <v>2226.22</v>
      </c>
      <c r="S52" s="7"/>
    </row>
    <row r="53" spans="1:19" ht="12">
      <c r="A53" s="95" t="s">
        <v>62</v>
      </c>
      <c r="B53" s="56">
        <v>1971</v>
      </c>
      <c r="C53" s="62">
        <v>2806.89</v>
      </c>
      <c r="D53" s="58">
        <v>449</v>
      </c>
      <c r="E53" s="16">
        <v>2851.28</v>
      </c>
      <c r="F53" s="58">
        <v>1349</v>
      </c>
      <c r="G53" s="16">
        <v>2796.88</v>
      </c>
      <c r="H53" s="58">
        <v>173</v>
      </c>
      <c r="I53" s="63">
        <v>2769.76</v>
      </c>
      <c r="J53" s="95" t="s">
        <v>62</v>
      </c>
      <c r="K53" s="56">
        <v>734</v>
      </c>
      <c r="L53" s="64">
        <v>2741.56</v>
      </c>
      <c r="M53" s="58"/>
      <c r="N53" s="16"/>
      <c r="O53" s="58">
        <v>593</v>
      </c>
      <c r="P53" s="16">
        <v>2722.47</v>
      </c>
      <c r="Q53" s="58">
        <v>141</v>
      </c>
      <c r="R53" s="63">
        <v>2821.83</v>
      </c>
      <c r="S53" s="7"/>
    </row>
    <row r="54" spans="1:19" ht="12">
      <c r="A54" s="95" t="s">
        <v>63</v>
      </c>
      <c r="B54" s="56">
        <v>3966</v>
      </c>
      <c r="C54" s="62">
        <v>3269.53</v>
      </c>
      <c r="D54" s="58">
        <v>1177</v>
      </c>
      <c r="E54" s="16">
        <v>3273.67</v>
      </c>
      <c r="F54" s="58">
        <v>2559</v>
      </c>
      <c r="G54" s="16">
        <v>3266.19</v>
      </c>
      <c r="H54" s="58">
        <v>230</v>
      </c>
      <c r="I54" s="63">
        <v>3285.43</v>
      </c>
      <c r="J54" s="95" t="s">
        <v>63</v>
      </c>
      <c r="K54" s="56">
        <v>506</v>
      </c>
      <c r="L54" s="64">
        <v>3243.62</v>
      </c>
      <c r="M54" s="58"/>
      <c r="N54" s="16"/>
      <c r="O54" s="58">
        <v>432</v>
      </c>
      <c r="P54" s="16">
        <v>3237.42</v>
      </c>
      <c r="Q54" s="58">
        <v>74</v>
      </c>
      <c r="R54" s="63">
        <v>3279.8</v>
      </c>
      <c r="S54" s="7"/>
    </row>
    <row r="55" spans="1:23" ht="12">
      <c r="A55" s="95" t="s">
        <v>64</v>
      </c>
      <c r="B55" s="56">
        <v>3671</v>
      </c>
      <c r="C55" s="62">
        <v>3810.46</v>
      </c>
      <c r="D55" s="58">
        <v>1427</v>
      </c>
      <c r="E55" s="16">
        <v>3787.54</v>
      </c>
      <c r="F55" s="58">
        <v>2059</v>
      </c>
      <c r="G55" s="16">
        <v>3828.72</v>
      </c>
      <c r="H55" s="58">
        <v>185</v>
      </c>
      <c r="I55" s="63">
        <v>3783.95</v>
      </c>
      <c r="J55" s="95" t="s">
        <v>64</v>
      </c>
      <c r="K55" s="56">
        <v>1030</v>
      </c>
      <c r="L55" s="64">
        <v>3869.9</v>
      </c>
      <c r="M55" s="58"/>
      <c r="N55" s="16"/>
      <c r="O55" s="58">
        <v>889</v>
      </c>
      <c r="P55" s="16">
        <v>3880.81</v>
      </c>
      <c r="Q55" s="58">
        <v>141</v>
      </c>
      <c r="R55" s="63">
        <v>3801.1</v>
      </c>
      <c r="S55" s="7"/>
      <c r="W55" s="3">
        <f>K62-O62-Q62</f>
        <v>0</v>
      </c>
    </row>
    <row r="56" spans="1:19" ht="12">
      <c r="A56" s="95" t="s">
        <v>65</v>
      </c>
      <c r="B56" s="56">
        <v>1624</v>
      </c>
      <c r="C56" s="62">
        <v>4233.29</v>
      </c>
      <c r="D56" s="58">
        <v>660</v>
      </c>
      <c r="E56" s="16">
        <v>4239.38</v>
      </c>
      <c r="F56" s="58">
        <v>838</v>
      </c>
      <c r="G56" s="16">
        <v>4224.35</v>
      </c>
      <c r="H56" s="58">
        <v>126</v>
      </c>
      <c r="I56" s="63">
        <v>4260.86</v>
      </c>
      <c r="J56" s="95" t="s">
        <v>65</v>
      </c>
      <c r="K56" s="56">
        <v>319</v>
      </c>
      <c r="L56" s="64">
        <v>4292.12</v>
      </c>
      <c r="M56" s="58"/>
      <c r="N56" s="16"/>
      <c r="O56" s="58">
        <v>271</v>
      </c>
      <c r="P56" s="16">
        <v>4297.11</v>
      </c>
      <c r="Q56" s="58">
        <v>48</v>
      </c>
      <c r="R56" s="63">
        <v>4263.97</v>
      </c>
      <c r="S56" s="7"/>
    </row>
    <row r="57" spans="1:19" ht="12">
      <c r="A57" s="95" t="s">
        <v>66</v>
      </c>
      <c r="B57" s="56">
        <v>1075</v>
      </c>
      <c r="C57" s="62">
        <v>4739.35</v>
      </c>
      <c r="D57" s="58">
        <v>646</v>
      </c>
      <c r="E57" s="16">
        <v>4749.49</v>
      </c>
      <c r="F57" s="58">
        <v>346</v>
      </c>
      <c r="G57" s="16">
        <v>4723.6</v>
      </c>
      <c r="H57" s="58">
        <v>83</v>
      </c>
      <c r="I57" s="63">
        <v>4726.13</v>
      </c>
      <c r="J57" s="95" t="s">
        <v>66</v>
      </c>
      <c r="K57" s="56">
        <v>500</v>
      </c>
      <c r="L57" s="64">
        <v>4676.84</v>
      </c>
      <c r="M57" s="58"/>
      <c r="N57" s="16"/>
      <c r="O57" s="58">
        <v>444</v>
      </c>
      <c r="P57" s="16">
        <v>4676.45</v>
      </c>
      <c r="Q57" s="58">
        <v>56</v>
      </c>
      <c r="R57" s="63">
        <v>4679.91</v>
      </c>
      <c r="S57" s="7"/>
    </row>
    <row r="58" spans="1:19" ht="12">
      <c r="A58" s="95" t="s">
        <v>12</v>
      </c>
      <c r="B58" s="56">
        <v>1077</v>
      </c>
      <c r="C58" s="62">
        <v>5450.54</v>
      </c>
      <c r="D58" s="58">
        <v>729</v>
      </c>
      <c r="E58" s="16">
        <v>5492.49</v>
      </c>
      <c r="F58" s="58">
        <v>262</v>
      </c>
      <c r="G58" s="16">
        <v>5341.98</v>
      </c>
      <c r="H58" s="58">
        <v>86</v>
      </c>
      <c r="I58" s="63">
        <v>5425.61</v>
      </c>
      <c r="J58" s="95" t="s">
        <v>12</v>
      </c>
      <c r="K58" s="56">
        <v>407</v>
      </c>
      <c r="L58" s="19">
        <v>5407.3</v>
      </c>
      <c r="M58" s="58"/>
      <c r="N58" s="16"/>
      <c r="O58" s="58">
        <v>385</v>
      </c>
      <c r="P58" s="16">
        <v>5404.62</v>
      </c>
      <c r="Q58" s="58">
        <v>22</v>
      </c>
      <c r="R58" s="63">
        <v>5454.1</v>
      </c>
      <c r="S58" s="7"/>
    </row>
    <row r="59" spans="1:19" ht="12">
      <c r="A59" s="95" t="s">
        <v>13</v>
      </c>
      <c r="B59" s="56">
        <v>505</v>
      </c>
      <c r="C59" s="62">
        <v>6399.59</v>
      </c>
      <c r="D59" s="58">
        <v>391</v>
      </c>
      <c r="E59" s="16">
        <v>6392.38</v>
      </c>
      <c r="F59" s="58">
        <v>76</v>
      </c>
      <c r="G59" s="16">
        <v>6451.81</v>
      </c>
      <c r="H59" s="58">
        <v>38</v>
      </c>
      <c r="I59" s="63">
        <v>6369.3</v>
      </c>
      <c r="J59" s="95" t="s">
        <v>13</v>
      </c>
      <c r="K59" s="56">
        <v>199</v>
      </c>
      <c r="L59" s="19">
        <v>6440.69</v>
      </c>
      <c r="M59" s="58"/>
      <c r="N59" s="16"/>
      <c r="O59" s="58">
        <v>190</v>
      </c>
      <c r="P59" s="16">
        <v>6437.42</v>
      </c>
      <c r="Q59" s="58">
        <v>9</v>
      </c>
      <c r="R59" s="63">
        <v>6509.76</v>
      </c>
      <c r="S59" s="7"/>
    </row>
    <row r="60" spans="1:19" ht="12">
      <c r="A60" s="95" t="s">
        <v>14</v>
      </c>
      <c r="B60" s="56">
        <v>151</v>
      </c>
      <c r="C60" s="62">
        <v>7453.32</v>
      </c>
      <c r="D60" s="58">
        <v>92</v>
      </c>
      <c r="E60" s="16">
        <v>7448.65</v>
      </c>
      <c r="F60" s="58">
        <v>40</v>
      </c>
      <c r="G60" s="16">
        <v>7499.61</v>
      </c>
      <c r="H60" s="58">
        <v>19</v>
      </c>
      <c r="I60" s="63">
        <v>7378.51</v>
      </c>
      <c r="J60" s="95" t="s">
        <v>14</v>
      </c>
      <c r="K60" s="56">
        <v>79</v>
      </c>
      <c r="L60" s="19">
        <v>7339.72</v>
      </c>
      <c r="M60" s="58"/>
      <c r="N60" s="16"/>
      <c r="O60" s="58">
        <v>76</v>
      </c>
      <c r="P60" s="16">
        <v>7342.32</v>
      </c>
      <c r="Q60" s="58">
        <v>3</v>
      </c>
      <c r="R60" s="63">
        <v>7273.68</v>
      </c>
      <c r="S60" s="7"/>
    </row>
    <row r="61" spans="1:19" ht="12">
      <c r="A61" s="95" t="s">
        <v>67</v>
      </c>
      <c r="B61" s="56">
        <v>180</v>
      </c>
      <c r="C61" s="62">
        <v>9074.07</v>
      </c>
      <c r="D61" s="58">
        <v>133</v>
      </c>
      <c r="E61" s="16">
        <v>9129.6</v>
      </c>
      <c r="F61" s="58">
        <v>37</v>
      </c>
      <c r="G61" s="16">
        <v>8983.11</v>
      </c>
      <c r="H61" s="58">
        <v>10</v>
      </c>
      <c r="I61" s="63">
        <v>8672.1</v>
      </c>
      <c r="J61" s="95" t="s">
        <v>67</v>
      </c>
      <c r="K61" s="56">
        <v>44</v>
      </c>
      <c r="L61" s="19">
        <v>8863.58</v>
      </c>
      <c r="M61" s="58"/>
      <c r="N61" s="16"/>
      <c r="O61" s="58">
        <v>42</v>
      </c>
      <c r="P61" s="16">
        <v>8852.36</v>
      </c>
      <c r="Q61" s="58">
        <v>2</v>
      </c>
      <c r="R61" s="63">
        <v>9099.4</v>
      </c>
      <c r="S61" s="7"/>
    </row>
    <row r="62" spans="1:19" ht="12">
      <c r="A62" s="48" t="s">
        <v>1</v>
      </c>
      <c r="B62" s="65">
        <v>15462</v>
      </c>
      <c r="C62" s="66">
        <v>3801.5</v>
      </c>
      <c r="D62" s="65">
        <v>5865</v>
      </c>
      <c r="E62" s="66">
        <v>4278.29</v>
      </c>
      <c r="F62" s="65">
        <v>8517</v>
      </c>
      <c r="G62" s="66">
        <v>3478.04</v>
      </c>
      <c r="H62" s="65">
        <v>1080</v>
      </c>
      <c r="I62" s="66">
        <v>3763.23</v>
      </c>
      <c r="J62" s="48" t="s">
        <v>1</v>
      </c>
      <c r="K62" s="65">
        <v>6725</v>
      </c>
      <c r="L62" s="66">
        <v>3108.44</v>
      </c>
      <c r="M62" s="65"/>
      <c r="N62" s="66"/>
      <c r="O62" s="65">
        <v>5970</v>
      </c>
      <c r="P62" s="66">
        <v>3119.34</v>
      </c>
      <c r="Q62" s="65">
        <v>755</v>
      </c>
      <c r="R62" s="66">
        <v>3022.23</v>
      </c>
      <c r="S62" s="7"/>
    </row>
    <row r="63" spans="1:19" ht="12">
      <c r="A63" s="54"/>
      <c r="B63" s="53"/>
      <c r="C63" s="19"/>
      <c r="D63" s="53"/>
      <c r="E63" s="19"/>
      <c r="F63" s="53"/>
      <c r="G63" s="19"/>
      <c r="H63" s="53"/>
      <c r="I63" s="19"/>
      <c r="J63" s="54"/>
      <c r="K63" s="53"/>
      <c r="L63" s="19"/>
      <c r="M63" s="53"/>
      <c r="N63" s="19"/>
      <c r="O63" s="53"/>
      <c r="P63" s="19"/>
      <c r="Q63" s="53"/>
      <c r="R63" s="19"/>
      <c r="S63" s="7"/>
    </row>
    <row r="64" spans="1:18" ht="12">
      <c r="A64" s="54"/>
      <c r="B64" s="41"/>
      <c r="C64" s="47"/>
      <c r="D64" s="41"/>
      <c r="E64" s="47"/>
      <c r="F64" s="41"/>
      <c r="G64" s="47"/>
      <c r="H64" s="41"/>
      <c r="I64" s="47"/>
      <c r="J64" s="7"/>
      <c r="K64" s="7"/>
      <c r="L64" s="7"/>
      <c r="M64" s="7"/>
      <c r="N64" s="7"/>
      <c r="O64" s="7"/>
      <c r="P64" s="7"/>
      <c r="Q64" s="7"/>
      <c r="R64" s="7"/>
    </row>
    <row r="65" spans="1:18" ht="12">
      <c r="A65" s="1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 ht="12">
      <c r="A66" s="54"/>
      <c r="B66" s="41"/>
      <c r="C66" s="47"/>
      <c r="D66" s="41"/>
      <c r="E66" s="47"/>
      <c r="F66" s="41"/>
      <c r="G66" s="47"/>
      <c r="H66" s="41"/>
      <c r="I66" s="47"/>
      <c r="J66" s="7"/>
      <c r="K66" s="7"/>
      <c r="L66" s="7"/>
      <c r="M66" s="7"/>
      <c r="N66" s="7"/>
      <c r="O66" s="7"/>
      <c r="P66" s="7"/>
      <c r="Q66" s="7"/>
      <c r="R66" s="7"/>
    </row>
    <row r="67" spans="1:18" ht="12">
      <c r="A67" s="1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 ht="1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ht="1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 ht="1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 ht="1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 ht="1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ht="1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 ht="1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1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 ht="1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</sheetData>
  <sheetProtection/>
  <mergeCells count="44">
    <mergeCell ref="B45:C45"/>
    <mergeCell ref="D45:E45"/>
    <mergeCell ref="F45:G45"/>
    <mergeCell ref="A39:I39"/>
    <mergeCell ref="J39:R39"/>
    <mergeCell ref="O45:P45"/>
    <mergeCell ref="Q45:R45"/>
    <mergeCell ref="J33:R33"/>
    <mergeCell ref="A37:I37"/>
    <mergeCell ref="J37:R37"/>
    <mergeCell ref="H45:I45"/>
    <mergeCell ref="A42:I42"/>
    <mergeCell ref="J42:R42"/>
    <mergeCell ref="K45:L45"/>
    <mergeCell ref="M45:N45"/>
    <mergeCell ref="B44:I44"/>
    <mergeCell ref="K44:R44"/>
    <mergeCell ref="K13:R13"/>
    <mergeCell ref="B14:C14"/>
    <mergeCell ref="D14:E14"/>
    <mergeCell ref="F14:G14"/>
    <mergeCell ref="H14:I14"/>
    <mergeCell ref="O14:P14"/>
    <mergeCell ref="Q14:R14"/>
    <mergeCell ref="K14:L14"/>
    <mergeCell ref="M14:N14"/>
    <mergeCell ref="J10:R10"/>
    <mergeCell ref="A41:I41"/>
    <mergeCell ref="J41:R41"/>
    <mergeCell ref="A40:I40"/>
    <mergeCell ref="J40:R40"/>
    <mergeCell ref="A38:I38"/>
    <mergeCell ref="J38:R38"/>
    <mergeCell ref="A10:I10"/>
    <mergeCell ref="J11:R11"/>
    <mergeCell ref="B13:I13"/>
    <mergeCell ref="J9:R9"/>
    <mergeCell ref="A6:I6"/>
    <mergeCell ref="J6:R6"/>
    <mergeCell ref="A7:I7"/>
    <mergeCell ref="J7:R7"/>
    <mergeCell ref="A8:I8"/>
    <mergeCell ref="J8:R8"/>
    <mergeCell ref="A9:I9"/>
  </mergeCells>
  <printOptions/>
  <pageMargins left="0.7874015748031497" right="0.3937007874015748" top="0.3937007874015748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smarijana</dc:creator>
  <cp:keywords/>
  <dc:description/>
  <cp:lastModifiedBy>Gordana Živec Šašić</cp:lastModifiedBy>
  <cp:lastPrinted>2019-07-29T10:51:32Z</cp:lastPrinted>
  <dcterms:created xsi:type="dcterms:W3CDTF">2012-01-05T13:22:43Z</dcterms:created>
  <dcterms:modified xsi:type="dcterms:W3CDTF">2019-07-29T10:51:36Z</dcterms:modified>
  <cp:category/>
  <cp:version/>
  <cp:contentType/>
  <cp:contentStatus/>
</cp:coreProperties>
</file>