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rujnu 2019." sheetId="1" r:id="rId1"/>
    <sheet name="u rujnu 2019.-prema svotama" sheetId="2" r:id="rId2"/>
    <sheet name="u rujnu 2019.-svote bez M.U." sheetId="3" r:id="rId3"/>
  </sheets>
  <definedNames>
    <definedName name="_xlnm.Print_Area" localSheetId="0">'u rujnu 2019.'!$A$1:$E$54</definedName>
    <definedName name="_xlnm.Print_Area" localSheetId="1">'u rujnu 2019.-prema svotama'!$A$1:$R$65</definedName>
    <definedName name="_xlnm.Print_Area" localSheetId="2">'u rujnu 2019.-svote bez M.U.'!$A$1:$R$65</definedName>
  </definedNames>
  <calcPr fullCalcOnLoad="1"/>
</workbook>
</file>

<file path=xl/sharedStrings.xml><?xml version="1.0" encoding="utf-8"?>
<sst xmlns="http://schemas.openxmlformats.org/spreadsheetml/2006/main" count="398" uniqueCount="106">
  <si>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</si>
  <si>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</si>
  <si>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</si>
  <si>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</si>
  <si>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</si>
  <si>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</si>
  <si>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</si>
  <si>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</si>
  <si>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</si>
  <si>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</si>
  <si>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</si>
  <si>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</si>
  <si>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</si>
  <si>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</si>
  <si>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</si>
  <si>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</si>
  <si>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</si>
  <si>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</si>
  <si>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</si>
  <si>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</si>
  <si>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</si>
  <si>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</si>
  <si>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</si>
  <si>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</si>
  <si>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</si>
  <si>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</si>
  <si>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</si>
  <si>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</si>
  <si>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</si>
  <si>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</si>
  <si>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</si>
  <si>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</si>
  <si>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</si>
  <si>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</si>
  <si>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</si>
  <si>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</si>
  <si>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</si>
  <si>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</si>
  <si>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</si>
  <si>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</si>
  <si>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</si>
  <si>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</si>
  <si>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</si>
  <si>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</si>
  <si>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</si>
  <si>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</si>
  <si>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</si>
  <si>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</si>
  <si>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</si>
  <si>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</si>
  <si>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</si>
  <si>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</si>
  <si>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</si>
  <si>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</si>
  <si>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</si>
  <si>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</si>
  <si>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</si>
  <si>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</si>
  <si>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</si>
  <si>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</si>
  <si>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</si>
  <si>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</si>
  <si>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</si>
  <si>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</si>
  <si>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</si>
  <si>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</si>
  <si>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</si>
  <si>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</si>
  <si>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</si>
  <si>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</si>
  <si>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</si>
  <si>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</si>
  <si>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</si>
  <si>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</si>
  <si>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</si>
  <si>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</si>
  <si>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</si>
  <si>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</si>
  <si>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</si>
  <si>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</si>
  <si>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</si>
  <si>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</si>
  <si>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</si>
  <si>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</si>
  <si>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</si>
  <si>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</si>
  <si>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</si>
  <si>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</si>
  <si>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</si>
  <si>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</si>
  <si>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</si>
  <si>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</si>
  <si>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</si>
  <si>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</si>
  <si>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</si>
  <si>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</si>
  <si>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</si>
  <si>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</si>
  <si>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</si>
  <si>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</si>
  <si>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</si>
  <si>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</si>
  <si>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</si>
  <si>
    <t xml:space="preserve">         </t>
  </si>
  <si>
    <t xml:space="preserve">          </t>
  </si>
  <si>
    <t>za kolovoz 2019. (isplata u rujnu 2019.)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</si>
</sst>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6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7" fillId="0" borderId="12" xfId="0" applyFont="1" applyBorder="1" applyAlignment="1">
      <alignment horizontal="right"/>
    </xf>
    <xf numFmtId="4" fontId="57" fillId="0" borderId="12" xfId="0" applyNumberFormat="1" applyFont="1" applyBorder="1" applyAlignment="1">
      <alignment horizontal="right"/>
    </xf>
    <xf numFmtId="4" fontId="57" fillId="0" borderId="19" xfId="0" applyNumberFormat="1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4" fontId="57" fillId="0" borderId="13" xfId="0" applyNumberFormat="1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4" fontId="57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0" fillId="33" borderId="0" xfId="0" applyFont="1" applyFill="1" applyBorder="1" applyAlignment="1">
      <alignment vertical="top"/>
    </xf>
    <xf numFmtId="1" fontId="60" fillId="33" borderId="0" xfId="0" applyNumberFormat="1" applyFont="1" applyFill="1" applyBorder="1" applyAlignment="1">
      <alignment/>
    </xf>
    <xf numFmtId="2" fontId="60" fillId="33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4" fillId="0" borderId="21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wrapText="1"/>
    </xf>
    <xf numFmtId="0" fontId="30" fillId="0" borderId="21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4" width="9.140625" style="6" customWidth="1"/>
    <col min="15" max="22" width="9.140625" style="128" customWidth="1"/>
    <col min="23" max="23" width="9.140625" style="121" customWidth="1"/>
    <col min="24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37" t="s">
        <v>32</v>
      </c>
      <c r="B5" s="137"/>
      <c r="C5" s="137"/>
      <c r="D5" s="137"/>
      <c r="E5" s="137"/>
    </row>
    <row r="6" spans="1:5" ht="12.75">
      <c r="A6" s="137" t="s">
        <v>105</v>
      </c>
      <c r="B6" s="137"/>
      <c r="C6" s="137"/>
      <c r="D6" s="137"/>
      <c r="E6" s="137"/>
    </row>
    <row r="7" spans="1:5" ht="12" customHeight="1">
      <c r="A7" s="10"/>
      <c r="B7" s="10"/>
      <c r="E7" s="11" t="s">
        <v>33</v>
      </c>
    </row>
    <row r="8" spans="1:5" ht="12.75">
      <c r="A8" s="138" t="s">
        <v>34</v>
      </c>
      <c r="B8" s="138" t="s">
        <v>22</v>
      </c>
      <c r="C8" s="138" t="s">
        <v>35</v>
      </c>
      <c r="D8" s="135" t="s">
        <v>36</v>
      </c>
      <c r="E8" s="136"/>
    </row>
    <row r="9" spans="1:23" ht="28.5" customHeight="1">
      <c r="A9" s="139"/>
      <c r="B9" s="139"/>
      <c r="C9" s="139"/>
      <c r="D9" s="77" t="s">
        <v>37</v>
      </c>
      <c r="E9" s="78" t="s">
        <v>38</v>
      </c>
      <c r="O9" s="122" t="s">
        <v>94</v>
      </c>
      <c r="P9" s="123"/>
      <c r="Q9" s="123"/>
      <c r="R9" s="123"/>
      <c r="S9" s="123"/>
      <c r="T9" s="123"/>
      <c r="U9" s="123"/>
      <c r="V9" s="123"/>
      <c r="W9" s="150"/>
    </row>
    <row r="10" spans="1:23" ht="12.75">
      <c r="A10" s="79"/>
      <c r="B10" s="79"/>
      <c r="C10" s="79"/>
      <c r="D10" s="79"/>
      <c r="O10" s="123"/>
      <c r="P10" s="123"/>
      <c r="Q10" s="123"/>
      <c r="R10" s="123"/>
      <c r="S10" s="123"/>
      <c r="T10" s="123"/>
      <c r="U10" s="123"/>
      <c r="V10" s="123"/>
      <c r="W10" s="150"/>
    </row>
    <row r="11" spans="1:23" ht="12.75">
      <c r="A11" s="70" t="s">
        <v>39</v>
      </c>
      <c r="B11" s="70"/>
      <c r="C11" s="70"/>
      <c r="D11" s="70"/>
      <c r="O11" s="123"/>
      <c r="P11" s="123" t="s">
        <v>91</v>
      </c>
      <c r="Q11" s="123"/>
      <c r="R11" s="124" t="s">
        <v>95</v>
      </c>
      <c r="S11" s="123"/>
      <c r="T11" s="123"/>
      <c r="U11" s="123"/>
      <c r="V11" s="123"/>
      <c r="W11" s="150"/>
    </row>
    <row r="12" spans="1:23" ht="18.75" customHeight="1">
      <c r="A12" s="98" t="s">
        <v>40</v>
      </c>
      <c r="B12" s="114">
        <f>P12</f>
        <v>497959</v>
      </c>
      <c r="C12" s="101">
        <f>Q12</f>
        <v>2709.57</v>
      </c>
      <c r="D12" s="98">
        <f>R12</f>
        <v>409943</v>
      </c>
      <c r="E12" s="101">
        <f>S12</f>
        <v>3121.18</v>
      </c>
      <c r="O12" s="123" t="s">
        <v>81</v>
      </c>
      <c r="P12" s="123">
        <v>497959</v>
      </c>
      <c r="Q12" s="123">
        <v>2709.57</v>
      </c>
      <c r="R12" s="123">
        <v>409943</v>
      </c>
      <c r="S12" s="123">
        <v>3121.18</v>
      </c>
      <c r="T12" s="123"/>
      <c r="U12" s="123"/>
      <c r="V12" s="123"/>
      <c r="W12" s="150"/>
    </row>
    <row r="13" spans="1:23" ht="12.75">
      <c r="A13" s="80" t="s">
        <v>54</v>
      </c>
      <c r="B13" s="115">
        <f>P14</f>
        <v>30488</v>
      </c>
      <c r="C13" s="113">
        <f>Q14</f>
        <v>3664.74</v>
      </c>
      <c r="D13" s="112">
        <f>R14</f>
        <v>26588</v>
      </c>
      <c r="E13" s="113">
        <f>S14</f>
        <v>3868.4</v>
      </c>
      <c r="O13" s="123" t="s">
        <v>82</v>
      </c>
      <c r="P13" s="123">
        <v>197907</v>
      </c>
      <c r="Q13" s="123">
        <v>2598.57</v>
      </c>
      <c r="R13" s="123">
        <v>161739</v>
      </c>
      <c r="S13" s="123">
        <v>2903.13</v>
      </c>
      <c r="T13" s="123"/>
      <c r="U13" s="123"/>
      <c r="V13" s="123"/>
      <c r="W13" s="150"/>
    </row>
    <row r="14" spans="1:23" ht="15">
      <c r="A14" s="80" t="s">
        <v>96</v>
      </c>
      <c r="B14" s="115">
        <f>P16</f>
        <v>84584</v>
      </c>
      <c r="C14" s="113">
        <f>Q16</f>
        <v>2391.66</v>
      </c>
      <c r="D14" s="112">
        <f>R16</f>
        <v>72667</v>
      </c>
      <c r="E14" s="113">
        <f>S16</f>
        <v>2704.98</v>
      </c>
      <c r="O14" s="123" t="s">
        <v>83</v>
      </c>
      <c r="P14" s="123">
        <v>30488</v>
      </c>
      <c r="Q14" s="123">
        <v>3664.74</v>
      </c>
      <c r="R14" s="123">
        <v>26588</v>
      </c>
      <c r="S14" s="123">
        <v>3868.4</v>
      </c>
      <c r="T14" s="123"/>
      <c r="U14" s="123"/>
      <c r="V14" s="123"/>
      <c r="W14" s="150"/>
    </row>
    <row r="15" spans="1:23" ht="12.75">
      <c r="A15" s="26" t="s">
        <v>41</v>
      </c>
      <c r="B15" s="116">
        <f>P18</f>
        <v>613031</v>
      </c>
      <c r="C15" s="117">
        <f>Q18</f>
        <v>2713.21</v>
      </c>
      <c r="D15" s="118">
        <f>R18</f>
        <v>509198</v>
      </c>
      <c r="E15" s="117">
        <f>S18</f>
        <v>3100.8</v>
      </c>
      <c r="O15" s="123" t="s">
        <v>84</v>
      </c>
      <c r="P15" s="123">
        <v>301</v>
      </c>
      <c r="Q15" s="123">
        <v>2842.01</v>
      </c>
      <c r="R15" s="123">
        <v>294</v>
      </c>
      <c r="S15" s="123">
        <v>2850.47</v>
      </c>
      <c r="T15" s="123"/>
      <c r="U15" s="123"/>
      <c r="V15" s="123"/>
      <c r="W15" s="150"/>
    </row>
    <row r="16" spans="1:23" ht="12.75">
      <c r="A16" s="112" t="s">
        <v>42</v>
      </c>
      <c r="B16" s="115">
        <f>P13</f>
        <v>197907</v>
      </c>
      <c r="C16" s="113">
        <f>Q13</f>
        <v>2598.57</v>
      </c>
      <c r="D16" s="112">
        <f>R13</f>
        <v>161739</v>
      </c>
      <c r="E16" s="113">
        <f>S13</f>
        <v>2903.13</v>
      </c>
      <c r="O16" s="123" t="s">
        <v>85</v>
      </c>
      <c r="P16" s="123">
        <v>84584</v>
      </c>
      <c r="Q16" s="123">
        <v>2391.66</v>
      </c>
      <c r="R16" s="123">
        <v>72667</v>
      </c>
      <c r="S16" s="123">
        <v>2704.98</v>
      </c>
      <c r="T16" s="123"/>
      <c r="U16" s="123"/>
      <c r="V16" s="123"/>
      <c r="W16" s="150"/>
    </row>
    <row r="17" spans="1:23" ht="15.75" customHeight="1">
      <c r="A17" s="81" t="s">
        <v>55</v>
      </c>
      <c r="B17" s="115">
        <f>P15</f>
        <v>301</v>
      </c>
      <c r="C17" s="113">
        <f>Q15</f>
        <v>2842.01</v>
      </c>
      <c r="D17" s="112">
        <f>R15</f>
        <v>294</v>
      </c>
      <c r="E17" s="113">
        <f>S15</f>
        <v>2850.47</v>
      </c>
      <c r="O17" s="123" t="s">
        <v>86</v>
      </c>
      <c r="P17" s="123">
        <v>811239</v>
      </c>
      <c r="Q17" s="123">
        <v>2685.29</v>
      </c>
      <c r="R17" s="123">
        <v>671231</v>
      </c>
      <c r="S17" s="123">
        <v>3053.06</v>
      </c>
      <c r="T17" s="123">
        <f>SUM(P12:P16)-P17</f>
        <v>0</v>
      </c>
      <c r="U17" s="123">
        <f>SUM(R12:R16)-R17</f>
        <v>0</v>
      </c>
      <c r="V17" s="123"/>
      <c r="W17" s="150"/>
    </row>
    <row r="18" spans="1:23" ht="12.75">
      <c r="A18" s="26" t="s">
        <v>43</v>
      </c>
      <c r="B18" s="116">
        <f>P17</f>
        <v>811239</v>
      </c>
      <c r="C18" s="117">
        <f>Q17</f>
        <v>2685.29</v>
      </c>
      <c r="D18" s="118">
        <f>R17</f>
        <v>671231</v>
      </c>
      <c r="E18" s="117">
        <f>S17</f>
        <v>3053.06</v>
      </c>
      <c r="O18" s="123" t="s">
        <v>87</v>
      </c>
      <c r="P18" s="123">
        <v>613031</v>
      </c>
      <c r="Q18" s="123">
        <v>2713.21</v>
      </c>
      <c r="R18" s="123">
        <v>509198</v>
      </c>
      <c r="S18" s="123">
        <v>3100.8</v>
      </c>
      <c r="T18" s="123">
        <f>SUM(P12,P14,P16)-P18</f>
        <v>0</v>
      </c>
      <c r="U18" s="123">
        <f>SUM(R12,R14,R16)-R18</f>
        <v>0</v>
      </c>
      <c r="V18" s="123"/>
      <c r="W18" s="150"/>
    </row>
    <row r="19" spans="1:23" ht="15">
      <c r="A19" s="112" t="s">
        <v>101</v>
      </c>
      <c r="B19" s="115">
        <f aca="true" t="shared" si="0" ref="B19:E20">P19</f>
        <v>114998</v>
      </c>
      <c r="C19" s="113">
        <f t="shared" si="0"/>
        <v>2046.12</v>
      </c>
      <c r="D19" s="112">
        <f t="shared" si="0"/>
        <v>108624</v>
      </c>
      <c r="E19" s="113">
        <f t="shared" si="0"/>
        <v>2138.4</v>
      </c>
      <c r="O19" s="123" t="s">
        <v>88</v>
      </c>
      <c r="P19" s="123">
        <v>114998</v>
      </c>
      <c r="Q19" s="123">
        <v>2046.12</v>
      </c>
      <c r="R19" s="123">
        <v>108624</v>
      </c>
      <c r="S19" s="123">
        <v>2138.4</v>
      </c>
      <c r="T19" s="123"/>
      <c r="U19" s="123"/>
      <c r="V19" s="123"/>
      <c r="W19" s="150"/>
    </row>
    <row r="20" spans="1:23" s="75" customFormat="1" ht="16.5" customHeight="1">
      <c r="A20" s="112" t="s">
        <v>44</v>
      </c>
      <c r="B20" s="115">
        <f t="shared" si="0"/>
        <v>220495</v>
      </c>
      <c r="C20" s="113">
        <f t="shared" si="0"/>
        <v>2052.76</v>
      </c>
      <c r="D20" s="112">
        <f t="shared" si="0"/>
        <v>190978</v>
      </c>
      <c r="E20" s="119">
        <f t="shared" si="0"/>
        <v>2276.14</v>
      </c>
      <c r="G20" s="76"/>
      <c r="O20" s="125" t="s">
        <v>89</v>
      </c>
      <c r="P20" s="125">
        <v>220495</v>
      </c>
      <c r="Q20" s="125">
        <v>2052.76</v>
      </c>
      <c r="R20" s="125">
        <v>190978</v>
      </c>
      <c r="S20" s="125">
        <v>2276.14</v>
      </c>
      <c r="T20" s="125"/>
      <c r="U20" s="125"/>
      <c r="V20" s="125"/>
      <c r="W20" s="151"/>
    </row>
    <row r="21" spans="1:23" ht="15.75" customHeight="1">
      <c r="A21" s="14" t="s">
        <v>45</v>
      </c>
      <c r="B21" s="88">
        <f>SUM(P17,P19,P20)</f>
        <v>1146732</v>
      </c>
      <c r="C21" s="89">
        <f>Q21</f>
        <v>2499.57</v>
      </c>
      <c r="D21" s="90">
        <f>SUM(D18:D20)</f>
        <v>970833</v>
      </c>
      <c r="E21" s="89">
        <f>S21</f>
        <v>2797.89</v>
      </c>
      <c r="G21" s="67"/>
      <c r="O21" s="123" t="s">
        <v>90</v>
      </c>
      <c r="P21" s="123">
        <v>1146732</v>
      </c>
      <c r="Q21" s="123">
        <v>2499.57</v>
      </c>
      <c r="R21" s="123">
        <v>970833</v>
      </c>
      <c r="S21" s="123">
        <v>2797.89</v>
      </c>
      <c r="T21" s="123">
        <f>SUM(P17,P19,P20)-P21</f>
        <v>0</v>
      </c>
      <c r="U21" s="123">
        <f>SUM(R17,R19,R20)-R21</f>
        <v>0</v>
      </c>
      <c r="V21" s="123"/>
      <c r="W21" s="150"/>
    </row>
    <row r="22" spans="1:23" ht="16.5" customHeight="1">
      <c r="A22" s="82"/>
      <c r="B22" s="83"/>
      <c r="C22" s="83"/>
      <c r="D22" s="5"/>
      <c r="O22" s="123" t="s">
        <v>92</v>
      </c>
      <c r="P22" s="123">
        <v>1240266</v>
      </c>
      <c r="Q22" s="123">
        <v>2717.23</v>
      </c>
      <c r="R22" s="123">
        <v>1064201</v>
      </c>
      <c r="S22" s="123">
        <v>3025.32</v>
      </c>
      <c r="T22" s="123"/>
      <c r="U22" s="123"/>
      <c r="V22" s="123"/>
      <c r="W22" s="150"/>
    </row>
    <row r="23" spans="1:23" ht="12.75">
      <c r="A23" s="70" t="s">
        <v>50</v>
      </c>
      <c r="B23" s="70"/>
      <c r="C23" s="70"/>
      <c r="D23" s="70"/>
      <c r="O23" s="123" t="s">
        <v>93</v>
      </c>
      <c r="P23" s="126">
        <f>B44-B36-B28-B21-B43</f>
        <v>0</v>
      </c>
      <c r="Q23" s="123"/>
      <c r="R23" s="123">
        <f>D44-D43-D36-D28-D21</f>
        <v>0</v>
      </c>
      <c r="S23" s="127">
        <f>((D21*E21)+(D28*E28)+(D36*E36)+(D43*E43))/D44</f>
        <v>3025.316851393675</v>
      </c>
      <c r="T23" s="123"/>
      <c r="U23" s="123"/>
      <c r="V23" s="123"/>
      <c r="W23" s="150"/>
    </row>
    <row r="24" spans="1:23" ht="12.75">
      <c r="A24" s="18" t="s">
        <v>51</v>
      </c>
      <c r="B24" s="18"/>
      <c r="C24" s="18"/>
      <c r="D24" s="18"/>
      <c r="O24" s="123"/>
      <c r="P24" s="123"/>
      <c r="Q24" s="123"/>
      <c r="R24" s="123">
        <f>D44-D43-D36-D28-D21</f>
        <v>0</v>
      </c>
      <c r="S24" s="123"/>
      <c r="T24" s="123"/>
      <c r="U24" s="123"/>
      <c r="V24" s="123"/>
      <c r="W24" s="150"/>
    </row>
    <row r="25" spans="1:23" ht="18.75" customHeight="1">
      <c r="A25" s="99" t="s">
        <v>40</v>
      </c>
      <c r="B25" s="98">
        <f aca="true" t="shared" si="1" ref="B25:E27">P25</f>
        <v>5976</v>
      </c>
      <c r="C25" s="101">
        <f t="shared" si="1"/>
        <v>4340.61</v>
      </c>
      <c r="D25" s="99">
        <f t="shared" si="1"/>
        <v>5890</v>
      </c>
      <c r="E25" s="101">
        <f t="shared" si="1"/>
        <v>4361.06</v>
      </c>
      <c r="O25" s="123"/>
      <c r="P25" s="123">
        <v>5976</v>
      </c>
      <c r="Q25" s="123">
        <v>4340.61</v>
      </c>
      <c r="R25" s="123">
        <v>5890</v>
      </c>
      <c r="S25" s="123">
        <v>4361.06</v>
      </c>
      <c r="T25" s="123"/>
      <c r="U25" s="123"/>
      <c r="V25" s="123"/>
      <c r="W25" s="150"/>
    </row>
    <row r="26" spans="1:23" ht="12.75">
      <c r="A26" s="102" t="s">
        <v>46</v>
      </c>
      <c r="B26" s="112">
        <f t="shared" si="1"/>
        <v>8518</v>
      </c>
      <c r="C26" s="113">
        <f t="shared" si="1"/>
        <v>3553.2</v>
      </c>
      <c r="D26" s="102">
        <f t="shared" si="1"/>
        <v>8510</v>
      </c>
      <c r="E26" s="113">
        <f t="shared" si="1"/>
        <v>3555.5</v>
      </c>
      <c r="O26" s="123"/>
      <c r="P26" s="123">
        <v>8518</v>
      </c>
      <c r="Q26" s="123">
        <v>3553.2</v>
      </c>
      <c r="R26" s="123">
        <v>8510</v>
      </c>
      <c r="S26" s="123">
        <v>3555.5</v>
      </c>
      <c r="T26" s="123"/>
      <c r="U26" s="123"/>
      <c r="V26" s="123"/>
      <c r="W26" s="150"/>
    </row>
    <row r="27" spans="1:23" s="75" customFormat="1" ht="16.5" customHeight="1">
      <c r="A27" s="102" t="s">
        <v>44</v>
      </c>
      <c r="B27" s="112">
        <f t="shared" si="1"/>
        <v>1089</v>
      </c>
      <c r="C27" s="113">
        <f t="shared" si="1"/>
        <v>3835.03</v>
      </c>
      <c r="D27" s="102">
        <f t="shared" si="1"/>
        <v>1083</v>
      </c>
      <c r="E27" s="113">
        <f t="shared" si="1"/>
        <v>3847.16</v>
      </c>
      <c r="O27" s="125"/>
      <c r="P27" s="125">
        <v>1089</v>
      </c>
      <c r="Q27" s="125">
        <v>3835.03</v>
      </c>
      <c r="R27" s="125">
        <v>1083</v>
      </c>
      <c r="S27" s="125">
        <v>3847.16</v>
      </c>
      <c r="T27" s="125"/>
      <c r="U27" s="125"/>
      <c r="V27" s="125"/>
      <c r="W27" s="151"/>
    </row>
    <row r="28" spans="1:23" ht="15.75" customHeight="1">
      <c r="A28" s="14" t="s">
        <v>1</v>
      </c>
      <c r="B28" s="90">
        <f>SUM(P25:P27)</f>
        <v>15583</v>
      </c>
      <c r="C28" s="89">
        <f>Q28</f>
        <v>3874.86</v>
      </c>
      <c r="D28" s="90">
        <f>SUM(D25:D27)</f>
        <v>15483</v>
      </c>
      <c r="E28" s="89">
        <f>S28</f>
        <v>3882.35</v>
      </c>
      <c r="O28" s="123"/>
      <c r="P28" s="123">
        <v>15583</v>
      </c>
      <c r="Q28" s="123">
        <v>3874.86</v>
      </c>
      <c r="R28" s="123">
        <v>15483</v>
      </c>
      <c r="S28" s="123">
        <v>3882.35</v>
      </c>
      <c r="T28" s="123">
        <f>P28-P25-P26-P27</f>
        <v>0</v>
      </c>
      <c r="U28" s="123">
        <f>R28-R25-R26-R27</f>
        <v>0</v>
      </c>
      <c r="V28" s="123"/>
      <c r="W28" s="150"/>
    </row>
    <row r="29" spans="1:23" ht="16.5" customHeight="1">
      <c r="A29" s="21"/>
      <c r="B29" s="22"/>
      <c r="C29" s="22"/>
      <c r="D29" s="25"/>
      <c r="O29" s="123"/>
      <c r="P29" s="123"/>
      <c r="Q29" s="123"/>
      <c r="R29" s="123"/>
      <c r="S29" s="123"/>
      <c r="T29" s="123"/>
      <c r="U29" s="123"/>
      <c r="V29" s="123"/>
      <c r="W29" s="150"/>
    </row>
    <row r="30" spans="1:23" ht="12.75">
      <c r="A30" s="131" t="s">
        <v>56</v>
      </c>
      <c r="B30" s="131"/>
      <c r="C30" s="131"/>
      <c r="D30" s="131"/>
      <c r="E30" s="131"/>
      <c r="O30" s="123"/>
      <c r="P30" s="123"/>
      <c r="Q30" s="123"/>
      <c r="R30" s="123"/>
      <c r="S30" s="123"/>
      <c r="T30" s="123"/>
      <c r="U30" s="123"/>
      <c r="V30" s="123"/>
      <c r="W30" s="150"/>
    </row>
    <row r="31" spans="1:23" ht="12.75">
      <c r="A31" s="20" t="s">
        <v>57</v>
      </c>
      <c r="O31" s="123"/>
      <c r="P31" s="123"/>
      <c r="Q31" s="123"/>
      <c r="R31" s="123"/>
      <c r="S31" s="123"/>
      <c r="T31" s="123"/>
      <c r="U31" s="123"/>
      <c r="V31" s="123"/>
      <c r="W31" s="150"/>
    </row>
    <row r="32" spans="1:23" ht="15" customHeight="1">
      <c r="A32" s="98" t="s">
        <v>59</v>
      </c>
      <c r="B32" s="99">
        <f aca="true" t="shared" si="2" ref="B32:E35">P32</f>
        <v>1298</v>
      </c>
      <c r="C32" s="100">
        <f t="shared" si="2"/>
        <v>3058.05</v>
      </c>
      <c r="D32" s="99">
        <f t="shared" si="2"/>
        <v>1298</v>
      </c>
      <c r="E32" s="101">
        <f t="shared" si="2"/>
        <v>3058.05</v>
      </c>
      <c r="O32" s="123"/>
      <c r="P32" s="123">
        <v>1298</v>
      </c>
      <c r="Q32" s="123">
        <v>3058.05</v>
      </c>
      <c r="R32" s="123">
        <v>1298</v>
      </c>
      <c r="S32" s="123">
        <v>3058.05</v>
      </c>
      <c r="T32" s="123"/>
      <c r="U32" s="123"/>
      <c r="V32" s="123"/>
      <c r="W32" s="150"/>
    </row>
    <row r="33" spans="1:23" ht="15" customHeight="1">
      <c r="A33" s="96" t="s">
        <v>98</v>
      </c>
      <c r="B33" s="102">
        <f>P33</f>
        <v>929</v>
      </c>
      <c r="C33" s="103">
        <f>Q33</f>
        <v>3755.3</v>
      </c>
      <c r="D33" s="102">
        <f>R33</f>
        <v>927</v>
      </c>
      <c r="E33" s="104">
        <f>S33</f>
        <v>3756.53</v>
      </c>
      <c r="O33" s="123"/>
      <c r="P33" s="123">
        <v>929</v>
      </c>
      <c r="Q33" s="123">
        <v>3755.3</v>
      </c>
      <c r="R33" s="123">
        <v>927</v>
      </c>
      <c r="S33" s="123">
        <v>3756.53</v>
      </c>
      <c r="T33" s="123"/>
      <c r="U33" s="123"/>
      <c r="V33" s="123"/>
      <c r="W33" s="150"/>
    </row>
    <row r="34" spans="1:23" ht="15" customHeight="1">
      <c r="A34" s="80" t="s">
        <v>102</v>
      </c>
      <c r="B34" s="102">
        <f t="shared" si="2"/>
        <v>54555</v>
      </c>
      <c r="C34" s="103">
        <f t="shared" si="2"/>
        <v>5761.08</v>
      </c>
      <c r="D34" s="102">
        <f t="shared" si="2"/>
        <v>54497</v>
      </c>
      <c r="E34" s="104">
        <f t="shared" si="2"/>
        <v>5763.75</v>
      </c>
      <c r="O34" s="123"/>
      <c r="P34" s="123">
        <v>54555</v>
      </c>
      <c r="Q34" s="123">
        <v>5761.08</v>
      </c>
      <c r="R34" s="123">
        <v>54497</v>
      </c>
      <c r="S34" s="123">
        <v>5763.75</v>
      </c>
      <c r="T34" s="123"/>
      <c r="U34" s="123"/>
      <c r="V34" s="123"/>
      <c r="W34" s="150"/>
    </row>
    <row r="35" spans="1:23" s="75" customFormat="1" ht="15" customHeight="1">
      <c r="A35" s="80" t="s">
        <v>44</v>
      </c>
      <c r="B35" s="102">
        <f t="shared" si="2"/>
        <v>14443</v>
      </c>
      <c r="C35" s="103">
        <f t="shared" si="2"/>
        <v>6938.47</v>
      </c>
      <c r="D35" s="102">
        <f t="shared" si="2"/>
        <v>14437</v>
      </c>
      <c r="E35" s="104">
        <f t="shared" si="2"/>
        <v>6939.8</v>
      </c>
      <c r="O35" s="125"/>
      <c r="P35" s="125">
        <v>14443</v>
      </c>
      <c r="Q35" s="125">
        <v>6938.47</v>
      </c>
      <c r="R35" s="125">
        <v>14437</v>
      </c>
      <c r="S35" s="125">
        <v>6939.8</v>
      </c>
      <c r="T35" s="125"/>
      <c r="U35" s="125"/>
      <c r="V35" s="125"/>
      <c r="W35" s="151"/>
    </row>
    <row r="36" spans="1:23" ht="17.25" customHeight="1">
      <c r="A36" s="14" t="s">
        <v>1</v>
      </c>
      <c r="B36" s="90">
        <f>SUM(P32:P35)</f>
        <v>71225</v>
      </c>
      <c r="C36" s="89">
        <f>Q36</f>
        <v>5924.41</v>
      </c>
      <c r="D36" s="90">
        <f>SUM(D32:D35)</f>
        <v>71159</v>
      </c>
      <c r="E36" s="89">
        <f>S36</f>
        <v>5926.85</v>
      </c>
      <c r="O36" s="123"/>
      <c r="P36" s="123">
        <v>71225</v>
      </c>
      <c r="Q36" s="123">
        <v>5924.41</v>
      </c>
      <c r="R36" s="123">
        <v>71159</v>
      </c>
      <c r="S36" s="123">
        <v>5926.85</v>
      </c>
      <c r="T36" s="123">
        <f>P36-P32-P33-P34-P35</f>
        <v>0</v>
      </c>
      <c r="U36" s="123">
        <f>R36-R32-R33-R34-R35</f>
        <v>0</v>
      </c>
      <c r="V36" s="123"/>
      <c r="W36" s="150"/>
    </row>
    <row r="37" spans="1:23" ht="16.5" customHeight="1">
      <c r="A37" s="18"/>
      <c r="B37" s="91"/>
      <c r="C37" s="91"/>
      <c r="D37" s="92"/>
      <c r="E37" s="93"/>
      <c r="O37" s="123"/>
      <c r="P37" s="123"/>
      <c r="Q37" s="123"/>
      <c r="R37" s="123"/>
      <c r="S37" s="123"/>
      <c r="T37" s="123"/>
      <c r="U37" s="123"/>
      <c r="V37" s="123"/>
      <c r="W37" s="150"/>
    </row>
    <row r="38" spans="1:23" ht="12.75">
      <c r="A38" s="18" t="s">
        <v>52</v>
      </c>
      <c r="B38" s="18"/>
      <c r="C38" s="18"/>
      <c r="D38" s="18"/>
      <c r="O38" s="123"/>
      <c r="P38" s="123"/>
      <c r="Q38" s="123"/>
      <c r="R38" s="123"/>
      <c r="S38" s="123"/>
      <c r="T38" s="123"/>
      <c r="U38" s="123"/>
      <c r="V38" s="123"/>
      <c r="W38" s="150"/>
    </row>
    <row r="39" spans="1:23" ht="12.75">
      <c r="A39" s="18" t="s">
        <v>53</v>
      </c>
      <c r="B39" s="18"/>
      <c r="C39" s="18"/>
      <c r="D39" s="18"/>
      <c r="O39" s="123"/>
      <c r="P39" s="123"/>
      <c r="Q39" s="123"/>
      <c r="R39" s="123"/>
      <c r="S39" s="123"/>
      <c r="T39" s="123"/>
      <c r="U39" s="123"/>
      <c r="V39" s="123"/>
      <c r="W39" s="150"/>
    </row>
    <row r="40" spans="1:23" ht="12.75">
      <c r="A40" s="18" t="s">
        <v>76</v>
      </c>
      <c r="B40" s="18"/>
      <c r="C40" s="18"/>
      <c r="D40" s="18"/>
      <c r="O40" s="123"/>
      <c r="P40" s="123"/>
      <c r="Q40" s="123"/>
      <c r="R40" s="123"/>
      <c r="S40" s="123"/>
      <c r="T40" s="123"/>
      <c r="U40" s="123"/>
      <c r="V40" s="123"/>
      <c r="W40" s="150"/>
    </row>
    <row r="41" spans="1:23" ht="18.75" customHeight="1">
      <c r="A41" s="84" t="s">
        <v>46</v>
      </c>
      <c r="B41" s="105">
        <f aca="true" t="shared" si="3" ref="B41:E42">P41</f>
        <v>5967</v>
      </c>
      <c r="C41" s="106">
        <f t="shared" si="3"/>
        <v>3192.7</v>
      </c>
      <c r="D41" s="105">
        <f t="shared" si="3"/>
        <v>5967</v>
      </c>
      <c r="E41" s="107">
        <f t="shared" si="3"/>
        <v>3192.7</v>
      </c>
      <c r="O41" s="123"/>
      <c r="P41" s="123">
        <v>5967</v>
      </c>
      <c r="Q41" s="123">
        <v>3192.7</v>
      </c>
      <c r="R41" s="123">
        <v>5967</v>
      </c>
      <c r="S41" s="123">
        <v>3192.7</v>
      </c>
      <c r="T41" s="123"/>
      <c r="U41" s="123"/>
      <c r="V41" s="123"/>
      <c r="W41" s="150"/>
    </row>
    <row r="42" spans="1:23" s="75" customFormat="1" ht="16.5" customHeight="1">
      <c r="A42" s="80" t="s">
        <v>44</v>
      </c>
      <c r="B42" s="108">
        <f t="shared" si="3"/>
        <v>759</v>
      </c>
      <c r="C42" s="109">
        <f t="shared" si="3"/>
        <v>3097.88</v>
      </c>
      <c r="D42" s="110">
        <f t="shared" si="3"/>
        <v>759</v>
      </c>
      <c r="E42" s="111">
        <f t="shared" si="3"/>
        <v>3097.88</v>
      </c>
      <c r="O42" s="125"/>
      <c r="P42" s="125">
        <v>759</v>
      </c>
      <c r="Q42" s="125">
        <v>3097.88</v>
      </c>
      <c r="R42" s="125">
        <v>759</v>
      </c>
      <c r="S42" s="125">
        <v>3097.88</v>
      </c>
      <c r="T42" s="125"/>
      <c r="U42" s="125"/>
      <c r="V42" s="125"/>
      <c r="W42" s="151"/>
    </row>
    <row r="43" spans="1:23" ht="15" customHeight="1">
      <c r="A43" s="14" t="s">
        <v>1</v>
      </c>
      <c r="B43" s="90">
        <f>SUM(B41:B42)</f>
        <v>6726</v>
      </c>
      <c r="C43" s="89">
        <f>Q43</f>
        <v>3182</v>
      </c>
      <c r="D43" s="94">
        <f>R43</f>
        <v>6726</v>
      </c>
      <c r="E43" s="89">
        <f>S43</f>
        <v>3182</v>
      </c>
      <c r="O43" s="123"/>
      <c r="P43" s="123">
        <v>6726</v>
      </c>
      <c r="Q43" s="123">
        <v>3182</v>
      </c>
      <c r="R43" s="123">
        <v>6726</v>
      </c>
      <c r="S43" s="123">
        <v>3182</v>
      </c>
      <c r="T43" s="123"/>
      <c r="U43" s="123"/>
      <c r="V43" s="123"/>
      <c r="W43" s="150"/>
    </row>
    <row r="44" spans="1:5" ht="18" customHeight="1">
      <c r="A44" s="14" t="s">
        <v>47</v>
      </c>
      <c r="B44" s="88">
        <f>SUM(B21,B28,B36,B43)</f>
        <v>1240266</v>
      </c>
      <c r="C44" s="89">
        <f>Q22</f>
        <v>2717.23</v>
      </c>
      <c r="D44" s="90">
        <f>SUM(D21,D28,D36,D43)</f>
        <v>1064201</v>
      </c>
      <c r="E44" s="89">
        <f>S22</f>
        <v>3025.32</v>
      </c>
    </row>
    <row r="45" spans="1:5" ht="6" customHeight="1">
      <c r="A45" s="21"/>
      <c r="B45" s="22"/>
      <c r="C45" s="23"/>
      <c r="D45" s="22"/>
      <c r="E45" s="23"/>
    </row>
    <row r="46" spans="1:4" ht="12.75">
      <c r="A46" s="18" t="s">
        <v>48</v>
      </c>
      <c r="B46" s="24"/>
      <c r="C46" s="24"/>
      <c r="D46" s="25"/>
    </row>
    <row r="47" spans="1:22" ht="12.75">
      <c r="A47" s="85" t="s">
        <v>49</v>
      </c>
      <c r="B47" s="4"/>
      <c r="C47" s="4"/>
      <c r="D47" s="5"/>
      <c r="O47" s="129"/>
      <c r="P47" s="129"/>
      <c r="Q47" s="129"/>
      <c r="R47" s="129"/>
      <c r="S47" s="129"/>
      <c r="T47" s="129"/>
      <c r="U47" s="129"/>
      <c r="V47" s="129"/>
    </row>
    <row r="48" spans="1:5" ht="12.75">
      <c r="A48" s="133"/>
      <c r="B48" s="134"/>
      <c r="C48" s="134"/>
      <c r="D48" s="134"/>
      <c r="E48" s="134"/>
    </row>
    <row r="49" spans="1:5" ht="43.5" customHeight="1">
      <c r="A49" s="130" t="s">
        <v>97</v>
      </c>
      <c r="B49" s="130"/>
      <c r="C49" s="130"/>
      <c r="D49" s="130"/>
      <c r="E49" s="130"/>
    </row>
    <row r="50" spans="1:10" ht="24" customHeight="1">
      <c r="A50" s="132" t="s">
        <v>99</v>
      </c>
      <c r="B50" s="132"/>
      <c r="C50" s="132"/>
      <c r="D50" s="132"/>
      <c r="E50" s="132"/>
      <c r="F50" s="97"/>
      <c r="G50" s="97"/>
      <c r="H50" s="97"/>
      <c r="I50" s="97"/>
      <c r="J50" s="97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110" zoomScaleNormal="110" zoomScalePageLayoutView="0" workbookViewId="0" topLeftCell="A1">
      <selection activeCell="Y35" sqref="Y35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0" width="9.140625" style="3" customWidth="1"/>
    <col min="21" max="22" width="9.140625" style="3" hidden="1" customWidth="1"/>
    <col min="23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18" ht="12.75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18" ht="12.75">
      <c r="A8" s="143" t="s">
        <v>68</v>
      </c>
      <c r="B8" s="143"/>
      <c r="C8" s="143"/>
      <c r="D8" s="143"/>
      <c r="E8" s="143"/>
      <c r="F8" s="143"/>
      <c r="G8" s="143"/>
      <c r="H8" s="143"/>
      <c r="I8" s="143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18" ht="12">
      <c r="A10" s="144" t="s">
        <v>105</v>
      </c>
      <c r="B10" s="144"/>
      <c r="C10" s="144"/>
      <c r="D10" s="144"/>
      <c r="E10" s="144"/>
      <c r="F10" s="144"/>
      <c r="G10" s="144"/>
      <c r="H10" s="144"/>
      <c r="I10" s="144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44" t="str">
        <f>A10</f>
        <v>za kolovoz 2019. (isplata u rujnu 2019.)</v>
      </c>
      <c r="K11" s="144"/>
      <c r="L11" s="144"/>
      <c r="M11" s="144"/>
      <c r="N11" s="144"/>
      <c r="O11" s="144"/>
      <c r="P11" s="144"/>
      <c r="Q11" s="144"/>
      <c r="R11" s="144"/>
    </row>
    <row r="12" spans="1:10" ht="12">
      <c r="A12" s="28" t="s">
        <v>4</v>
      </c>
      <c r="J12" s="28" t="s">
        <v>5</v>
      </c>
    </row>
    <row r="13" spans="1:18" ht="12">
      <c r="A13" s="29"/>
      <c r="B13" s="140" t="s">
        <v>6</v>
      </c>
      <c r="C13" s="145"/>
      <c r="D13" s="145"/>
      <c r="E13" s="145"/>
      <c r="F13" s="145"/>
      <c r="G13" s="145"/>
      <c r="H13" s="145"/>
      <c r="I13" s="141"/>
      <c r="J13" s="29"/>
      <c r="K13" s="140" t="s">
        <v>6</v>
      </c>
      <c r="L13" s="145"/>
      <c r="M13" s="145"/>
      <c r="N13" s="145"/>
      <c r="O13" s="145"/>
      <c r="P13" s="145"/>
      <c r="Q13" s="145"/>
      <c r="R13" s="141"/>
    </row>
    <row r="14" spans="1:18" ht="12">
      <c r="A14" s="30"/>
      <c r="B14" s="140" t="s">
        <v>1</v>
      </c>
      <c r="C14" s="141"/>
      <c r="D14" s="140" t="s">
        <v>7</v>
      </c>
      <c r="E14" s="141"/>
      <c r="F14" s="140" t="s">
        <v>70</v>
      </c>
      <c r="G14" s="141"/>
      <c r="H14" s="140" t="s">
        <v>8</v>
      </c>
      <c r="I14" s="141"/>
      <c r="J14" s="30"/>
      <c r="K14" s="140" t="s">
        <v>1</v>
      </c>
      <c r="L14" s="141"/>
      <c r="M14" s="140" t="s">
        <v>29</v>
      </c>
      <c r="N14" s="141"/>
      <c r="O14" s="140" t="s">
        <v>70</v>
      </c>
      <c r="P14" s="141"/>
      <c r="Q14" s="140" t="s">
        <v>8</v>
      </c>
      <c r="R14" s="141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73</v>
      </c>
      <c r="B17" s="36">
        <v>92443</v>
      </c>
      <c r="C17" s="37">
        <v>233.02</v>
      </c>
      <c r="D17" s="38">
        <v>67081</v>
      </c>
      <c r="E17" s="39">
        <v>231.87</v>
      </c>
      <c r="F17" s="38">
        <v>6343</v>
      </c>
      <c r="G17" s="39">
        <v>274.43</v>
      </c>
      <c r="H17" s="38">
        <v>19019</v>
      </c>
      <c r="I17" s="40">
        <v>223.28</v>
      </c>
      <c r="J17" s="95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18" ht="12">
      <c r="A18" s="95" t="s">
        <v>9</v>
      </c>
      <c r="B18" s="36">
        <v>70428</v>
      </c>
      <c r="C18" s="43">
        <v>766.9</v>
      </c>
      <c r="D18" s="38">
        <v>42785</v>
      </c>
      <c r="E18" s="39">
        <v>739.37</v>
      </c>
      <c r="F18" s="38">
        <v>6118</v>
      </c>
      <c r="G18" s="39">
        <v>776.13</v>
      </c>
      <c r="H18" s="38">
        <v>21525</v>
      </c>
      <c r="I18" s="40">
        <v>819.01</v>
      </c>
      <c r="J18" s="95" t="s">
        <v>9</v>
      </c>
      <c r="K18" s="36">
        <v>17</v>
      </c>
      <c r="L18" s="43">
        <v>858.86</v>
      </c>
      <c r="M18" s="38" t="s">
        <v>103</v>
      </c>
      <c r="N18" s="42" t="s">
        <v>104</v>
      </c>
      <c r="O18" s="38">
        <v>17</v>
      </c>
      <c r="P18" s="39">
        <v>858.86</v>
      </c>
      <c r="Q18" s="38" t="s">
        <v>103</v>
      </c>
      <c r="R18" s="40" t="s">
        <v>104</v>
      </c>
    </row>
    <row r="19" spans="1:21" ht="12">
      <c r="A19" s="95" t="s">
        <v>10</v>
      </c>
      <c r="B19" s="36">
        <v>109706</v>
      </c>
      <c r="C19" s="44">
        <v>1253.84</v>
      </c>
      <c r="D19" s="38">
        <v>64282</v>
      </c>
      <c r="E19" s="45">
        <v>1244.74</v>
      </c>
      <c r="F19" s="38">
        <v>14941</v>
      </c>
      <c r="G19" s="45">
        <v>1285.6</v>
      </c>
      <c r="H19" s="38">
        <v>30483</v>
      </c>
      <c r="I19" s="46">
        <v>1257.44</v>
      </c>
      <c r="J19" s="95" t="s">
        <v>10</v>
      </c>
      <c r="K19" s="36">
        <v>55</v>
      </c>
      <c r="L19" s="44">
        <v>1312.24</v>
      </c>
      <c r="M19" s="38">
        <v>1</v>
      </c>
      <c r="N19" s="45">
        <v>1280.38</v>
      </c>
      <c r="O19" s="38">
        <v>42</v>
      </c>
      <c r="P19" s="39">
        <v>1315.2</v>
      </c>
      <c r="Q19" s="38">
        <v>12</v>
      </c>
      <c r="R19" s="46">
        <v>1304.54</v>
      </c>
      <c r="U19" s="3">
        <f>D31+F31+H31-B31</f>
        <v>0</v>
      </c>
    </row>
    <row r="20" spans="1:21" ht="12">
      <c r="A20" s="95" t="s">
        <v>11</v>
      </c>
      <c r="B20" s="36">
        <v>160690</v>
      </c>
      <c r="C20" s="44">
        <v>1766.62</v>
      </c>
      <c r="D20" s="38">
        <v>97341</v>
      </c>
      <c r="E20" s="45">
        <v>1773.41</v>
      </c>
      <c r="F20" s="38">
        <v>30007</v>
      </c>
      <c r="G20" s="45">
        <v>1762.34</v>
      </c>
      <c r="H20" s="38">
        <v>33342</v>
      </c>
      <c r="I20" s="46">
        <v>1750.64</v>
      </c>
      <c r="J20" s="95" t="s">
        <v>11</v>
      </c>
      <c r="K20" s="36">
        <v>215</v>
      </c>
      <c r="L20" s="44">
        <v>1830.21</v>
      </c>
      <c r="M20" s="38" t="s">
        <v>103</v>
      </c>
      <c r="N20" s="45" t="s">
        <v>104</v>
      </c>
      <c r="O20" s="38">
        <v>113</v>
      </c>
      <c r="P20" s="45">
        <v>1770.03</v>
      </c>
      <c r="Q20" s="38">
        <v>102</v>
      </c>
      <c r="R20" s="46">
        <v>1896.88</v>
      </c>
      <c r="U20" s="86">
        <f>D31-'u rujnu 2019.'!B18</f>
        <v>0</v>
      </c>
    </row>
    <row r="21" spans="1:21" ht="12">
      <c r="A21" s="95" t="s">
        <v>74</v>
      </c>
      <c r="B21" s="36">
        <v>207287</v>
      </c>
      <c r="C21" s="44">
        <v>2234.28</v>
      </c>
      <c r="D21" s="38">
        <v>128374</v>
      </c>
      <c r="E21" s="45">
        <v>2241.98</v>
      </c>
      <c r="F21" s="38">
        <v>28276</v>
      </c>
      <c r="G21" s="45">
        <v>2236.01</v>
      </c>
      <c r="H21" s="38">
        <v>50637</v>
      </c>
      <c r="I21" s="46">
        <v>2213.81</v>
      </c>
      <c r="J21" s="95" t="s">
        <v>74</v>
      </c>
      <c r="K21" s="36">
        <v>1838</v>
      </c>
      <c r="L21" s="44">
        <v>2312.15</v>
      </c>
      <c r="M21" s="38">
        <v>14</v>
      </c>
      <c r="N21" s="45">
        <v>2265.99</v>
      </c>
      <c r="O21" s="38">
        <v>1352</v>
      </c>
      <c r="P21" s="45">
        <v>2329.87</v>
      </c>
      <c r="Q21" s="38">
        <v>472</v>
      </c>
      <c r="R21" s="46">
        <v>2262.77</v>
      </c>
      <c r="U21" s="86">
        <f>F31-'u rujnu 2019.'!B19</f>
        <v>0</v>
      </c>
    </row>
    <row r="22" spans="1:21" ht="12">
      <c r="A22" s="95" t="s">
        <v>62</v>
      </c>
      <c r="B22" s="36">
        <v>157125</v>
      </c>
      <c r="C22" s="44">
        <v>2758.04</v>
      </c>
      <c r="D22" s="38">
        <v>112767</v>
      </c>
      <c r="E22" s="45">
        <v>2766.66</v>
      </c>
      <c r="F22" s="38">
        <v>15871</v>
      </c>
      <c r="G22" s="45">
        <v>2764.2</v>
      </c>
      <c r="H22" s="38">
        <v>28487</v>
      </c>
      <c r="I22" s="46">
        <v>2720.51</v>
      </c>
      <c r="J22" s="95" t="s">
        <v>62</v>
      </c>
      <c r="K22" s="36">
        <v>4927</v>
      </c>
      <c r="L22" s="44">
        <v>2820.9</v>
      </c>
      <c r="M22" s="38">
        <v>829</v>
      </c>
      <c r="N22" s="45">
        <v>2915</v>
      </c>
      <c r="O22" s="38">
        <v>3429</v>
      </c>
      <c r="P22" s="45">
        <v>2808.44</v>
      </c>
      <c r="Q22" s="38">
        <v>669</v>
      </c>
      <c r="R22" s="46">
        <v>2768.15</v>
      </c>
      <c r="U22" s="86">
        <f>H31-'u rujnu 2019.'!B20</f>
        <v>0</v>
      </c>
    </row>
    <row r="23" spans="1:22" ht="12">
      <c r="A23" s="95" t="s">
        <v>63</v>
      </c>
      <c r="B23" s="36">
        <v>108658</v>
      </c>
      <c r="C23" s="44">
        <v>3236.95</v>
      </c>
      <c r="D23" s="38">
        <v>85931</v>
      </c>
      <c r="E23" s="45">
        <v>3240.31</v>
      </c>
      <c r="F23" s="38">
        <v>7272</v>
      </c>
      <c r="G23" s="45">
        <v>3213.45</v>
      </c>
      <c r="H23" s="38">
        <v>15455</v>
      </c>
      <c r="I23" s="46">
        <v>3229.29</v>
      </c>
      <c r="J23" s="95" t="s">
        <v>63</v>
      </c>
      <c r="K23" s="36">
        <v>6102</v>
      </c>
      <c r="L23" s="44">
        <v>3267.82</v>
      </c>
      <c r="M23" s="38">
        <v>863</v>
      </c>
      <c r="N23" s="45">
        <v>3230.14</v>
      </c>
      <c r="O23" s="38">
        <v>4845</v>
      </c>
      <c r="P23" s="45">
        <v>3275.77</v>
      </c>
      <c r="Q23" s="38">
        <v>394</v>
      </c>
      <c r="R23" s="46">
        <v>3252.54</v>
      </c>
      <c r="U23" s="86">
        <f>B31-'u rujnu 2019.'!B21</f>
        <v>0</v>
      </c>
      <c r="V23" s="87">
        <f>C31-'u rujnu 2019.'!C21</f>
        <v>0</v>
      </c>
    </row>
    <row r="24" spans="1:18" ht="12">
      <c r="A24" s="95" t="s">
        <v>64</v>
      </c>
      <c r="B24" s="36">
        <v>80888</v>
      </c>
      <c r="C24" s="44">
        <v>3743.37</v>
      </c>
      <c r="D24" s="38">
        <v>68924</v>
      </c>
      <c r="E24" s="45">
        <v>3744.96</v>
      </c>
      <c r="F24" s="38">
        <v>3192</v>
      </c>
      <c r="G24" s="45">
        <v>3716.97</v>
      </c>
      <c r="H24" s="38">
        <v>8772</v>
      </c>
      <c r="I24" s="46">
        <v>3740.46</v>
      </c>
      <c r="J24" s="95" t="s">
        <v>64</v>
      </c>
      <c r="K24" s="36">
        <v>4487</v>
      </c>
      <c r="L24" s="44">
        <v>3769.58</v>
      </c>
      <c r="M24" s="38">
        <v>286</v>
      </c>
      <c r="N24" s="45">
        <v>3660.23</v>
      </c>
      <c r="O24" s="38">
        <v>3662</v>
      </c>
      <c r="P24" s="45">
        <v>3786.68</v>
      </c>
      <c r="Q24" s="38">
        <v>539</v>
      </c>
      <c r="R24" s="46">
        <v>3711.46</v>
      </c>
    </row>
    <row r="25" spans="1:22" ht="12">
      <c r="A25" s="95" t="s">
        <v>65</v>
      </c>
      <c r="B25" s="36">
        <v>59721</v>
      </c>
      <c r="C25" s="44">
        <v>4224.77</v>
      </c>
      <c r="D25" s="38">
        <v>52557</v>
      </c>
      <c r="E25" s="45">
        <v>4228.3</v>
      </c>
      <c r="F25" s="38">
        <v>1422</v>
      </c>
      <c r="G25" s="45">
        <v>4199.01</v>
      </c>
      <c r="H25" s="38">
        <v>5742</v>
      </c>
      <c r="I25" s="46">
        <v>4198.84</v>
      </c>
      <c r="J25" s="95" t="s">
        <v>65</v>
      </c>
      <c r="K25" s="36">
        <v>7274</v>
      </c>
      <c r="L25" s="44">
        <v>4161.21</v>
      </c>
      <c r="M25" s="38">
        <v>100</v>
      </c>
      <c r="N25" s="45">
        <v>4123.04</v>
      </c>
      <c r="O25" s="38">
        <v>6401</v>
      </c>
      <c r="P25" s="45">
        <v>4157.05</v>
      </c>
      <c r="Q25" s="38">
        <v>773</v>
      </c>
      <c r="R25" s="46">
        <v>4200.55</v>
      </c>
      <c r="U25" s="120">
        <f>(('u rujnu 2019.'!B32*'u rujnu 2019.'!C32)+('u rujnu 2019.'!B33*'u rujnu 2019.'!C33))/'u rujnu 2019.-prema svotama'!M31</f>
        <v>3348.9100134710375</v>
      </c>
      <c r="V25" s="120">
        <f>(('u rujnu 2019.'!D32*'u rujnu 2019.'!E32)+('u rujnu 2019.'!D33*'u rujnu 2019.'!E33))/'u rujnu 2019.-svote bez M.U.'!M31</f>
        <v>3349.0571730337083</v>
      </c>
    </row>
    <row r="26" spans="1:18" ht="12">
      <c r="A26" s="95" t="s">
        <v>66</v>
      </c>
      <c r="B26" s="36">
        <v>35787</v>
      </c>
      <c r="C26" s="44">
        <v>4728.79</v>
      </c>
      <c r="D26" s="38">
        <v>32330</v>
      </c>
      <c r="E26" s="45">
        <v>4728.66</v>
      </c>
      <c r="F26" s="38">
        <v>664</v>
      </c>
      <c r="G26" s="45">
        <v>4731.47</v>
      </c>
      <c r="H26" s="38">
        <v>2793</v>
      </c>
      <c r="I26" s="46">
        <v>4729.67</v>
      </c>
      <c r="J26" s="95" t="s">
        <v>66</v>
      </c>
      <c r="K26" s="36">
        <v>4452</v>
      </c>
      <c r="L26" s="44">
        <v>4766.71</v>
      </c>
      <c r="M26" s="38">
        <v>50</v>
      </c>
      <c r="N26" s="45">
        <v>4813.51</v>
      </c>
      <c r="O26" s="38">
        <v>3879</v>
      </c>
      <c r="P26" s="45">
        <v>4775.04</v>
      </c>
      <c r="Q26" s="38">
        <v>523</v>
      </c>
      <c r="R26" s="46">
        <v>4700.47</v>
      </c>
    </row>
    <row r="27" spans="1:18" ht="12">
      <c r="A27" s="95" t="s">
        <v>12</v>
      </c>
      <c r="B27" s="36">
        <v>38694</v>
      </c>
      <c r="C27" s="44">
        <v>5452.84</v>
      </c>
      <c r="D27" s="38">
        <v>34702</v>
      </c>
      <c r="E27" s="45">
        <v>5452.96</v>
      </c>
      <c r="F27" s="38">
        <v>605</v>
      </c>
      <c r="G27" s="45">
        <v>5437.41</v>
      </c>
      <c r="H27" s="38">
        <v>3387</v>
      </c>
      <c r="I27" s="46">
        <v>5454.35</v>
      </c>
      <c r="J27" s="95" t="s">
        <v>12</v>
      </c>
      <c r="K27" s="36">
        <v>8636</v>
      </c>
      <c r="L27" s="44">
        <v>5413.08</v>
      </c>
      <c r="M27" s="38">
        <v>42</v>
      </c>
      <c r="N27" s="45">
        <v>5485.25</v>
      </c>
      <c r="O27" s="38">
        <v>7189</v>
      </c>
      <c r="P27" s="45">
        <v>5407.19</v>
      </c>
      <c r="Q27" s="38">
        <v>1405</v>
      </c>
      <c r="R27" s="46">
        <v>5441.05</v>
      </c>
    </row>
    <row r="28" spans="1:18" ht="12">
      <c r="A28" s="95" t="s">
        <v>13</v>
      </c>
      <c r="B28" s="36">
        <v>13160</v>
      </c>
      <c r="C28" s="47">
        <v>6430.6</v>
      </c>
      <c r="D28" s="38">
        <v>12400</v>
      </c>
      <c r="E28" s="45">
        <v>6432.47</v>
      </c>
      <c r="F28" s="38">
        <v>193</v>
      </c>
      <c r="G28" s="45">
        <v>6414.45</v>
      </c>
      <c r="H28" s="38">
        <v>567</v>
      </c>
      <c r="I28" s="46">
        <v>6395.11</v>
      </c>
      <c r="J28" s="95" t="s">
        <v>13</v>
      </c>
      <c r="K28" s="36">
        <v>8467</v>
      </c>
      <c r="L28" s="47">
        <v>6406.57</v>
      </c>
      <c r="M28" s="38">
        <v>28</v>
      </c>
      <c r="N28" s="45">
        <v>6389.45</v>
      </c>
      <c r="O28" s="38">
        <v>7482</v>
      </c>
      <c r="P28" s="45">
        <v>6394.05</v>
      </c>
      <c r="Q28" s="38">
        <v>957</v>
      </c>
      <c r="R28" s="46">
        <v>6504.94</v>
      </c>
    </row>
    <row r="29" spans="1:18" ht="12">
      <c r="A29" s="95" t="s">
        <v>14</v>
      </c>
      <c r="B29" s="36">
        <v>6106</v>
      </c>
      <c r="C29" s="47">
        <v>7455.61</v>
      </c>
      <c r="D29" s="38">
        <v>5859</v>
      </c>
      <c r="E29" s="45">
        <v>7459.13</v>
      </c>
      <c r="F29" s="38">
        <v>62</v>
      </c>
      <c r="G29" s="45">
        <v>7410.18</v>
      </c>
      <c r="H29" s="38">
        <v>185</v>
      </c>
      <c r="I29" s="46">
        <v>7359.34</v>
      </c>
      <c r="J29" s="95" t="s">
        <v>14</v>
      </c>
      <c r="K29" s="36">
        <v>10342</v>
      </c>
      <c r="L29" s="47">
        <v>7585.81</v>
      </c>
      <c r="M29" s="38">
        <v>8</v>
      </c>
      <c r="N29" s="45">
        <v>7269.01</v>
      </c>
      <c r="O29" s="38">
        <v>6724</v>
      </c>
      <c r="P29" s="45">
        <v>7552.56</v>
      </c>
      <c r="Q29" s="38">
        <v>3610</v>
      </c>
      <c r="R29" s="46">
        <v>7648.43</v>
      </c>
    </row>
    <row r="30" spans="1:18" ht="12">
      <c r="A30" s="95" t="s">
        <v>75</v>
      </c>
      <c r="B30" s="36">
        <v>6039</v>
      </c>
      <c r="C30" s="47">
        <v>9217.38</v>
      </c>
      <c r="D30" s="38">
        <v>5906</v>
      </c>
      <c r="E30" s="45">
        <v>9215.43</v>
      </c>
      <c r="F30" s="38">
        <v>32</v>
      </c>
      <c r="G30" s="45">
        <v>9127.01</v>
      </c>
      <c r="H30" s="38">
        <v>101</v>
      </c>
      <c r="I30" s="46">
        <v>9359.7</v>
      </c>
      <c r="J30" s="95" t="s">
        <v>75</v>
      </c>
      <c r="K30" s="36">
        <v>14413</v>
      </c>
      <c r="L30" s="47">
        <v>9404.63</v>
      </c>
      <c r="M30" s="38">
        <v>6</v>
      </c>
      <c r="N30" s="45">
        <v>8941.04</v>
      </c>
      <c r="O30" s="38">
        <v>9420</v>
      </c>
      <c r="P30" s="45">
        <v>9435.24</v>
      </c>
      <c r="Q30" s="38">
        <v>4987</v>
      </c>
      <c r="R30" s="46">
        <v>9347.35</v>
      </c>
    </row>
    <row r="31" spans="1:18" ht="12">
      <c r="A31" s="48" t="s">
        <v>1</v>
      </c>
      <c r="B31" s="49">
        <v>1146732</v>
      </c>
      <c r="C31" s="50">
        <v>2499.57</v>
      </c>
      <c r="D31" s="49">
        <v>811239</v>
      </c>
      <c r="E31" s="50">
        <v>2685.29</v>
      </c>
      <c r="F31" s="49">
        <v>114998</v>
      </c>
      <c r="G31" s="50">
        <v>2046.12</v>
      </c>
      <c r="H31" s="49">
        <v>220495</v>
      </c>
      <c r="I31" s="50">
        <v>2052.76</v>
      </c>
      <c r="J31" s="48" t="s">
        <v>1</v>
      </c>
      <c r="K31" s="49">
        <v>71225</v>
      </c>
      <c r="L31" s="50">
        <v>5924.41</v>
      </c>
      <c r="M31" s="49">
        <v>2227</v>
      </c>
      <c r="N31" s="50">
        <v>3348.91</v>
      </c>
      <c r="O31" s="49">
        <v>54555</v>
      </c>
      <c r="P31" s="50">
        <v>5761.08</v>
      </c>
      <c r="Q31" s="49">
        <v>14443</v>
      </c>
      <c r="R31" s="50">
        <v>6938.47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48" t="s">
        <v>100</v>
      </c>
      <c r="K33" s="148"/>
      <c r="L33" s="148"/>
      <c r="M33" s="148"/>
      <c r="N33" s="148"/>
      <c r="O33" s="148"/>
      <c r="P33" s="148"/>
      <c r="Q33" s="148"/>
      <c r="R33" s="148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18" ht="12.75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18" ht="12.75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26</v>
      </c>
      <c r="K39" s="142"/>
      <c r="L39" s="142"/>
      <c r="M39" s="142"/>
      <c r="N39" s="142"/>
      <c r="O39" s="142"/>
      <c r="P39" s="142"/>
      <c r="Q39" s="142"/>
      <c r="R39" s="142"/>
    </row>
    <row r="40" spans="1:18" ht="12.75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77</v>
      </c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42" t="s">
        <v>78</v>
      </c>
      <c r="K41" s="142"/>
      <c r="L41" s="142"/>
      <c r="M41" s="142"/>
      <c r="N41" s="142"/>
      <c r="O41" s="142"/>
      <c r="P41" s="142"/>
      <c r="Q41" s="142"/>
      <c r="R41" s="142"/>
    </row>
    <row r="42" spans="1:18" ht="12.75" customHeight="1">
      <c r="A42" s="144" t="str">
        <f>A10</f>
        <v>za kolovoz 2019. (isplata u rujnu 2019.)</v>
      </c>
      <c r="B42" s="144"/>
      <c r="C42" s="144"/>
      <c r="D42" s="144"/>
      <c r="E42" s="144"/>
      <c r="F42" s="144"/>
      <c r="G42" s="144"/>
      <c r="H42" s="144"/>
      <c r="I42" s="144"/>
      <c r="J42" s="144" t="str">
        <f>A10</f>
        <v>za kolovoz 2019. (isplata u rujnu 2019.)</v>
      </c>
      <c r="K42" s="144"/>
      <c r="L42" s="144"/>
      <c r="M42" s="144"/>
      <c r="N42" s="144"/>
      <c r="O42" s="144"/>
      <c r="P42" s="144"/>
      <c r="Q42" s="144"/>
      <c r="R42" s="144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46" t="s">
        <v>6</v>
      </c>
      <c r="C44" s="149"/>
      <c r="D44" s="149"/>
      <c r="E44" s="149"/>
      <c r="F44" s="149"/>
      <c r="G44" s="149"/>
      <c r="H44" s="149"/>
      <c r="I44" s="147"/>
      <c r="J44" s="29"/>
      <c r="K44" s="146" t="s">
        <v>6</v>
      </c>
      <c r="L44" s="149"/>
      <c r="M44" s="149"/>
      <c r="N44" s="149"/>
      <c r="O44" s="149"/>
      <c r="P44" s="149"/>
      <c r="Q44" s="149"/>
      <c r="R44" s="147"/>
    </row>
    <row r="45" spans="1:18" ht="12">
      <c r="A45" s="30"/>
      <c r="B45" s="146" t="s">
        <v>1</v>
      </c>
      <c r="C45" s="147"/>
      <c r="D45" s="146" t="s">
        <v>7</v>
      </c>
      <c r="E45" s="147"/>
      <c r="F45" s="146" t="s">
        <v>70</v>
      </c>
      <c r="G45" s="147"/>
      <c r="H45" s="146" t="s">
        <v>8</v>
      </c>
      <c r="I45" s="147"/>
      <c r="J45" s="30"/>
      <c r="K45" s="146" t="s">
        <v>1</v>
      </c>
      <c r="L45" s="147"/>
      <c r="M45" s="146" t="s">
        <v>7</v>
      </c>
      <c r="N45" s="147"/>
      <c r="O45" s="146" t="s">
        <v>70</v>
      </c>
      <c r="P45" s="147"/>
      <c r="Q45" s="146" t="s">
        <v>8</v>
      </c>
      <c r="R45" s="147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1" ht="12">
      <c r="A48" s="95" t="s">
        <v>73</v>
      </c>
      <c r="B48" s="56">
        <v>1</v>
      </c>
      <c r="C48" s="57">
        <v>467.6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467.6</v>
      </c>
      <c r="J48" s="95" t="s">
        <v>73</v>
      </c>
      <c r="K48" s="56">
        <v>43</v>
      </c>
      <c r="L48" s="61">
        <v>260.04</v>
      </c>
      <c r="M48" s="58"/>
      <c r="N48" s="51"/>
      <c r="O48" s="58">
        <v>41</v>
      </c>
      <c r="P48" s="51">
        <v>254.14</v>
      </c>
      <c r="Q48" s="58">
        <v>2</v>
      </c>
      <c r="R48" s="60">
        <v>381.04</v>
      </c>
      <c r="U48" s="3">
        <f>B62-'u rujnu 2019.'!B28</f>
        <v>0</v>
      </c>
    </row>
    <row r="49" spans="1:21" ht="12">
      <c r="A49" s="95" t="s">
        <v>9</v>
      </c>
      <c r="B49" s="56">
        <v>19</v>
      </c>
      <c r="C49" s="57">
        <v>805.61</v>
      </c>
      <c r="D49" s="58" t="s">
        <v>103</v>
      </c>
      <c r="E49" s="51" t="s">
        <v>104</v>
      </c>
      <c r="F49" s="58">
        <v>16</v>
      </c>
      <c r="G49" s="59">
        <v>824.54</v>
      </c>
      <c r="H49" s="58">
        <v>3</v>
      </c>
      <c r="I49" s="60">
        <v>704.66</v>
      </c>
      <c r="J49" s="95" t="s">
        <v>9</v>
      </c>
      <c r="K49" s="56">
        <v>236</v>
      </c>
      <c r="L49" s="61">
        <v>824.76</v>
      </c>
      <c r="M49" s="58"/>
      <c r="N49" s="51"/>
      <c r="O49" s="58">
        <v>216</v>
      </c>
      <c r="P49" s="51">
        <v>824.67</v>
      </c>
      <c r="Q49" s="58">
        <v>20</v>
      </c>
      <c r="R49" s="60">
        <v>825.71</v>
      </c>
      <c r="S49" s="7"/>
      <c r="U49" s="3">
        <f>D62-'u rujnu 2019.'!B25</f>
        <v>0</v>
      </c>
    </row>
    <row r="50" spans="1:21" ht="12">
      <c r="A50" s="95" t="s">
        <v>10</v>
      </c>
      <c r="B50" s="56">
        <v>125</v>
      </c>
      <c r="C50" s="62">
        <v>1336.44</v>
      </c>
      <c r="D50" s="58">
        <v>27</v>
      </c>
      <c r="E50" s="16">
        <v>1384.07</v>
      </c>
      <c r="F50" s="58">
        <v>88</v>
      </c>
      <c r="G50" s="16">
        <v>1322.23</v>
      </c>
      <c r="H50" s="58">
        <v>10</v>
      </c>
      <c r="I50" s="63">
        <v>1332.88</v>
      </c>
      <c r="J50" s="95" t="s">
        <v>10</v>
      </c>
      <c r="K50" s="56">
        <v>446</v>
      </c>
      <c r="L50" s="64">
        <v>1266.09</v>
      </c>
      <c r="M50" s="58"/>
      <c r="N50" s="16"/>
      <c r="O50" s="58">
        <v>396</v>
      </c>
      <c r="P50" s="16">
        <v>1271.5</v>
      </c>
      <c r="Q50" s="58">
        <v>50</v>
      </c>
      <c r="R50" s="63">
        <v>1223.27</v>
      </c>
      <c r="S50" s="7"/>
      <c r="U50" s="3">
        <f>F62-'u rujnu 2019.'!B26</f>
        <v>0</v>
      </c>
    </row>
    <row r="51" spans="1:21" ht="12">
      <c r="A51" s="95" t="s">
        <v>11</v>
      </c>
      <c r="B51" s="56">
        <v>412</v>
      </c>
      <c r="C51" s="62">
        <v>1781.39</v>
      </c>
      <c r="D51" s="58">
        <v>115</v>
      </c>
      <c r="E51" s="16">
        <v>1739.32</v>
      </c>
      <c r="F51" s="58">
        <v>266</v>
      </c>
      <c r="G51" s="16">
        <v>1802.21</v>
      </c>
      <c r="H51" s="58">
        <v>31</v>
      </c>
      <c r="I51" s="63">
        <v>1758.83</v>
      </c>
      <c r="J51" s="95" t="s">
        <v>11</v>
      </c>
      <c r="K51" s="56">
        <v>1087</v>
      </c>
      <c r="L51" s="64">
        <v>1784.15</v>
      </c>
      <c r="M51" s="58"/>
      <c r="N51" s="16"/>
      <c r="O51" s="58">
        <v>955</v>
      </c>
      <c r="P51" s="16">
        <v>1792.82</v>
      </c>
      <c r="Q51" s="58">
        <v>132</v>
      </c>
      <c r="R51" s="63">
        <v>1721.42</v>
      </c>
      <c r="S51" s="7"/>
      <c r="U51" s="3">
        <f>H62-'u rujnu 2019.'!B27</f>
        <v>0</v>
      </c>
    </row>
    <row r="52" spans="1:21" ht="12">
      <c r="A52" s="95" t="s">
        <v>74</v>
      </c>
      <c r="B52" s="56">
        <v>634</v>
      </c>
      <c r="C52" s="62">
        <v>2270.02</v>
      </c>
      <c r="D52" s="58">
        <v>47</v>
      </c>
      <c r="E52" s="16">
        <v>2237.19</v>
      </c>
      <c r="F52" s="58">
        <v>508</v>
      </c>
      <c r="G52" s="16">
        <v>2271.31</v>
      </c>
      <c r="H52" s="58">
        <v>79</v>
      </c>
      <c r="I52" s="63">
        <v>2281.27</v>
      </c>
      <c r="J52" s="95" t="s">
        <v>74</v>
      </c>
      <c r="K52" s="56">
        <v>952</v>
      </c>
      <c r="L52" s="64">
        <v>2261.72</v>
      </c>
      <c r="M52" s="58"/>
      <c r="N52" s="16"/>
      <c r="O52" s="58">
        <v>898</v>
      </c>
      <c r="P52" s="16">
        <v>2263.59</v>
      </c>
      <c r="Q52" s="58">
        <v>54</v>
      </c>
      <c r="R52" s="63">
        <v>2230.5</v>
      </c>
      <c r="S52" s="7"/>
      <c r="U52" s="3">
        <f>B62-D62-F62-H62</f>
        <v>0</v>
      </c>
    </row>
    <row r="53" spans="1:19" ht="12">
      <c r="A53" s="95" t="s">
        <v>62</v>
      </c>
      <c r="B53" s="56">
        <v>1634</v>
      </c>
      <c r="C53" s="62">
        <v>2807.95</v>
      </c>
      <c r="D53" s="58">
        <v>335</v>
      </c>
      <c r="E53" s="16">
        <v>2854.9</v>
      </c>
      <c r="F53" s="58">
        <v>1140</v>
      </c>
      <c r="G53" s="16">
        <v>2796.94</v>
      </c>
      <c r="H53" s="58">
        <v>159</v>
      </c>
      <c r="I53" s="63">
        <v>2788.02</v>
      </c>
      <c r="J53" s="95" t="s">
        <v>62</v>
      </c>
      <c r="K53" s="56">
        <v>815</v>
      </c>
      <c r="L53" s="64">
        <v>2742.04</v>
      </c>
      <c r="M53" s="58"/>
      <c r="N53" s="16"/>
      <c r="O53" s="58">
        <v>682</v>
      </c>
      <c r="P53" s="16">
        <v>2716.5</v>
      </c>
      <c r="Q53" s="58">
        <v>133</v>
      </c>
      <c r="R53" s="63">
        <v>2873.01</v>
      </c>
      <c r="S53" s="7"/>
    </row>
    <row r="54" spans="1:19" ht="12">
      <c r="A54" s="95" t="s">
        <v>63</v>
      </c>
      <c r="B54" s="56">
        <v>4096</v>
      </c>
      <c r="C54" s="62">
        <v>3289.62</v>
      </c>
      <c r="D54" s="58">
        <v>1212</v>
      </c>
      <c r="E54" s="16">
        <v>3284.2</v>
      </c>
      <c r="F54" s="58">
        <v>2694</v>
      </c>
      <c r="G54" s="16">
        <v>3294.73</v>
      </c>
      <c r="H54" s="58">
        <v>190</v>
      </c>
      <c r="I54" s="63">
        <v>3251.72</v>
      </c>
      <c r="J54" s="95" t="s">
        <v>63</v>
      </c>
      <c r="K54" s="56">
        <v>529</v>
      </c>
      <c r="L54" s="64">
        <v>3263.88</v>
      </c>
      <c r="M54" s="58"/>
      <c r="N54" s="16"/>
      <c r="O54" s="58">
        <v>463</v>
      </c>
      <c r="P54" s="16">
        <v>3266.5</v>
      </c>
      <c r="Q54" s="58">
        <v>66</v>
      </c>
      <c r="R54" s="63">
        <v>3245.51</v>
      </c>
      <c r="S54" s="7"/>
    </row>
    <row r="55" spans="1:19" ht="12">
      <c r="A55" s="95" t="s">
        <v>64</v>
      </c>
      <c r="B55" s="56">
        <v>2740</v>
      </c>
      <c r="C55" s="62">
        <v>3780.29</v>
      </c>
      <c r="D55" s="58">
        <v>1272</v>
      </c>
      <c r="E55" s="16">
        <v>3797.84</v>
      </c>
      <c r="F55" s="58">
        <v>1270</v>
      </c>
      <c r="G55" s="16">
        <v>3772.64</v>
      </c>
      <c r="H55" s="58">
        <v>198</v>
      </c>
      <c r="I55" s="63">
        <v>3716.68</v>
      </c>
      <c r="J55" s="95" t="s">
        <v>64</v>
      </c>
      <c r="K55" s="56">
        <v>541</v>
      </c>
      <c r="L55" s="64">
        <v>3825.18</v>
      </c>
      <c r="M55" s="58"/>
      <c r="N55" s="16"/>
      <c r="O55" s="58">
        <v>402</v>
      </c>
      <c r="P55" s="16">
        <v>3825.98</v>
      </c>
      <c r="Q55" s="58">
        <v>139</v>
      </c>
      <c r="R55" s="63">
        <v>3822.87</v>
      </c>
      <c r="S55" s="7"/>
    </row>
    <row r="56" spans="1:19" ht="12">
      <c r="A56" s="95" t="s">
        <v>65</v>
      </c>
      <c r="B56" s="56">
        <v>2679</v>
      </c>
      <c r="C56" s="62">
        <v>4165.16</v>
      </c>
      <c r="D56" s="58">
        <v>860</v>
      </c>
      <c r="E56" s="16">
        <v>4193.08</v>
      </c>
      <c r="F56" s="58">
        <v>1662</v>
      </c>
      <c r="G56" s="16">
        <v>4146.49</v>
      </c>
      <c r="H56" s="58">
        <v>157</v>
      </c>
      <c r="I56" s="63">
        <v>4209.86</v>
      </c>
      <c r="J56" s="95" t="s">
        <v>65</v>
      </c>
      <c r="K56" s="56">
        <v>789</v>
      </c>
      <c r="L56" s="64">
        <v>4168.89</v>
      </c>
      <c r="M56" s="58"/>
      <c r="N56" s="16"/>
      <c r="O56" s="58">
        <v>727</v>
      </c>
      <c r="P56" s="16">
        <v>4162.25</v>
      </c>
      <c r="Q56" s="58">
        <v>62</v>
      </c>
      <c r="R56" s="63">
        <v>4246.66</v>
      </c>
      <c r="S56" s="7"/>
    </row>
    <row r="57" spans="1:19" ht="12">
      <c r="A57" s="95" t="s">
        <v>66</v>
      </c>
      <c r="B57" s="56">
        <v>1151</v>
      </c>
      <c r="C57" s="62">
        <v>4741.88</v>
      </c>
      <c r="D57" s="58">
        <v>647</v>
      </c>
      <c r="E57" s="16">
        <v>4757.75</v>
      </c>
      <c r="F57" s="58">
        <v>411</v>
      </c>
      <c r="G57" s="16">
        <v>4722.18</v>
      </c>
      <c r="H57" s="58">
        <v>93</v>
      </c>
      <c r="I57" s="63">
        <v>4718.5</v>
      </c>
      <c r="J57" s="95" t="s">
        <v>66</v>
      </c>
      <c r="K57" s="56">
        <v>525</v>
      </c>
      <c r="L57" s="64">
        <v>4746.29</v>
      </c>
      <c r="M57" s="58"/>
      <c r="N57" s="16"/>
      <c r="O57" s="58">
        <v>468</v>
      </c>
      <c r="P57" s="16">
        <v>4747.67</v>
      </c>
      <c r="Q57" s="58">
        <v>57</v>
      </c>
      <c r="R57" s="63">
        <v>4734.99</v>
      </c>
      <c r="S57" s="7"/>
    </row>
    <row r="58" spans="1:19" ht="12">
      <c r="A58" s="95" t="s">
        <v>12</v>
      </c>
      <c r="B58" s="56">
        <v>1168</v>
      </c>
      <c r="C58" s="62">
        <v>5437</v>
      </c>
      <c r="D58" s="58">
        <v>777</v>
      </c>
      <c r="E58" s="16">
        <v>5470.43</v>
      </c>
      <c r="F58" s="58">
        <v>295</v>
      </c>
      <c r="G58" s="16">
        <v>5354.35</v>
      </c>
      <c r="H58" s="58">
        <v>96</v>
      </c>
      <c r="I58" s="63">
        <v>5420.37</v>
      </c>
      <c r="J58" s="95" t="s">
        <v>12</v>
      </c>
      <c r="K58" s="56">
        <v>414</v>
      </c>
      <c r="L58" s="19">
        <v>5458.96</v>
      </c>
      <c r="M58" s="58"/>
      <c r="N58" s="16"/>
      <c r="O58" s="58">
        <v>388</v>
      </c>
      <c r="P58" s="16">
        <v>5466.26</v>
      </c>
      <c r="Q58" s="58">
        <v>26</v>
      </c>
      <c r="R58" s="63">
        <v>5349.94</v>
      </c>
      <c r="S58" s="7"/>
    </row>
    <row r="59" spans="1:19" ht="12">
      <c r="A59" s="95" t="s">
        <v>13</v>
      </c>
      <c r="B59" s="56">
        <v>549</v>
      </c>
      <c r="C59" s="62">
        <v>6399.86</v>
      </c>
      <c r="D59" s="58">
        <v>429</v>
      </c>
      <c r="E59" s="16">
        <v>6398.62</v>
      </c>
      <c r="F59" s="58">
        <v>81</v>
      </c>
      <c r="G59" s="16">
        <v>6419.43</v>
      </c>
      <c r="H59" s="58">
        <v>39</v>
      </c>
      <c r="I59" s="63">
        <v>6372.77</v>
      </c>
      <c r="J59" s="95" t="s">
        <v>13</v>
      </c>
      <c r="K59" s="56">
        <v>205</v>
      </c>
      <c r="L59" s="19">
        <v>6468.51</v>
      </c>
      <c r="M59" s="58"/>
      <c r="N59" s="16"/>
      <c r="O59" s="58">
        <v>192</v>
      </c>
      <c r="P59" s="16">
        <v>6467.92</v>
      </c>
      <c r="Q59" s="58">
        <v>13</v>
      </c>
      <c r="R59" s="63">
        <v>6477.29</v>
      </c>
      <c r="S59" s="7"/>
    </row>
    <row r="60" spans="1:19" ht="12">
      <c r="A60" s="95" t="s">
        <v>14</v>
      </c>
      <c r="B60" s="56">
        <v>174</v>
      </c>
      <c r="C60" s="62">
        <v>7410.68</v>
      </c>
      <c r="D60" s="58">
        <v>111</v>
      </c>
      <c r="E60" s="16">
        <v>7406.15</v>
      </c>
      <c r="F60" s="58">
        <v>43</v>
      </c>
      <c r="G60" s="16">
        <v>7447.31</v>
      </c>
      <c r="H60" s="58">
        <v>20</v>
      </c>
      <c r="I60" s="63">
        <v>7357.05</v>
      </c>
      <c r="J60" s="95" t="s">
        <v>14</v>
      </c>
      <c r="K60" s="56">
        <v>92</v>
      </c>
      <c r="L60" s="19">
        <v>7362.99</v>
      </c>
      <c r="M60" s="58"/>
      <c r="N60" s="16"/>
      <c r="O60" s="58">
        <v>89</v>
      </c>
      <c r="P60" s="16">
        <v>7360.02</v>
      </c>
      <c r="Q60" s="58">
        <v>3</v>
      </c>
      <c r="R60" s="63">
        <v>7451.27</v>
      </c>
      <c r="S60" s="7"/>
    </row>
    <row r="61" spans="1:19" ht="12">
      <c r="A61" s="95" t="s">
        <v>75</v>
      </c>
      <c r="B61" s="56">
        <v>201</v>
      </c>
      <c r="C61" s="62">
        <v>9133.3</v>
      </c>
      <c r="D61" s="58">
        <v>144</v>
      </c>
      <c r="E61" s="16">
        <v>9217.56</v>
      </c>
      <c r="F61" s="58">
        <v>44</v>
      </c>
      <c r="G61" s="16">
        <v>8991.02</v>
      </c>
      <c r="H61" s="58">
        <v>13</v>
      </c>
      <c r="I61" s="63">
        <v>8681.58</v>
      </c>
      <c r="J61" s="95" t="s">
        <v>75</v>
      </c>
      <c r="K61" s="56">
        <v>52</v>
      </c>
      <c r="L61" s="19">
        <v>8919.4</v>
      </c>
      <c r="M61" s="58"/>
      <c r="N61" s="16"/>
      <c r="O61" s="58">
        <v>50</v>
      </c>
      <c r="P61" s="16">
        <v>8903.31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15583</v>
      </c>
      <c r="C62" s="66">
        <v>3874.86</v>
      </c>
      <c r="D62" s="65">
        <v>5976</v>
      </c>
      <c r="E62" s="66">
        <v>4340.61</v>
      </c>
      <c r="F62" s="65">
        <v>8518</v>
      </c>
      <c r="G62" s="66">
        <v>3553.2</v>
      </c>
      <c r="H62" s="65">
        <v>1089</v>
      </c>
      <c r="I62" s="66">
        <v>3835.03</v>
      </c>
      <c r="J62" s="48" t="s">
        <v>1</v>
      </c>
      <c r="K62" s="65">
        <v>6726</v>
      </c>
      <c r="L62" s="66">
        <v>3182</v>
      </c>
      <c r="M62" s="65"/>
      <c r="N62" s="66"/>
      <c r="O62" s="65">
        <v>5967</v>
      </c>
      <c r="P62" s="66">
        <v>3192.7</v>
      </c>
      <c r="Q62" s="65">
        <v>759</v>
      </c>
      <c r="R62" s="66">
        <v>3097.88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A38:I38"/>
    <mergeCell ref="J38:R38"/>
    <mergeCell ref="A39:I39"/>
    <mergeCell ref="J39:R39"/>
    <mergeCell ref="A40:I40"/>
    <mergeCell ref="J40:R40"/>
    <mergeCell ref="O45:P45"/>
    <mergeCell ref="Q45:R45"/>
    <mergeCell ref="M14:N14"/>
    <mergeCell ref="O14:P14"/>
    <mergeCell ref="Q14:R14"/>
    <mergeCell ref="J33:R33"/>
    <mergeCell ref="J41:R41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A6:I6"/>
    <mergeCell ref="J6:R6"/>
    <mergeCell ref="A7:I7"/>
    <mergeCell ref="J7:R7"/>
    <mergeCell ref="A8:I8"/>
    <mergeCell ref="J8:R8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34">
      <selection activeCell="U59" sqref="U59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1" width="9.140625" style="3" customWidth="1"/>
    <col min="22" max="23" width="9.140625" style="3" hidden="1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18" ht="12.75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18" ht="12.75">
      <c r="A8" s="143" t="s">
        <v>68</v>
      </c>
      <c r="B8" s="143"/>
      <c r="C8" s="143"/>
      <c r="D8" s="143"/>
      <c r="E8" s="143"/>
      <c r="F8" s="143"/>
      <c r="G8" s="143"/>
      <c r="H8" s="143"/>
      <c r="I8" s="143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18" ht="12.75">
      <c r="A9" s="143" t="s">
        <v>72</v>
      </c>
      <c r="B9" s="143"/>
      <c r="C9" s="143"/>
      <c r="D9" s="143"/>
      <c r="E9" s="143"/>
      <c r="F9" s="143"/>
      <c r="G9" s="143"/>
      <c r="H9" s="143"/>
      <c r="I9" s="143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18" ht="12.75">
      <c r="A10" s="144" t="str">
        <f>'u rujnu 2019.-prema svotama'!A10:I10</f>
        <v>za kolovoz 2019. (isplata u rujnu 2019.)</v>
      </c>
      <c r="B10" s="144"/>
      <c r="C10" s="144"/>
      <c r="D10" s="144"/>
      <c r="E10" s="144"/>
      <c r="F10" s="144"/>
      <c r="G10" s="144"/>
      <c r="H10" s="144"/>
      <c r="I10" s="144"/>
      <c r="J10" s="143" t="s">
        <v>72</v>
      </c>
      <c r="K10" s="143"/>
      <c r="L10" s="143"/>
      <c r="M10" s="143"/>
      <c r="N10" s="143"/>
      <c r="O10" s="143"/>
      <c r="P10" s="143"/>
      <c r="Q10" s="143"/>
      <c r="R10" s="143"/>
    </row>
    <row r="11" spans="10:18" ht="12.75" customHeight="1">
      <c r="J11" s="144" t="str">
        <f>A10</f>
        <v>za kolovoz 2019. (isplata u rujnu 2019.)</v>
      </c>
      <c r="K11" s="144"/>
      <c r="L11" s="144"/>
      <c r="M11" s="144"/>
      <c r="N11" s="144"/>
      <c r="O11" s="144"/>
      <c r="P11" s="144"/>
      <c r="Q11" s="144"/>
      <c r="R11" s="144"/>
    </row>
    <row r="12" spans="1:10" ht="12">
      <c r="A12" s="28" t="s">
        <v>4</v>
      </c>
      <c r="J12" s="28" t="s">
        <v>5</v>
      </c>
    </row>
    <row r="13" spans="1:18" ht="12">
      <c r="A13" s="29"/>
      <c r="B13" s="140" t="s">
        <v>6</v>
      </c>
      <c r="C13" s="145"/>
      <c r="D13" s="145"/>
      <c r="E13" s="145"/>
      <c r="F13" s="145"/>
      <c r="G13" s="145"/>
      <c r="H13" s="145"/>
      <c r="I13" s="141"/>
      <c r="J13" s="29"/>
      <c r="K13" s="140" t="s">
        <v>6</v>
      </c>
      <c r="L13" s="145"/>
      <c r="M13" s="145"/>
      <c r="N13" s="145"/>
      <c r="O13" s="145"/>
      <c r="P13" s="145"/>
      <c r="Q13" s="145"/>
      <c r="R13" s="141"/>
    </row>
    <row r="14" spans="1:18" ht="12">
      <c r="A14" s="30"/>
      <c r="B14" s="140" t="s">
        <v>1</v>
      </c>
      <c r="C14" s="141"/>
      <c r="D14" s="140" t="s">
        <v>7</v>
      </c>
      <c r="E14" s="141"/>
      <c r="F14" s="140" t="s">
        <v>70</v>
      </c>
      <c r="G14" s="141"/>
      <c r="H14" s="140" t="s">
        <v>8</v>
      </c>
      <c r="I14" s="141"/>
      <c r="J14" s="30"/>
      <c r="K14" s="140" t="s">
        <v>1</v>
      </c>
      <c r="L14" s="141"/>
      <c r="M14" s="140" t="s">
        <v>29</v>
      </c>
      <c r="N14" s="141"/>
      <c r="O14" s="140" t="s">
        <v>70</v>
      </c>
      <c r="P14" s="141"/>
      <c r="Q14" s="140" t="s">
        <v>8</v>
      </c>
      <c r="R14" s="141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60</v>
      </c>
      <c r="B17" s="36">
        <v>3731</v>
      </c>
      <c r="C17" s="37">
        <v>328.39</v>
      </c>
      <c r="D17" s="38">
        <v>940</v>
      </c>
      <c r="E17" s="39">
        <v>296.01</v>
      </c>
      <c r="F17" s="38">
        <v>2114</v>
      </c>
      <c r="G17" s="39">
        <v>337.92</v>
      </c>
      <c r="H17" s="38">
        <v>677</v>
      </c>
      <c r="I17" s="40">
        <v>343.58</v>
      </c>
      <c r="J17" s="95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ht="12">
      <c r="A18" s="95" t="s">
        <v>9</v>
      </c>
      <c r="B18" s="36">
        <v>31069</v>
      </c>
      <c r="C18" s="43">
        <v>830.76</v>
      </c>
      <c r="D18" s="38">
        <v>11163</v>
      </c>
      <c r="E18" s="39">
        <v>786.56</v>
      </c>
      <c r="F18" s="38">
        <v>4408</v>
      </c>
      <c r="G18" s="39">
        <v>814.05</v>
      </c>
      <c r="H18" s="38">
        <v>15498</v>
      </c>
      <c r="I18" s="40">
        <v>867.35</v>
      </c>
      <c r="J18" s="95" t="s">
        <v>9</v>
      </c>
      <c r="K18" s="36">
        <v>17</v>
      </c>
      <c r="L18" s="43">
        <v>858.86</v>
      </c>
      <c r="M18" s="38" t="s">
        <v>103</v>
      </c>
      <c r="N18" s="42" t="s">
        <v>104</v>
      </c>
      <c r="O18" s="38">
        <v>17</v>
      </c>
      <c r="P18" s="39">
        <v>858.86</v>
      </c>
      <c r="Q18" s="38" t="s">
        <v>103</v>
      </c>
      <c r="R18" s="40" t="s">
        <v>104</v>
      </c>
      <c r="V18" s="3">
        <f>B31-'u rujnu 2019.'!D21</f>
        <v>0</v>
      </c>
      <c r="W18" s="87">
        <f>C31-'u rujnu 2019.'!E21</f>
        <v>0</v>
      </c>
    </row>
    <row r="19" spans="1:22" ht="12">
      <c r="A19" s="95" t="s">
        <v>10</v>
      </c>
      <c r="B19" s="36">
        <v>94264</v>
      </c>
      <c r="C19" s="44">
        <v>1258.61</v>
      </c>
      <c r="D19" s="38">
        <v>50976</v>
      </c>
      <c r="E19" s="45">
        <v>1249.71</v>
      </c>
      <c r="F19" s="38">
        <v>14730</v>
      </c>
      <c r="G19" s="45">
        <v>1287.19</v>
      </c>
      <c r="H19" s="38">
        <v>28558</v>
      </c>
      <c r="I19" s="46">
        <v>1259.75</v>
      </c>
      <c r="J19" s="95" t="s">
        <v>10</v>
      </c>
      <c r="K19" s="36">
        <v>55</v>
      </c>
      <c r="L19" s="44">
        <v>1312.24</v>
      </c>
      <c r="M19" s="38">
        <v>1</v>
      </c>
      <c r="N19" s="45">
        <v>1280.38</v>
      </c>
      <c r="O19" s="38">
        <v>42</v>
      </c>
      <c r="P19" s="39">
        <v>1315.2</v>
      </c>
      <c r="Q19" s="38">
        <v>12</v>
      </c>
      <c r="R19" s="46">
        <v>1304.54</v>
      </c>
      <c r="V19" s="3">
        <f>D31-'u rujnu 2019.'!D18</f>
        <v>0</v>
      </c>
    </row>
    <row r="20" spans="1:22" ht="12">
      <c r="A20" s="95" t="s">
        <v>11</v>
      </c>
      <c r="B20" s="36">
        <v>149579</v>
      </c>
      <c r="C20" s="44">
        <v>1768.46</v>
      </c>
      <c r="D20" s="38">
        <v>87589</v>
      </c>
      <c r="E20" s="45">
        <v>1776.89</v>
      </c>
      <c r="F20" s="38">
        <v>29961</v>
      </c>
      <c r="G20" s="45">
        <v>1762.42</v>
      </c>
      <c r="H20" s="38">
        <v>32029</v>
      </c>
      <c r="I20" s="46">
        <v>1751.08</v>
      </c>
      <c r="J20" s="95" t="s">
        <v>11</v>
      </c>
      <c r="K20" s="36">
        <v>214</v>
      </c>
      <c r="L20" s="44">
        <v>1831.74</v>
      </c>
      <c r="M20" s="38" t="s">
        <v>103</v>
      </c>
      <c r="N20" s="45" t="s">
        <v>104</v>
      </c>
      <c r="O20" s="38">
        <v>112</v>
      </c>
      <c r="P20" s="45">
        <v>1772.41</v>
      </c>
      <c r="Q20" s="38">
        <v>102</v>
      </c>
      <c r="R20" s="46">
        <v>1896.88</v>
      </c>
      <c r="V20" s="3">
        <f>F31-'u rujnu 2019.'!D19</f>
        <v>0</v>
      </c>
    </row>
    <row r="21" spans="1:22" ht="12">
      <c r="A21" s="95" t="s">
        <v>61</v>
      </c>
      <c r="B21" s="36">
        <v>199443</v>
      </c>
      <c r="C21" s="44">
        <v>2234.59</v>
      </c>
      <c r="D21" s="38">
        <v>121608</v>
      </c>
      <c r="E21" s="45">
        <v>2242.72</v>
      </c>
      <c r="F21" s="38">
        <v>28229</v>
      </c>
      <c r="G21" s="45">
        <v>2235.95</v>
      </c>
      <c r="H21" s="38">
        <v>49606</v>
      </c>
      <c r="I21" s="46">
        <v>2213.87</v>
      </c>
      <c r="J21" s="95" t="s">
        <v>61</v>
      </c>
      <c r="K21" s="36">
        <v>1829</v>
      </c>
      <c r="L21" s="44">
        <v>2312.13</v>
      </c>
      <c r="M21" s="38">
        <v>14</v>
      </c>
      <c r="N21" s="45">
        <v>2265.99</v>
      </c>
      <c r="O21" s="38">
        <v>1345</v>
      </c>
      <c r="P21" s="45">
        <v>2329.61</v>
      </c>
      <c r="Q21" s="38">
        <v>470</v>
      </c>
      <c r="R21" s="46">
        <v>2263.5</v>
      </c>
      <c r="V21" s="3">
        <f>H31-'u rujnu 2019.'!D20</f>
        <v>0</v>
      </c>
    </row>
    <row r="22" spans="1:22" ht="12">
      <c r="A22" s="95" t="s">
        <v>62</v>
      </c>
      <c r="B22" s="36">
        <v>151366</v>
      </c>
      <c r="C22" s="44">
        <v>2758.68</v>
      </c>
      <c r="D22" s="38">
        <v>107534</v>
      </c>
      <c r="E22" s="45">
        <v>2767.86</v>
      </c>
      <c r="F22" s="38">
        <v>15789</v>
      </c>
      <c r="G22" s="45">
        <v>2763.63</v>
      </c>
      <c r="H22" s="38">
        <v>28043</v>
      </c>
      <c r="I22" s="46">
        <v>2720.7</v>
      </c>
      <c r="J22" s="95" t="s">
        <v>62</v>
      </c>
      <c r="K22" s="36">
        <v>4911</v>
      </c>
      <c r="L22" s="44">
        <v>2820.97</v>
      </c>
      <c r="M22" s="38">
        <v>829</v>
      </c>
      <c r="N22" s="45">
        <v>2915</v>
      </c>
      <c r="O22" s="38">
        <v>3413</v>
      </c>
      <c r="P22" s="45">
        <v>2808.48</v>
      </c>
      <c r="Q22" s="38">
        <v>669</v>
      </c>
      <c r="R22" s="46">
        <v>2768.15</v>
      </c>
      <c r="V22" s="3">
        <f>B31-D31-F31-H31</f>
        <v>0</v>
      </c>
    </row>
    <row r="23" spans="1:18" ht="12">
      <c r="A23" s="95" t="s">
        <v>63</v>
      </c>
      <c r="B23" s="36">
        <v>105332</v>
      </c>
      <c r="C23" s="44">
        <v>3237.38</v>
      </c>
      <c r="D23" s="38">
        <v>82874</v>
      </c>
      <c r="E23" s="45">
        <v>3240.92</v>
      </c>
      <c r="F23" s="38">
        <v>7232</v>
      </c>
      <c r="G23" s="45">
        <v>3213.69</v>
      </c>
      <c r="H23" s="38">
        <v>15226</v>
      </c>
      <c r="I23" s="46">
        <v>3229.39</v>
      </c>
      <c r="J23" s="95" t="s">
        <v>63</v>
      </c>
      <c r="K23" s="36">
        <v>6084</v>
      </c>
      <c r="L23" s="44">
        <v>3267.95</v>
      </c>
      <c r="M23" s="38">
        <v>861</v>
      </c>
      <c r="N23" s="45">
        <v>3230.23</v>
      </c>
      <c r="O23" s="38">
        <v>4830</v>
      </c>
      <c r="P23" s="45">
        <v>3275.93</v>
      </c>
      <c r="Q23" s="38">
        <v>393</v>
      </c>
      <c r="R23" s="46">
        <v>3252.52</v>
      </c>
    </row>
    <row r="24" spans="1:18" ht="12">
      <c r="A24" s="95" t="s">
        <v>64</v>
      </c>
      <c r="B24" s="36">
        <v>79039</v>
      </c>
      <c r="C24" s="44">
        <v>3743.75</v>
      </c>
      <c r="D24" s="38">
        <v>67188</v>
      </c>
      <c r="E24" s="45">
        <v>3745.41</v>
      </c>
      <c r="F24" s="38">
        <v>3186</v>
      </c>
      <c r="G24" s="45">
        <v>3717.06</v>
      </c>
      <c r="H24" s="38">
        <v>8665</v>
      </c>
      <c r="I24" s="46">
        <v>3740.69</v>
      </c>
      <c r="J24" s="95" t="s">
        <v>64</v>
      </c>
      <c r="K24" s="36">
        <v>4475</v>
      </c>
      <c r="L24" s="44">
        <v>3769.76</v>
      </c>
      <c r="M24" s="38">
        <v>286</v>
      </c>
      <c r="N24" s="45">
        <v>3660.23</v>
      </c>
      <c r="O24" s="38">
        <v>3652</v>
      </c>
      <c r="P24" s="45">
        <v>3786.82</v>
      </c>
      <c r="Q24" s="38">
        <v>537</v>
      </c>
      <c r="R24" s="46">
        <v>3712.06</v>
      </c>
    </row>
    <row r="25" spans="1:18" ht="12">
      <c r="A25" s="95" t="s">
        <v>65</v>
      </c>
      <c r="B25" s="36">
        <v>58675</v>
      </c>
      <c r="C25" s="44">
        <v>4224.77</v>
      </c>
      <c r="D25" s="38">
        <v>51559</v>
      </c>
      <c r="E25" s="45">
        <v>4228.36</v>
      </c>
      <c r="F25" s="38">
        <v>1421</v>
      </c>
      <c r="G25" s="45">
        <v>4199.13</v>
      </c>
      <c r="H25" s="38">
        <v>5695</v>
      </c>
      <c r="I25" s="46">
        <v>4198.7</v>
      </c>
      <c r="J25" s="95" t="s">
        <v>65</v>
      </c>
      <c r="K25" s="36">
        <v>7268</v>
      </c>
      <c r="L25" s="44">
        <v>4161.24</v>
      </c>
      <c r="M25" s="38">
        <v>100</v>
      </c>
      <c r="N25" s="45">
        <v>4123.04</v>
      </c>
      <c r="O25" s="38">
        <v>6395</v>
      </c>
      <c r="P25" s="45">
        <v>4157.09</v>
      </c>
      <c r="Q25" s="38">
        <v>773</v>
      </c>
      <c r="R25" s="46">
        <v>4200.55</v>
      </c>
    </row>
    <row r="26" spans="1:18" ht="12">
      <c r="A26" s="95" t="s">
        <v>66</v>
      </c>
      <c r="B26" s="36">
        <v>35199</v>
      </c>
      <c r="C26" s="44">
        <v>4728.89</v>
      </c>
      <c r="D26" s="38">
        <v>31766</v>
      </c>
      <c r="E26" s="45">
        <v>4728.76</v>
      </c>
      <c r="F26" s="38">
        <v>663</v>
      </c>
      <c r="G26" s="45">
        <v>4731.3</v>
      </c>
      <c r="H26" s="38">
        <v>2770</v>
      </c>
      <c r="I26" s="46">
        <v>4729.77</v>
      </c>
      <c r="J26" s="95" t="s">
        <v>66</v>
      </c>
      <c r="K26" s="36">
        <v>4450</v>
      </c>
      <c r="L26" s="44">
        <v>4766.79</v>
      </c>
      <c r="M26" s="38">
        <v>50</v>
      </c>
      <c r="N26" s="45">
        <v>4813.51</v>
      </c>
      <c r="O26" s="38">
        <v>3877</v>
      </c>
      <c r="P26" s="45">
        <v>4775.13</v>
      </c>
      <c r="Q26" s="38">
        <v>523</v>
      </c>
      <c r="R26" s="46">
        <v>4700.47</v>
      </c>
    </row>
    <row r="27" spans="1:18" ht="12">
      <c r="A27" s="95" t="s">
        <v>12</v>
      </c>
      <c r="B27" s="36">
        <v>38128</v>
      </c>
      <c r="C27" s="47">
        <v>5453.02</v>
      </c>
      <c r="D27" s="38">
        <v>34163</v>
      </c>
      <c r="E27" s="45">
        <v>5453.17</v>
      </c>
      <c r="F27" s="38">
        <v>604</v>
      </c>
      <c r="G27" s="45">
        <v>5436.53</v>
      </c>
      <c r="H27" s="38">
        <v>3361</v>
      </c>
      <c r="I27" s="46">
        <v>5454.51</v>
      </c>
      <c r="J27" s="95" t="s">
        <v>12</v>
      </c>
      <c r="K27" s="36">
        <v>8635</v>
      </c>
      <c r="L27" s="47">
        <v>5413.04</v>
      </c>
      <c r="M27" s="38">
        <v>42</v>
      </c>
      <c r="N27" s="45">
        <v>5485.25</v>
      </c>
      <c r="O27" s="38">
        <v>7188</v>
      </c>
      <c r="P27" s="45">
        <v>5407.14</v>
      </c>
      <c r="Q27" s="38">
        <v>1405</v>
      </c>
      <c r="R27" s="46">
        <v>5441.05</v>
      </c>
    </row>
    <row r="28" spans="1:18" ht="12">
      <c r="A28" s="95" t="s">
        <v>13</v>
      </c>
      <c r="B28" s="36">
        <v>13005</v>
      </c>
      <c r="C28" s="47">
        <v>6431.18</v>
      </c>
      <c r="D28" s="38">
        <v>12247</v>
      </c>
      <c r="E28" s="45">
        <v>6433.1</v>
      </c>
      <c r="F28" s="38">
        <v>193</v>
      </c>
      <c r="G28" s="45">
        <v>6414.45</v>
      </c>
      <c r="H28" s="38">
        <v>565</v>
      </c>
      <c r="I28" s="46">
        <v>6395.32</v>
      </c>
      <c r="J28" s="95" t="s">
        <v>13</v>
      </c>
      <c r="K28" s="36">
        <v>8467</v>
      </c>
      <c r="L28" s="47">
        <v>6406.57</v>
      </c>
      <c r="M28" s="38">
        <v>28</v>
      </c>
      <c r="N28" s="45">
        <v>6389.45</v>
      </c>
      <c r="O28" s="38">
        <v>7482</v>
      </c>
      <c r="P28" s="45">
        <v>6394.05</v>
      </c>
      <c r="Q28" s="38">
        <v>957</v>
      </c>
      <c r="R28" s="46">
        <v>6504.94</v>
      </c>
    </row>
    <row r="29" spans="1:18" ht="12">
      <c r="A29" s="95" t="s">
        <v>14</v>
      </c>
      <c r="B29" s="36">
        <v>6016</v>
      </c>
      <c r="C29" s="47">
        <v>7455.51</v>
      </c>
      <c r="D29" s="38">
        <v>5769</v>
      </c>
      <c r="E29" s="45">
        <v>7459.09</v>
      </c>
      <c r="F29" s="38">
        <v>62</v>
      </c>
      <c r="G29" s="45">
        <v>7410.18</v>
      </c>
      <c r="H29" s="38">
        <v>185</v>
      </c>
      <c r="I29" s="46">
        <v>7359.34</v>
      </c>
      <c r="J29" s="95" t="s">
        <v>14</v>
      </c>
      <c r="K29" s="36">
        <v>10341</v>
      </c>
      <c r="L29" s="47">
        <v>7585.78</v>
      </c>
      <c r="M29" s="38">
        <v>8</v>
      </c>
      <c r="N29" s="45">
        <v>7269.01</v>
      </c>
      <c r="O29" s="38">
        <v>6724</v>
      </c>
      <c r="P29" s="45">
        <v>7552.56</v>
      </c>
      <c r="Q29" s="38">
        <v>3609</v>
      </c>
      <c r="R29" s="46">
        <v>7648.36</v>
      </c>
    </row>
    <row r="30" spans="1:18" ht="12">
      <c r="A30" s="95" t="s">
        <v>67</v>
      </c>
      <c r="B30" s="36">
        <v>5987</v>
      </c>
      <c r="C30" s="47">
        <v>9218.85</v>
      </c>
      <c r="D30" s="38">
        <v>5855</v>
      </c>
      <c r="E30" s="45">
        <v>9217.09</v>
      </c>
      <c r="F30" s="38">
        <v>32</v>
      </c>
      <c r="G30" s="45">
        <v>9127.01</v>
      </c>
      <c r="H30" s="38">
        <v>100</v>
      </c>
      <c r="I30" s="46">
        <v>9351.39</v>
      </c>
      <c r="J30" s="95" t="s">
        <v>67</v>
      </c>
      <c r="K30" s="36">
        <v>14413</v>
      </c>
      <c r="L30" s="47">
        <v>9404.63</v>
      </c>
      <c r="M30" s="38">
        <v>6</v>
      </c>
      <c r="N30" s="45">
        <v>8941.04</v>
      </c>
      <c r="O30" s="38">
        <v>9420</v>
      </c>
      <c r="P30" s="45">
        <v>9435.24</v>
      </c>
      <c r="Q30" s="38">
        <v>4987</v>
      </c>
      <c r="R30" s="46">
        <v>9347.35</v>
      </c>
    </row>
    <row r="31" spans="1:18" ht="12">
      <c r="A31" s="48" t="s">
        <v>1</v>
      </c>
      <c r="B31" s="49">
        <v>970833</v>
      </c>
      <c r="C31" s="50">
        <v>2797.89</v>
      </c>
      <c r="D31" s="49">
        <v>671231</v>
      </c>
      <c r="E31" s="50">
        <v>3053.06</v>
      </c>
      <c r="F31" s="49">
        <v>108624</v>
      </c>
      <c r="G31" s="50">
        <v>2138.4</v>
      </c>
      <c r="H31" s="49">
        <v>190978</v>
      </c>
      <c r="I31" s="50">
        <v>2276.14</v>
      </c>
      <c r="J31" s="48" t="s">
        <v>1</v>
      </c>
      <c r="K31" s="49">
        <v>71159</v>
      </c>
      <c r="L31" s="50">
        <v>5926.85</v>
      </c>
      <c r="M31" s="49">
        <v>2225</v>
      </c>
      <c r="N31" s="50">
        <v>3349.06</v>
      </c>
      <c r="O31" s="49">
        <v>54497</v>
      </c>
      <c r="P31" s="50">
        <v>5763.75</v>
      </c>
      <c r="Q31" s="49">
        <v>14437</v>
      </c>
      <c r="R31" s="50">
        <v>6939.8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48" t="s">
        <v>100</v>
      </c>
      <c r="K33" s="148"/>
      <c r="L33" s="148"/>
      <c r="M33" s="148"/>
      <c r="N33" s="148"/>
      <c r="O33" s="148"/>
      <c r="P33" s="148"/>
      <c r="Q33" s="148"/>
      <c r="R33" s="148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18" ht="12.75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18" ht="12.75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79</v>
      </c>
      <c r="K39" s="142"/>
      <c r="L39" s="142"/>
      <c r="M39" s="142"/>
      <c r="N39" s="142"/>
      <c r="O39" s="142"/>
      <c r="P39" s="142"/>
      <c r="Q39" s="142"/>
      <c r="R39" s="142"/>
    </row>
    <row r="40" spans="1:18" ht="12.75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80</v>
      </c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143" t="s">
        <v>72</v>
      </c>
      <c r="B41" s="143"/>
      <c r="C41" s="143"/>
      <c r="D41" s="143"/>
      <c r="E41" s="143"/>
      <c r="F41" s="143"/>
      <c r="G41" s="143"/>
      <c r="H41" s="143"/>
      <c r="I41" s="143"/>
      <c r="J41" s="143" t="s">
        <v>72</v>
      </c>
      <c r="K41" s="143"/>
      <c r="L41" s="143"/>
      <c r="M41" s="143"/>
      <c r="N41" s="143"/>
      <c r="O41" s="143"/>
      <c r="P41" s="143"/>
      <c r="Q41" s="143"/>
      <c r="R41" s="143"/>
    </row>
    <row r="42" spans="1:18" ht="12.75" customHeight="1">
      <c r="A42" s="144" t="str">
        <f>A10</f>
        <v>za kolovoz 2019. (isplata u rujnu 2019.)</v>
      </c>
      <c r="B42" s="144"/>
      <c r="C42" s="144"/>
      <c r="D42" s="144"/>
      <c r="E42" s="144"/>
      <c r="F42" s="144"/>
      <c r="G42" s="144"/>
      <c r="H42" s="144"/>
      <c r="I42" s="144"/>
      <c r="J42" s="144" t="str">
        <f>A10</f>
        <v>za kolovoz 2019. (isplata u rujnu 2019.)</v>
      </c>
      <c r="K42" s="144"/>
      <c r="L42" s="144"/>
      <c r="M42" s="144"/>
      <c r="N42" s="144"/>
      <c r="O42" s="144"/>
      <c r="P42" s="144"/>
      <c r="Q42" s="144"/>
      <c r="R42" s="144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46" t="s">
        <v>6</v>
      </c>
      <c r="C44" s="149"/>
      <c r="D44" s="149"/>
      <c r="E44" s="149"/>
      <c r="F44" s="149"/>
      <c r="G44" s="149"/>
      <c r="H44" s="149"/>
      <c r="I44" s="147"/>
      <c r="J44" s="29"/>
      <c r="K44" s="146" t="s">
        <v>6</v>
      </c>
      <c r="L44" s="149"/>
      <c r="M44" s="149"/>
      <c r="N44" s="149"/>
      <c r="O44" s="149"/>
      <c r="P44" s="149"/>
      <c r="Q44" s="149"/>
      <c r="R44" s="147"/>
    </row>
    <row r="45" spans="1:18" ht="12">
      <c r="A45" s="30"/>
      <c r="B45" s="146" t="s">
        <v>1</v>
      </c>
      <c r="C45" s="147"/>
      <c r="D45" s="146" t="s">
        <v>7</v>
      </c>
      <c r="E45" s="147"/>
      <c r="F45" s="146" t="s">
        <v>70</v>
      </c>
      <c r="G45" s="147"/>
      <c r="H45" s="146" t="s">
        <v>8</v>
      </c>
      <c r="I45" s="147"/>
      <c r="J45" s="30"/>
      <c r="K45" s="146" t="s">
        <v>1</v>
      </c>
      <c r="L45" s="147"/>
      <c r="M45" s="146" t="s">
        <v>7</v>
      </c>
      <c r="N45" s="147"/>
      <c r="O45" s="146" t="s">
        <v>70</v>
      </c>
      <c r="P45" s="147"/>
      <c r="Q45" s="146" t="s">
        <v>8</v>
      </c>
      <c r="R45" s="147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18" ht="12">
      <c r="A48" s="95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5" t="s">
        <v>60</v>
      </c>
      <c r="K48" s="56">
        <v>43</v>
      </c>
      <c r="L48" s="61">
        <v>260.04</v>
      </c>
      <c r="M48" s="58"/>
      <c r="N48" s="51"/>
      <c r="O48" s="58">
        <v>41</v>
      </c>
      <c r="P48" s="51">
        <v>254.14</v>
      </c>
      <c r="Q48" s="58">
        <v>2</v>
      </c>
      <c r="R48" s="60">
        <v>381.04</v>
      </c>
    </row>
    <row r="49" spans="1:19" ht="12">
      <c r="A49" s="95" t="s">
        <v>9</v>
      </c>
      <c r="B49" s="56">
        <v>11</v>
      </c>
      <c r="C49" s="57">
        <v>849.61</v>
      </c>
      <c r="D49" s="58" t="s">
        <v>103</v>
      </c>
      <c r="E49" s="51" t="s">
        <v>104</v>
      </c>
      <c r="F49" s="58">
        <v>10</v>
      </c>
      <c r="G49" s="59">
        <v>853.25</v>
      </c>
      <c r="H49" s="58">
        <v>1</v>
      </c>
      <c r="I49" s="60">
        <v>813.17</v>
      </c>
      <c r="J49" s="95" t="s">
        <v>9</v>
      </c>
      <c r="K49" s="56">
        <v>236</v>
      </c>
      <c r="L49" s="61">
        <v>824.76</v>
      </c>
      <c r="M49" s="58"/>
      <c r="N49" s="51"/>
      <c r="O49" s="58">
        <v>216</v>
      </c>
      <c r="P49" s="51">
        <v>824.67</v>
      </c>
      <c r="Q49" s="58">
        <v>20</v>
      </c>
      <c r="R49" s="60">
        <v>825.71</v>
      </c>
      <c r="S49" s="7"/>
    </row>
    <row r="50" spans="1:19" ht="12">
      <c r="A50" s="95" t="s">
        <v>10</v>
      </c>
      <c r="B50" s="56">
        <v>121</v>
      </c>
      <c r="C50" s="62">
        <v>1340.67</v>
      </c>
      <c r="D50" s="58">
        <v>24</v>
      </c>
      <c r="E50" s="16">
        <v>1401.9</v>
      </c>
      <c r="F50" s="58">
        <v>87</v>
      </c>
      <c r="G50" s="16">
        <v>1324.68</v>
      </c>
      <c r="H50" s="58">
        <v>10</v>
      </c>
      <c r="I50" s="63">
        <v>1332.88</v>
      </c>
      <c r="J50" s="95" t="s">
        <v>10</v>
      </c>
      <c r="K50" s="56">
        <v>446</v>
      </c>
      <c r="L50" s="64">
        <v>1266.09</v>
      </c>
      <c r="M50" s="58"/>
      <c r="N50" s="16"/>
      <c r="O50" s="58">
        <v>396</v>
      </c>
      <c r="P50" s="16">
        <v>1271.5</v>
      </c>
      <c r="Q50" s="58">
        <v>50</v>
      </c>
      <c r="R50" s="63">
        <v>1223.27</v>
      </c>
      <c r="S50" s="7"/>
    </row>
    <row r="51" spans="1:19" ht="12">
      <c r="A51" s="95" t="s">
        <v>11</v>
      </c>
      <c r="B51" s="56">
        <v>406</v>
      </c>
      <c r="C51" s="62">
        <v>1781.16</v>
      </c>
      <c r="D51" s="58">
        <v>109</v>
      </c>
      <c r="E51" s="16">
        <v>1736.13</v>
      </c>
      <c r="F51" s="58">
        <v>266</v>
      </c>
      <c r="G51" s="16">
        <v>1802.21</v>
      </c>
      <c r="H51" s="58">
        <v>31</v>
      </c>
      <c r="I51" s="63">
        <v>1758.83</v>
      </c>
      <c r="J51" s="95" t="s">
        <v>11</v>
      </c>
      <c r="K51" s="56">
        <v>1087</v>
      </c>
      <c r="L51" s="64">
        <v>1784.15</v>
      </c>
      <c r="M51" s="58"/>
      <c r="N51" s="16"/>
      <c r="O51" s="58">
        <v>955</v>
      </c>
      <c r="P51" s="16">
        <v>1792.82</v>
      </c>
      <c r="Q51" s="58">
        <v>132</v>
      </c>
      <c r="R51" s="63">
        <v>1721.42</v>
      </c>
      <c r="S51" s="7"/>
    </row>
    <row r="52" spans="1:19" ht="12">
      <c r="A52" s="95" t="s">
        <v>61</v>
      </c>
      <c r="B52" s="56">
        <v>620</v>
      </c>
      <c r="C52" s="62">
        <v>2270.13</v>
      </c>
      <c r="D52" s="58">
        <v>34</v>
      </c>
      <c r="E52" s="16">
        <v>2231.16</v>
      </c>
      <c r="F52" s="58">
        <v>508</v>
      </c>
      <c r="G52" s="16">
        <v>2271.31</v>
      </c>
      <c r="H52" s="58">
        <v>78</v>
      </c>
      <c r="I52" s="63">
        <v>2279.43</v>
      </c>
      <c r="J52" s="95" t="s">
        <v>61</v>
      </c>
      <c r="K52" s="56">
        <v>952</v>
      </c>
      <c r="L52" s="64">
        <v>2261.72</v>
      </c>
      <c r="M52" s="58"/>
      <c r="N52" s="16"/>
      <c r="O52" s="58">
        <v>898</v>
      </c>
      <c r="P52" s="16">
        <v>2263.59</v>
      </c>
      <c r="Q52" s="58">
        <v>54</v>
      </c>
      <c r="R52" s="63">
        <v>2230.5</v>
      </c>
      <c r="S52" s="7"/>
    </row>
    <row r="53" spans="1:19" ht="12">
      <c r="A53" s="95" t="s">
        <v>62</v>
      </c>
      <c r="B53" s="56">
        <v>1607</v>
      </c>
      <c r="C53" s="62">
        <v>2808.96</v>
      </c>
      <c r="D53" s="58">
        <v>310</v>
      </c>
      <c r="E53" s="16">
        <v>2864.1</v>
      </c>
      <c r="F53" s="58">
        <v>1140</v>
      </c>
      <c r="G53" s="16">
        <v>2796.94</v>
      </c>
      <c r="H53" s="58">
        <v>157</v>
      </c>
      <c r="I53" s="63">
        <v>2787.36</v>
      </c>
      <c r="J53" s="95" t="s">
        <v>62</v>
      </c>
      <c r="K53" s="56">
        <v>815</v>
      </c>
      <c r="L53" s="64">
        <v>2742.04</v>
      </c>
      <c r="M53" s="58"/>
      <c r="N53" s="16"/>
      <c r="O53" s="58">
        <v>682</v>
      </c>
      <c r="P53" s="16">
        <v>2716.5</v>
      </c>
      <c r="Q53" s="58">
        <v>133</v>
      </c>
      <c r="R53" s="63">
        <v>2873.01</v>
      </c>
      <c r="S53" s="7"/>
    </row>
    <row r="54" spans="1:19" ht="12">
      <c r="A54" s="95" t="s">
        <v>63</v>
      </c>
      <c r="B54" s="56">
        <v>4076</v>
      </c>
      <c r="C54" s="62">
        <v>3289.94</v>
      </c>
      <c r="D54" s="58">
        <v>1193</v>
      </c>
      <c r="E54" s="16">
        <v>3285.07</v>
      </c>
      <c r="F54" s="58">
        <v>2693</v>
      </c>
      <c r="G54" s="16">
        <v>3294.8</v>
      </c>
      <c r="H54" s="58">
        <v>190</v>
      </c>
      <c r="I54" s="63">
        <v>3251.72</v>
      </c>
      <c r="J54" s="95" t="s">
        <v>63</v>
      </c>
      <c r="K54" s="56">
        <v>529</v>
      </c>
      <c r="L54" s="64">
        <v>3263.88</v>
      </c>
      <c r="M54" s="58"/>
      <c r="N54" s="16"/>
      <c r="O54" s="58">
        <v>463</v>
      </c>
      <c r="P54" s="16">
        <v>3266.5</v>
      </c>
      <c r="Q54" s="58">
        <v>66</v>
      </c>
      <c r="R54" s="63">
        <v>3245.51</v>
      </c>
      <c r="S54" s="7"/>
    </row>
    <row r="55" spans="1:23" ht="12">
      <c r="A55" s="95" t="s">
        <v>64</v>
      </c>
      <c r="B55" s="56">
        <v>2726</v>
      </c>
      <c r="C55" s="62">
        <v>3780.18</v>
      </c>
      <c r="D55" s="58">
        <v>1258</v>
      </c>
      <c r="E55" s="16">
        <v>3797.79</v>
      </c>
      <c r="F55" s="58">
        <v>1270</v>
      </c>
      <c r="G55" s="16">
        <v>3772.64</v>
      </c>
      <c r="H55" s="58">
        <v>198</v>
      </c>
      <c r="I55" s="63">
        <v>3716.68</v>
      </c>
      <c r="J55" s="95" t="s">
        <v>64</v>
      </c>
      <c r="K55" s="56">
        <v>541</v>
      </c>
      <c r="L55" s="64">
        <v>3825.18</v>
      </c>
      <c r="M55" s="58"/>
      <c r="N55" s="16"/>
      <c r="O55" s="58">
        <v>402</v>
      </c>
      <c r="P55" s="16">
        <v>3825.98</v>
      </c>
      <c r="Q55" s="58">
        <v>139</v>
      </c>
      <c r="R55" s="63">
        <v>3822.87</v>
      </c>
      <c r="S55" s="7"/>
      <c r="W55" s="3">
        <f>K62-O62-Q62</f>
        <v>0</v>
      </c>
    </row>
    <row r="56" spans="1:19" ht="12">
      <c r="A56" s="95" t="s">
        <v>65</v>
      </c>
      <c r="B56" s="56">
        <v>2674</v>
      </c>
      <c r="C56" s="62">
        <v>4165.31</v>
      </c>
      <c r="D56" s="58">
        <v>855</v>
      </c>
      <c r="E56" s="16">
        <v>4193.7</v>
      </c>
      <c r="F56" s="58">
        <v>1662</v>
      </c>
      <c r="G56" s="16">
        <v>4146.49</v>
      </c>
      <c r="H56" s="58">
        <v>157</v>
      </c>
      <c r="I56" s="63">
        <v>4209.86</v>
      </c>
      <c r="J56" s="95" t="s">
        <v>65</v>
      </c>
      <c r="K56" s="56">
        <v>789</v>
      </c>
      <c r="L56" s="64">
        <v>4168.89</v>
      </c>
      <c r="M56" s="58"/>
      <c r="N56" s="16"/>
      <c r="O56" s="58">
        <v>727</v>
      </c>
      <c r="P56" s="16">
        <v>4162.25</v>
      </c>
      <c r="Q56" s="58">
        <v>62</v>
      </c>
      <c r="R56" s="63">
        <v>4246.66</v>
      </c>
      <c r="S56" s="7"/>
    </row>
    <row r="57" spans="1:19" ht="12">
      <c r="A57" s="95" t="s">
        <v>66</v>
      </c>
      <c r="B57" s="56">
        <v>1151</v>
      </c>
      <c r="C57" s="62">
        <v>4741.88</v>
      </c>
      <c r="D57" s="58">
        <v>647</v>
      </c>
      <c r="E57" s="16">
        <v>4757.75</v>
      </c>
      <c r="F57" s="58">
        <v>411</v>
      </c>
      <c r="G57" s="16">
        <v>4722.18</v>
      </c>
      <c r="H57" s="58">
        <v>93</v>
      </c>
      <c r="I57" s="63">
        <v>4718.5</v>
      </c>
      <c r="J57" s="95" t="s">
        <v>66</v>
      </c>
      <c r="K57" s="56">
        <v>525</v>
      </c>
      <c r="L57" s="64">
        <v>4746.29</v>
      </c>
      <c r="M57" s="58"/>
      <c r="N57" s="16"/>
      <c r="O57" s="58">
        <v>468</v>
      </c>
      <c r="P57" s="16">
        <v>4747.67</v>
      </c>
      <c r="Q57" s="58">
        <v>57</v>
      </c>
      <c r="R57" s="63">
        <v>4734.99</v>
      </c>
      <c r="S57" s="7"/>
    </row>
    <row r="58" spans="1:19" ht="12">
      <c r="A58" s="95" t="s">
        <v>12</v>
      </c>
      <c r="B58" s="56">
        <v>1167</v>
      </c>
      <c r="C58" s="62">
        <v>5436.93</v>
      </c>
      <c r="D58" s="58">
        <v>776</v>
      </c>
      <c r="E58" s="16">
        <v>5470.36</v>
      </c>
      <c r="F58" s="58">
        <v>295</v>
      </c>
      <c r="G58" s="16">
        <v>5354.35</v>
      </c>
      <c r="H58" s="58">
        <v>96</v>
      </c>
      <c r="I58" s="63">
        <v>5420.37</v>
      </c>
      <c r="J58" s="95" t="s">
        <v>12</v>
      </c>
      <c r="K58" s="56">
        <v>414</v>
      </c>
      <c r="L58" s="19">
        <v>5458.96</v>
      </c>
      <c r="M58" s="58"/>
      <c r="N58" s="16"/>
      <c r="O58" s="58">
        <v>388</v>
      </c>
      <c r="P58" s="16">
        <v>5466.26</v>
      </c>
      <c r="Q58" s="58">
        <v>26</v>
      </c>
      <c r="R58" s="63">
        <v>5349.94</v>
      </c>
      <c r="S58" s="7"/>
    </row>
    <row r="59" spans="1:19" ht="12">
      <c r="A59" s="95" t="s">
        <v>13</v>
      </c>
      <c r="B59" s="56">
        <v>549</v>
      </c>
      <c r="C59" s="62">
        <v>6399.86</v>
      </c>
      <c r="D59" s="58">
        <v>429</v>
      </c>
      <c r="E59" s="16">
        <v>6398.62</v>
      </c>
      <c r="F59" s="58">
        <v>81</v>
      </c>
      <c r="G59" s="16">
        <v>6419.43</v>
      </c>
      <c r="H59" s="58">
        <v>39</v>
      </c>
      <c r="I59" s="63">
        <v>6372.77</v>
      </c>
      <c r="J59" s="95" t="s">
        <v>13</v>
      </c>
      <c r="K59" s="56">
        <v>205</v>
      </c>
      <c r="L59" s="19">
        <v>6468.51</v>
      </c>
      <c r="M59" s="58"/>
      <c r="N59" s="16"/>
      <c r="O59" s="58">
        <v>192</v>
      </c>
      <c r="P59" s="16">
        <v>6467.92</v>
      </c>
      <c r="Q59" s="58">
        <v>13</v>
      </c>
      <c r="R59" s="63">
        <v>6477.29</v>
      </c>
      <c r="S59" s="7"/>
    </row>
    <row r="60" spans="1:19" ht="12">
      <c r="A60" s="95" t="s">
        <v>14</v>
      </c>
      <c r="B60" s="56">
        <v>174</v>
      </c>
      <c r="C60" s="62">
        <v>7410.68</v>
      </c>
      <c r="D60" s="58">
        <v>111</v>
      </c>
      <c r="E60" s="16">
        <v>7406.15</v>
      </c>
      <c r="F60" s="58">
        <v>43</v>
      </c>
      <c r="G60" s="16">
        <v>7447.31</v>
      </c>
      <c r="H60" s="58">
        <v>20</v>
      </c>
      <c r="I60" s="63">
        <v>7357.05</v>
      </c>
      <c r="J60" s="95" t="s">
        <v>14</v>
      </c>
      <c r="K60" s="56">
        <v>92</v>
      </c>
      <c r="L60" s="19">
        <v>7362.99</v>
      </c>
      <c r="M60" s="58"/>
      <c r="N60" s="16"/>
      <c r="O60" s="58">
        <v>89</v>
      </c>
      <c r="P60" s="16">
        <v>7360.02</v>
      </c>
      <c r="Q60" s="58">
        <v>3</v>
      </c>
      <c r="R60" s="63">
        <v>7451.27</v>
      </c>
      <c r="S60" s="7"/>
    </row>
    <row r="61" spans="1:19" ht="12">
      <c r="A61" s="95" t="s">
        <v>67</v>
      </c>
      <c r="B61" s="56">
        <v>201</v>
      </c>
      <c r="C61" s="62">
        <v>9133.3</v>
      </c>
      <c r="D61" s="58">
        <v>144</v>
      </c>
      <c r="E61" s="16">
        <v>9217.56</v>
      </c>
      <c r="F61" s="58">
        <v>44</v>
      </c>
      <c r="G61" s="16">
        <v>8991.02</v>
      </c>
      <c r="H61" s="58">
        <v>13</v>
      </c>
      <c r="I61" s="63">
        <v>8681.58</v>
      </c>
      <c r="J61" s="95" t="s">
        <v>67</v>
      </c>
      <c r="K61" s="56">
        <v>52</v>
      </c>
      <c r="L61" s="19">
        <v>8919.4</v>
      </c>
      <c r="M61" s="58"/>
      <c r="N61" s="16"/>
      <c r="O61" s="58">
        <v>50</v>
      </c>
      <c r="P61" s="16">
        <v>8903.31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15483</v>
      </c>
      <c r="C62" s="66">
        <v>3882.35</v>
      </c>
      <c r="D62" s="65">
        <v>5890</v>
      </c>
      <c r="E62" s="66">
        <v>4361.06</v>
      </c>
      <c r="F62" s="65">
        <v>8510</v>
      </c>
      <c r="G62" s="66">
        <v>3555.5</v>
      </c>
      <c r="H62" s="65">
        <v>1083</v>
      </c>
      <c r="I62" s="66">
        <v>3847.16</v>
      </c>
      <c r="J62" s="48" t="s">
        <v>1</v>
      </c>
      <c r="K62" s="65">
        <v>6726</v>
      </c>
      <c r="L62" s="66">
        <v>3182</v>
      </c>
      <c r="M62" s="65"/>
      <c r="N62" s="66"/>
      <c r="O62" s="65">
        <v>5967</v>
      </c>
      <c r="P62" s="66">
        <v>3192.7</v>
      </c>
      <c r="Q62" s="65">
        <v>759</v>
      </c>
      <c r="R62" s="66">
        <v>3097.88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A39:I39"/>
    <mergeCell ref="J39:R39"/>
    <mergeCell ref="O45:P45"/>
    <mergeCell ref="Q45:R4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2019-09-09T11:19:41Z</cp:lastPrinted>
  <dcterms:created xsi:type="dcterms:W3CDTF">2012-01-05T13:22:43Z</dcterms:created>
  <dcterms:modified xsi:type="dcterms:W3CDTF">2019-09-09T11:19:49Z</dcterms:modified>
  <cp:category/>
  <cp:version/>
  <cp:contentType/>
  <cp:contentStatus/>
</cp:coreProperties>
</file>