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725" tabRatio="781" activeTab="0"/>
  </bookViews>
  <sheets>
    <sheet name="u siječnju 2020." sheetId="1" r:id="rId1"/>
    <sheet name="u siječnju 2020.-prema svotama" sheetId="2" r:id="rId2"/>
    <sheet name="u siječnju 2020.-svote bez MU" sheetId="3" r:id="rId3"/>
  </sheets>
  <definedNames>
    <definedName name="_xlnm.Print_Area" localSheetId="0">'u siječnju 2020.'!$A$1:$E$54</definedName>
    <definedName name="_xlnm.Print_Area" localSheetId="1">'u siječnju 2020.-prema svotama'!$A$1:$R$65</definedName>
    <definedName name="_xlnm.Print_Area" localSheetId="2">'u siječnju 2020.-svote bez MU'!$A$1:$R$65</definedName>
  </definedNames>
  <calcPr fullCalcOnLoad="1"/>
</workbook>
</file>

<file path=xl/sharedStrings.xml><?xml version="1.0" encoding="utf-8"?>
<sst xmlns="http://schemas.openxmlformats.org/spreadsheetml/2006/main" count="398" uniqueCount="106">
  <si>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</si>
  <si>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</si>
  <si>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</si>
  <si>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</si>
  <si>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</si>
  <si>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</si>
  <si>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</si>
  <si>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</si>
  <si>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</si>
  <si>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</si>
  <si>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</si>
  <si>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</si>
  <si>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</si>
  <si>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</si>
  <si>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</si>
  <si>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</si>
  <si>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</si>
  <si>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</si>
  <si>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</si>
  <si>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</si>
  <si>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</si>
  <si>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</si>
  <si>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</si>
  <si>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</si>
  <si>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</si>
  <si>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</si>
  <si>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</si>
  <si>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</si>
  <si>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</si>
  <si>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</si>
  <si>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</si>
  <si>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</si>
  <si>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</si>
  <si>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</si>
  <si>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</si>
  <si>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</si>
  <si>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</si>
  <si>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</si>
  <si>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</si>
  <si>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</si>
  <si>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</si>
  <si>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</si>
  <si>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</si>
  <si>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</si>
  <si>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</si>
  <si>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</si>
  <si>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</si>
  <si>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</si>
  <si>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</si>
  <si>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</si>
  <si>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</si>
  <si>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</si>
  <si>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</si>
  <si>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</si>
  <si>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</si>
  <si>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</si>
  <si>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</si>
  <si>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</si>
  <si>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</si>
  <si>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</si>
  <si>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</si>
  <si>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</si>
  <si>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</si>
  <si>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</si>
  <si>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</si>
  <si>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</si>
  <si>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</si>
  <si>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</si>
  <si>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</rPr>
      <t>ZAKONU O MIROVINSKOM OSIGURANJU</t>
    </r>
    <r>
      <rPr>
        <b/>
        <sz val="10"/>
        <color indexed="10"/>
        <rFont val="Calibri"/>
        <family val="2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</si>
  <si>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</rPr>
      <t>ZOHBDR</t>
    </r>
  </si>
  <si>
    <r>
      <t>INVALIDSKA</t>
    </r>
    <r>
      <rPr>
        <sz val="9"/>
        <rFont val="Calibri"/>
        <family val="2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</si>
  <si>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</si>
  <si>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</si>
  <si>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</si>
  <si>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</si>
  <si>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</si>
  <si>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</si>
  <si>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</si>
  <si>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</si>
  <si>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</si>
  <si>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</si>
  <si>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</si>
  <si>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</si>
  <si>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</si>
  <si>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</si>
  <si>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</si>
  <si>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</si>
  <si>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</si>
  <si>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</si>
  <si>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</si>
  <si>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</si>
  <si>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</si>
  <si>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</si>
  <si>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</si>
  <si>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</si>
  <si>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</si>
  <si>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</si>
  <si>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Primjena čl. 175. st. 7. i čl. 58. Zakona o mirovinskom osiguranju (NN 157/13, 151/14, 33/15, 93/15, 120/16, 18/18, 62/18 i 115/18)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</rPr>
      <t>za korisnike 
kojima su mirovine priznate prema općim propisima</t>
    </r>
    <r>
      <rPr>
        <sz val="8"/>
        <rFont val="Calibri"/>
        <family val="2"/>
      </rPr>
      <t>, a određene prema spomenutom Zakonu.</t>
    </r>
  </si>
  <si>
    <r>
      <t>Starosna mirovina prevedena iz invalidske (čl. 36. ZOHBDR/2017.)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</si>
  <si>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 xml:space="preserve">2 </t>
    </r>
    <r>
      <rPr>
        <sz val="8"/>
        <color indexed="8"/>
        <rFont val="Calibri"/>
        <family val="2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</si>
  <si>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</si>
  <si>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</si>
  <si>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r>
      <t>Invalidska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</si>
  <si>
    <t xml:space="preserve">         </t>
  </si>
  <si>
    <t xml:space="preserve">          </t>
  </si>
  <si>
    <t>za prosinac 2019. (isplata u siječnju 2020.)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</si>
</sst>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sz val="7.5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0"/>
      <name val="Calibri"/>
      <family val="2"/>
    </font>
    <font>
      <sz val="7"/>
      <color theme="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13" xfId="0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57" fillId="0" borderId="0" xfId="0" applyFont="1" applyAlignment="1">
      <alignment vertical="top" wrapText="1"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58" fillId="0" borderId="12" xfId="0" applyFont="1" applyBorder="1" applyAlignment="1">
      <alignment horizontal="right"/>
    </xf>
    <xf numFmtId="4" fontId="58" fillId="0" borderId="12" xfId="0" applyNumberFormat="1" applyFont="1" applyBorder="1" applyAlignment="1">
      <alignment horizontal="right"/>
    </xf>
    <xf numFmtId="4" fontId="58" fillId="0" borderId="19" xfId="0" applyNumberFormat="1" applyFont="1" applyBorder="1" applyAlignment="1">
      <alignment horizontal="right"/>
    </xf>
    <xf numFmtId="0" fontId="58" fillId="0" borderId="13" xfId="0" applyFont="1" applyBorder="1" applyAlignment="1">
      <alignment horizontal="right"/>
    </xf>
    <xf numFmtId="4" fontId="58" fillId="0" borderId="13" xfId="0" applyNumberFormat="1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4" fontId="58" fillId="0" borderId="2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7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6" fillId="0" borderId="21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0" fillId="0" borderId="2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21" xfId="0" applyFont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wrapText="1"/>
    </xf>
    <xf numFmtId="0" fontId="30" fillId="0" borderId="21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top"/>
    </xf>
    <xf numFmtId="1" fontId="61" fillId="33" borderId="0" xfId="0" applyNumberFormat="1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53.28125" style="6" customWidth="1"/>
    <col min="2" max="2" width="11.140625" style="6" customWidth="1"/>
    <col min="3" max="3" width="11.28125" style="6" customWidth="1"/>
    <col min="4" max="4" width="12.421875" style="6" customWidth="1"/>
    <col min="5" max="5" width="12.140625" style="6" customWidth="1"/>
    <col min="6" max="6" width="9.140625" style="6" customWidth="1"/>
    <col min="7" max="7" width="13.00390625" style="6" customWidth="1"/>
    <col min="8" max="13" width="9.140625" style="6" customWidth="1"/>
    <col min="14" max="22" width="9.140625" style="125" customWidth="1"/>
    <col min="23" max="16384" width="9.140625" style="6" customWidth="1"/>
  </cols>
  <sheetData>
    <row r="1" spans="1:3" ht="12.75">
      <c r="A1" s="8" t="s">
        <v>30</v>
      </c>
      <c r="B1" s="8"/>
      <c r="C1" s="9"/>
    </row>
    <row r="2" spans="1:3" ht="12.75">
      <c r="A2" s="8" t="s">
        <v>31</v>
      </c>
      <c r="B2" s="8"/>
      <c r="C2" s="9"/>
    </row>
    <row r="3" spans="1:3" ht="12.75">
      <c r="A3" s="70" t="s">
        <v>0</v>
      </c>
      <c r="B3" s="71"/>
      <c r="C3" s="10"/>
    </row>
    <row r="4" spans="1:3" ht="9" customHeight="1">
      <c r="A4" s="70"/>
      <c r="B4" s="71"/>
      <c r="C4" s="10"/>
    </row>
    <row r="5" spans="1:5" ht="12.75">
      <c r="A5" s="134" t="s">
        <v>32</v>
      </c>
      <c r="B5" s="134"/>
      <c r="C5" s="134"/>
      <c r="D5" s="134"/>
      <c r="E5" s="134"/>
    </row>
    <row r="6" spans="1:5" ht="12.75">
      <c r="A6" s="134" t="s">
        <v>105</v>
      </c>
      <c r="B6" s="134"/>
      <c r="C6" s="134"/>
      <c r="D6" s="134"/>
      <c r="E6" s="134"/>
    </row>
    <row r="7" spans="1:5" ht="12" customHeight="1">
      <c r="A7" s="10"/>
      <c r="B7" s="10"/>
      <c r="E7" s="11" t="s">
        <v>33</v>
      </c>
    </row>
    <row r="8" spans="1:5" ht="12.75">
      <c r="A8" s="135" t="s">
        <v>34</v>
      </c>
      <c r="B8" s="135" t="s">
        <v>22</v>
      </c>
      <c r="C8" s="135" t="s">
        <v>35</v>
      </c>
      <c r="D8" s="132" t="s">
        <v>36</v>
      </c>
      <c r="E8" s="133"/>
    </row>
    <row r="9" spans="1:23" ht="28.5" customHeight="1">
      <c r="A9" s="136"/>
      <c r="B9" s="136"/>
      <c r="C9" s="136"/>
      <c r="D9" s="77" t="s">
        <v>37</v>
      </c>
      <c r="E9" s="78" t="s">
        <v>38</v>
      </c>
      <c r="O9" s="147" t="s">
        <v>94</v>
      </c>
      <c r="P9" s="148"/>
      <c r="Q9" s="148"/>
      <c r="R9" s="148"/>
      <c r="S9" s="148"/>
      <c r="T9" s="148"/>
      <c r="U9" s="148"/>
      <c r="V9" s="148"/>
      <c r="W9" s="83"/>
    </row>
    <row r="10" spans="1:23" ht="12.75">
      <c r="A10" s="79"/>
      <c r="B10" s="79"/>
      <c r="C10" s="79"/>
      <c r="D10" s="79"/>
      <c r="O10" s="148"/>
      <c r="P10" s="148"/>
      <c r="Q10" s="148"/>
      <c r="R10" s="148"/>
      <c r="S10" s="148"/>
      <c r="T10" s="148"/>
      <c r="U10" s="148"/>
      <c r="V10" s="148"/>
      <c r="W10" s="83"/>
    </row>
    <row r="11" spans="1:23" ht="12.75">
      <c r="A11" s="70" t="s">
        <v>39</v>
      </c>
      <c r="B11" s="70"/>
      <c r="C11" s="70"/>
      <c r="D11" s="70"/>
      <c r="O11" s="148"/>
      <c r="P11" s="148" t="s">
        <v>91</v>
      </c>
      <c r="Q11" s="148"/>
      <c r="R11" s="149" t="s">
        <v>95</v>
      </c>
      <c r="S11" s="148"/>
      <c r="T11" s="148"/>
      <c r="U11" s="148"/>
      <c r="V11" s="148"/>
      <c r="W11" s="83"/>
    </row>
    <row r="12" spans="1:23" ht="18.75" customHeight="1">
      <c r="A12" s="96" t="s">
        <v>40</v>
      </c>
      <c r="B12" s="112">
        <f>P12</f>
        <v>498815</v>
      </c>
      <c r="C12" s="99">
        <f>Q12</f>
        <v>2718.08</v>
      </c>
      <c r="D12" s="96">
        <f>R12</f>
        <v>410662</v>
      </c>
      <c r="E12" s="99">
        <f>S12</f>
        <v>3131.37</v>
      </c>
      <c r="O12" s="148" t="s">
        <v>81</v>
      </c>
      <c r="P12" s="148">
        <v>498815</v>
      </c>
      <c r="Q12" s="148">
        <v>2718.08</v>
      </c>
      <c r="R12" s="148">
        <v>410662</v>
      </c>
      <c r="S12" s="148">
        <v>3131.37</v>
      </c>
      <c r="T12" s="148"/>
      <c r="U12" s="148"/>
      <c r="V12" s="148"/>
      <c r="W12" s="83"/>
    </row>
    <row r="13" spans="1:23" ht="12.75">
      <c r="A13" s="80" t="s">
        <v>54</v>
      </c>
      <c r="B13" s="113">
        <f>P14</f>
        <v>32028</v>
      </c>
      <c r="C13" s="111">
        <f>Q14</f>
        <v>3663.34</v>
      </c>
      <c r="D13" s="110">
        <f>R14</f>
        <v>27931</v>
      </c>
      <c r="E13" s="111">
        <f>S14</f>
        <v>3866.31</v>
      </c>
      <c r="O13" s="148" t="s">
        <v>82</v>
      </c>
      <c r="P13" s="148">
        <v>199032</v>
      </c>
      <c r="Q13" s="148">
        <v>2601.76</v>
      </c>
      <c r="R13" s="148">
        <v>162845</v>
      </c>
      <c r="S13" s="148">
        <v>2904.45</v>
      </c>
      <c r="T13" s="148"/>
      <c r="U13" s="148"/>
      <c r="V13" s="148"/>
      <c r="W13" s="83"/>
    </row>
    <row r="14" spans="1:23" ht="15">
      <c r="A14" s="80" t="s">
        <v>96</v>
      </c>
      <c r="B14" s="113">
        <f>P16</f>
        <v>84381</v>
      </c>
      <c r="C14" s="111">
        <f>Q16</f>
        <v>2394.5</v>
      </c>
      <c r="D14" s="110">
        <f>R16</f>
        <v>72638</v>
      </c>
      <c r="E14" s="111">
        <f>S16</f>
        <v>2704.11</v>
      </c>
      <c r="O14" s="148" t="s">
        <v>83</v>
      </c>
      <c r="P14" s="148">
        <v>32028</v>
      </c>
      <c r="Q14" s="148">
        <v>3663.34</v>
      </c>
      <c r="R14" s="148">
        <v>27931</v>
      </c>
      <c r="S14" s="148">
        <v>3866.31</v>
      </c>
      <c r="T14" s="148"/>
      <c r="U14" s="148"/>
      <c r="V14" s="148"/>
      <c r="W14" s="83"/>
    </row>
    <row r="15" spans="1:23" ht="12.75">
      <c r="A15" s="26" t="s">
        <v>41</v>
      </c>
      <c r="B15" s="114">
        <f>P18</f>
        <v>615224</v>
      </c>
      <c r="C15" s="115">
        <f>Q18</f>
        <v>2722.9</v>
      </c>
      <c r="D15" s="116">
        <f>R18</f>
        <v>511231</v>
      </c>
      <c r="E15" s="115">
        <f>S18</f>
        <v>3110.82</v>
      </c>
      <c r="O15" s="148" t="s">
        <v>84</v>
      </c>
      <c r="P15" s="148">
        <v>317</v>
      </c>
      <c r="Q15" s="148">
        <v>2848.02</v>
      </c>
      <c r="R15" s="148">
        <v>309</v>
      </c>
      <c r="S15" s="148">
        <v>2857.83</v>
      </c>
      <c r="T15" s="148"/>
      <c r="U15" s="148"/>
      <c r="V15" s="148"/>
      <c r="W15" s="83"/>
    </row>
    <row r="16" spans="1:23" ht="12.75">
      <c r="A16" s="110" t="s">
        <v>42</v>
      </c>
      <c r="B16" s="113">
        <f>P13</f>
        <v>199032</v>
      </c>
      <c r="C16" s="111">
        <f>Q13</f>
        <v>2601.76</v>
      </c>
      <c r="D16" s="110">
        <f>R13</f>
        <v>162845</v>
      </c>
      <c r="E16" s="111">
        <f>S13</f>
        <v>2904.45</v>
      </c>
      <c r="O16" s="148" t="s">
        <v>85</v>
      </c>
      <c r="P16" s="148">
        <v>84381</v>
      </c>
      <c r="Q16" s="148">
        <v>2394.5</v>
      </c>
      <c r="R16" s="148">
        <v>72638</v>
      </c>
      <c r="S16" s="148">
        <v>2704.11</v>
      </c>
      <c r="T16" s="148"/>
      <c r="U16" s="148"/>
      <c r="V16" s="148"/>
      <c r="W16" s="83"/>
    </row>
    <row r="17" spans="1:23" ht="15.75" customHeight="1">
      <c r="A17" s="81" t="s">
        <v>55</v>
      </c>
      <c r="B17" s="113">
        <f>P15</f>
        <v>317</v>
      </c>
      <c r="C17" s="111">
        <f>Q15</f>
        <v>2848.02</v>
      </c>
      <c r="D17" s="110">
        <f>R15</f>
        <v>309</v>
      </c>
      <c r="E17" s="111">
        <f>S15</f>
        <v>2857.83</v>
      </c>
      <c r="O17" s="148" t="s">
        <v>86</v>
      </c>
      <c r="P17" s="148">
        <v>814573</v>
      </c>
      <c r="Q17" s="148">
        <v>2693.35</v>
      </c>
      <c r="R17" s="148">
        <v>674385</v>
      </c>
      <c r="S17" s="148">
        <v>3060.87</v>
      </c>
      <c r="T17" s="148">
        <f>SUM(P12:P16)-P17</f>
        <v>0</v>
      </c>
      <c r="U17" s="148">
        <f>SUM(R12:R16)-R17</f>
        <v>0</v>
      </c>
      <c r="V17" s="148">
        <f>SUM(P17,P19,P20)-P21</f>
        <v>0</v>
      </c>
      <c r="W17" s="83"/>
    </row>
    <row r="18" spans="1:23" ht="12.75">
      <c r="A18" s="26" t="s">
        <v>43</v>
      </c>
      <c r="B18" s="114">
        <f>P17</f>
        <v>814573</v>
      </c>
      <c r="C18" s="115">
        <f>Q17</f>
        <v>2693.35</v>
      </c>
      <c r="D18" s="116">
        <f>R17</f>
        <v>674385</v>
      </c>
      <c r="E18" s="115">
        <f>S17</f>
        <v>3060.87</v>
      </c>
      <c r="O18" s="148" t="s">
        <v>87</v>
      </c>
      <c r="P18" s="148">
        <v>615224</v>
      </c>
      <c r="Q18" s="148">
        <v>2722.9</v>
      </c>
      <c r="R18" s="148">
        <v>511231</v>
      </c>
      <c r="S18" s="148">
        <v>3110.82</v>
      </c>
      <c r="T18" s="148">
        <f>SUM(P12,P14,P16)-P18</f>
        <v>0</v>
      </c>
      <c r="U18" s="148">
        <f>SUM(R12,R14,R16)-R18</f>
        <v>0</v>
      </c>
      <c r="V18" s="148"/>
      <c r="W18" s="83"/>
    </row>
    <row r="19" spans="1:23" ht="15">
      <c r="A19" s="110" t="s">
        <v>101</v>
      </c>
      <c r="B19" s="113">
        <f aca="true" t="shared" si="0" ref="B19:E20">P19</f>
        <v>113127</v>
      </c>
      <c r="C19" s="111">
        <f t="shared" si="0"/>
        <v>2045.97</v>
      </c>
      <c r="D19" s="110">
        <f t="shared" si="0"/>
        <v>106863</v>
      </c>
      <c r="E19" s="111">
        <f t="shared" si="0"/>
        <v>2137.87</v>
      </c>
      <c r="O19" s="148" t="s">
        <v>88</v>
      </c>
      <c r="P19" s="148">
        <v>113127</v>
      </c>
      <c r="Q19" s="148">
        <v>2045.97</v>
      </c>
      <c r="R19" s="148">
        <v>106863</v>
      </c>
      <c r="S19" s="148">
        <v>2137.87</v>
      </c>
      <c r="T19" s="148"/>
      <c r="U19" s="148"/>
      <c r="V19" s="148"/>
      <c r="W19" s="83"/>
    </row>
    <row r="20" spans="1:23" s="75" customFormat="1" ht="16.5" customHeight="1">
      <c r="A20" s="110" t="s">
        <v>44</v>
      </c>
      <c r="B20" s="113">
        <f t="shared" si="0"/>
        <v>219739</v>
      </c>
      <c r="C20" s="111">
        <f t="shared" si="0"/>
        <v>2053.7</v>
      </c>
      <c r="D20" s="110">
        <f t="shared" si="0"/>
        <v>189935</v>
      </c>
      <c r="E20" s="117">
        <f t="shared" si="0"/>
        <v>2280.37</v>
      </c>
      <c r="G20" s="76"/>
      <c r="N20" s="126"/>
      <c r="O20" s="150" t="s">
        <v>89</v>
      </c>
      <c r="P20" s="150">
        <v>219739</v>
      </c>
      <c r="Q20" s="150">
        <v>2053.7</v>
      </c>
      <c r="R20" s="150">
        <v>189935</v>
      </c>
      <c r="S20" s="150">
        <v>2280.37</v>
      </c>
      <c r="T20" s="150"/>
      <c r="U20" s="150"/>
      <c r="V20" s="150"/>
      <c r="W20" s="124"/>
    </row>
    <row r="21" spans="1:23" ht="15.75" customHeight="1">
      <c r="A21" s="14" t="s">
        <v>45</v>
      </c>
      <c r="B21" s="86">
        <f>SUM(P17,P19,P20)</f>
        <v>1147439</v>
      </c>
      <c r="C21" s="87">
        <f>Q21</f>
        <v>2507.03</v>
      </c>
      <c r="D21" s="88">
        <f>SUM(D18:D20)</f>
        <v>971183</v>
      </c>
      <c r="E21" s="87">
        <f>S21</f>
        <v>2806.67</v>
      </c>
      <c r="G21" s="67"/>
      <c r="O21" s="148" t="s">
        <v>90</v>
      </c>
      <c r="P21" s="148">
        <v>1147439</v>
      </c>
      <c r="Q21" s="148">
        <v>2507.03</v>
      </c>
      <c r="R21" s="148">
        <v>971183</v>
      </c>
      <c r="S21" s="148">
        <v>2806.67</v>
      </c>
      <c r="T21" s="148">
        <f>SUM(P17,P19,P20)-P21</f>
        <v>0</v>
      </c>
      <c r="U21" s="148">
        <f>SUM(R17,R19,R20)-R21</f>
        <v>0</v>
      </c>
      <c r="V21" s="148"/>
      <c r="W21" s="83"/>
    </row>
    <row r="22" spans="1:23" ht="16.5" customHeight="1">
      <c r="A22" s="82"/>
      <c r="B22" s="83"/>
      <c r="C22" s="83"/>
      <c r="D22" s="5"/>
      <c r="O22" s="148" t="s">
        <v>92</v>
      </c>
      <c r="P22" s="148">
        <v>1241111</v>
      </c>
      <c r="Q22" s="148">
        <v>2724.78</v>
      </c>
      <c r="R22" s="148">
        <v>1064689</v>
      </c>
      <c r="S22" s="148">
        <v>3034.11</v>
      </c>
      <c r="T22" s="148"/>
      <c r="U22" s="148"/>
      <c r="V22" s="148"/>
      <c r="W22" s="83"/>
    </row>
    <row r="23" spans="1:23" ht="12.75">
      <c r="A23" s="70" t="s">
        <v>50</v>
      </c>
      <c r="B23" s="70"/>
      <c r="C23" s="70"/>
      <c r="D23" s="70"/>
      <c r="O23" s="148" t="s">
        <v>93</v>
      </c>
      <c r="P23" s="151">
        <f>B44-B36-B28-B21-B43</f>
        <v>0</v>
      </c>
      <c r="Q23" s="148"/>
      <c r="R23" s="148">
        <f>D44-D43-D36-D28-D21</f>
        <v>0</v>
      </c>
      <c r="S23" s="152">
        <f>((D21*E21)+(D28*E28)+(D36*E36)+(D43*E43))/D44</f>
        <v>3034.110177704475</v>
      </c>
      <c r="T23" s="148"/>
      <c r="U23" s="148"/>
      <c r="V23" s="148"/>
      <c r="W23" s="83"/>
    </row>
    <row r="24" spans="1:23" ht="12.75">
      <c r="A24" s="18" t="s">
        <v>51</v>
      </c>
      <c r="B24" s="18"/>
      <c r="C24" s="18"/>
      <c r="D24" s="18"/>
      <c r="O24" s="148"/>
      <c r="P24" s="148"/>
      <c r="Q24" s="148"/>
      <c r="R24" s="148">
        <f>D44-D43-D36-D28-D21</f>
        <v>0</v>
      </c>
      <c r="S24" s="148"/>
      <c r="T24" s="148"/>
      <c r="U24" s="148"/>
      <c r="V24" s="148"/>
      <c r="W24" s="83"/>
    </row>
    <row r="25" spans="1:23" ht="18.75" customHeight="1">
      <c r="A25" s="97" t="s">
        <v>40</v>
      </c>
      <c r="B25" s="96">
        <f aca="true" t="shared" si="1" ref="B25:E27">P25</f>
        <v>6054</v>
      </c>
      <c r="C25" s="99">
        <f t="shared" si="1"/>
        <v>4348.14</v>
      </c>
      <c r="D25" s="97">
        <f t="shared" si="1"/>
        <v>5968</v>
      </c>
      <c r="E25" s="99">
        <f t="shared" si="1"/>
        <v>4368.5</v>
      </c>
      <c r="O25" s="148"/>
      <c r="P25" s="148">
        <v>6054</v>
      </c>
      <c r="Q25" s="148">
        <v>4348.14</v>
      </c>
      <c r="R25" s="148">
        <v>5968</v>
      </c>
      <c r="S25" s="148">
        <v>4368.5</v>
      </c>
      <c r="T25" s="148"/>
      <c r="U25" s="148"/>
      <c r="V25" s="148"/>
      <c r="W25" s="83"/>
    </row>
    <row r="26" spans="1:23" ht="12.75">
      <c r="A26" s="100" t="s">
        <v>46</v>
      </c>
      <c r="B26" s="110">
        <f t="shared" si="1"/>
        <v>8493</v>
      </c>
      <c r="C26" s="111">
        <f t="shared" si="1"/>
        <v>3564.89</v>
      </c>
      <c r="D26" s="100">
        <f t="shared" si="1"/>
        <v>8487</v>
      </c>
      <c r="E26" s="111">
        <f t="shared" si="1"/>
        <v>3566.53</v>
      </c>
      <c r="O26" s="148"/>
      <c r="P26" s="148">
        <v>8493</v>
      </c>
      <c r="Q26" s="148">
        <v>3564.89</v>
      </c>
      <c r="R26" s="148">
        <v>8487</v>
      </c>
      <c r="S26" s="148">
        <v>3566.53</v>
      </c>
      <c r="T26" s="148"/>
      <c r="U26" s="148"/>
      <c r="V26" s="148"/>
      <c r="W26" s="83"/>
    </row>
    <row r="27" spans="1:23" s="75" customFormat="1" ht="16.5" customHeight="1">
      <c r="A27" s="100" t="s">
        <v>44</v>
      </c>
      <c r="B27" s="110">
        <f t="shared" si="1"/>
        <v>1100</v>
      </c>
      <c r="C27" s="111">
        <f t="shared" si="1"/>
        <v>3836.34</v>
      </c>
      <c r="D27" s="100">
        <f t="shared" si="1"/>
        <v>1094</v>
      </c>
      <c r="E27" s="111">
        <f t="shared" si="1"/>
        <v>3848.36</v>
      </c>
      <c r="N27" s="126"/>
      <c r="O27" s="150"/>
      <c r="P27" s="150">
        <v>1100</v>
      </c>
      <c r="Q27" s="150">
        <v>3836.34</v>
      </c>
      <c r="R27" s="153">
        <v>1094</v>
      </c>
      <c r="S27" s="153">
        <v>3848.36</v>
      </c>
      <c r="T27" s="150"/>
      <c r="U27" s="150"/>
      <c r="V27" s="150"/>
      <c r="W27" s="124"/>
    </row>
    <row r="28" spans="1:23" ht="15.75" customHeight="1">
      <c r="A28" s="14" t="s">
        <v>1</v>
      </c>
      <c r="B28" s="88">
        <f>SUM(P25:P27)</f>
        <v>15647</v>
      </c>
      <c r="C28" s="87">
        <f>Q28</f>
        <v>3887.02</v>
      </c>
      <c r="D28" s="88">
        <f>SUM(D25:D27)</f>
        <v>15549</v>
      </c>
      <c r="E28" s="87">
        <f>S28</f>
        <v>3894.17</v>
      </c>
      <c r="O28" s="148"/>
      <c r="P28" s="148">
        <v>15647</v>
      </c>
      <c r="Q28" s="148">
        <v>3887.02</v>
      </c>
      <c r="R28" s="153">
        <v>15549</v>
      </c>
      <c r="S28" s="153">
        <v>3894.17</v>
      </c>
      <c r="T28" s="148">
        <f>P28-P25-P26-P27</f>
        <v>0</v>
      </c>
      <c r="U28" s="148">
        <f>R28-R25-R26-R27</f>
        <v>0</v>
      </c>
      <c r="V28" s="148"/>
      <c r="W28" s="83"/>
    </row>
    <row r="29" spans="1:23" ht="16.5" customHeight="1">
      <c r="A29" s="21"/>
      <c r="B29" s="22"/>
      <c r="C29" s="22"/>
      <c r="D29" s="25"/>
      <c r="O29" s="148"/>
      <c r="P29" s="148"/>
      <c r="Q29" s="148"/>
      <c r="R29" s="148"/>
      <c r="S29" s="148"/>
      <c r="T29" s="148"/>
      <c r="U29" s="148"/>
      <c r="V29" s="148"/>
      <c r="W29" s="83"/>
    </row>
    <row r="30" spans="1:23" ht="12.75">
      <c r="A30" s="128" t="s">
        <v>56</v>
      </c>
      <c r="B30" s="128"/>
      <c r="C30" s="128"/>
      <c r="D30" s="128"/>
      <c r="E30" s="128"/>
      <c r="O30" s="148"/>
      <c r="P30" s="148"/>
      <c r="Q30" s="148"/>
      <c r="R30" s="148"/>
      <c r="S30" s="148"/>
      <c r="T30" s="148"/>
      <c r="U30" s="148"/>
      <c r="V30" s="148"/>
      <c r="W30" s="83"/>
    </row>
    <row r="31" spans="1:23" ht="12.75">
      <c r="A31" s="20" t="s">
        <v>57</v>
      </c>
      <c r="O31" s="148"/>
      <c r="P31" s="148"/>
      <c r="Q31" s="148"/>
      <c r="R31" s="148"/>
      <c r="S31" s="148"/>
      <c r="T31" s="148"/>
      <c r="U31" s="148"/>
      <c r="V31" s="148"/>
      <c r="W31" s="83"/>
    </row>
    <row r="32" spans="1:23" ht="15" customHeight="1">
      <c r="A32" s="96" t="s">
        <v>59</v>
      </c>
      <c r="B32" s="97">
        <f aca="true" t="shared" si="2" ref="B32:E35">P32</f>
        <v>1456</v>
      </c>
      <c r="C32" s="98">
        <f t="shared" si="2"/>
        <v>3055.98</v>
      </c>
      <c r="D32" s="97">
        <f t="shared" si="2"/>
        <v>1456</v>
      </c>
      <c r="E32" s="99">
        <f t="shared" si="2"/>
        <v>3055.98</v>
      </c>
      <c r="O32" s="148"/>
      <c r="P32" s="148">
        <v>1456</v>
      </c>
      <c r="Q32" s="148">
        <v>3055.98</v>
      </c>
      <c r="R32" s="148">
        <v>1456</v>
      </c>
      <c r="S32" s="148">
        <v>3055.98</v>
      </c>
      <c r="T32" s="148"/>
      <c r="U32" s="148"/>
      <c r="V32" s="148"/>
      <c r="W32" s="83"/>
    </row>
    <row r="33" spans="1:23" ht="15" customHeight="1">
      <c r="A33" s="94" t="s">
        <v>98</v>
      </c>
      <c r="B33" s="100">
        <f>P33</f>
        <v>986</v>
      </c>
      <c r="C33" s="101">
        <f>Q33</f>
        <v>3769.11</v>
      </c>
      <c r="D33" s="100">
        <f>R33</f>
        <v>984</v>
      </c>
      <c r="E33" s="102">
        <f>S33</f>
        <v>3770.29</v>
      </c>
      <c r="O33" s="148"/>
      <c r="P33" s="148">
        <v>986</v>
      </c>
      <c r="Q33" s="148">
        <v>3769.11</v>
      </c>
      <c r="R33" s="148">
        <v>984</v>
      </c>
      <c r="S33" s="148">
        <v>3770.29</v>
      </c>
      <c r="T33" s="148"/>
      <c r="U33" s="148"/>
      <c r="V33" s="148"/>
      <c r="W33" s="83"/>
    </row>
    <row r="34" spans="1:23" ht="15" customHeight="1">
      <c r="A34" s="80" t="s">
        <v>102</v>
      </c>
      <c r="B34" s="100">
        <f t="shared" si="2"/>
        <v>54301</v>
      </c>
      <c r="C34" s="101">
        <f t="shared" si="2"/>
        <v>5782.94</v>
      </c>
      <c r="D34" s="100">
        <f t="shared" si="2"/>
        <v>54243</v>
      </c>
      <c r="E34" s="102">
        <f t="shared" si="2"/>
        <v>5785.65</v>
      </c>
      <c r="O34" s="148"/>
      <c r="P34" s="148">
        <v>54301</v>
      </c>
      <c r="Q34" s="148">
        <v>5782.94</v>
      </c>
      <c r="R34" s="148">
        <v>54243</v>
      </c>
      <c r="S34" s="148">
        <v>5785.65</v>
      </c>
      <c r="T34" s="148"/>
      <c r="U34" s="148"/>
      <c r="V34" s="148"/>
      <c r="W34" s="83"/>
    </row>
    <row r="35" spans="1:23" s="75" customFormat="1" ht="15" customHeight="1">
      <c r="A35" s="80" t="s">
        <v>44</v>
      </c>
      <c r="B35" s="100">
        <f t="shared" si="2"/>
        <v>14550</v>
      </c>
      <c r="C35" s="101">
        <f t="shared" si="2"/>
        <v>6892.84</v>
      </c>
      <c r="D35" s="100">
        <f t="shared" si="2"/>
        <v>14543</v>
      </c>
      <c r="E35" s="102">
        <f t="shared" si="2"/>
        <v>6894.5</v>
      </c>
      <c r="N35" s="126"/>
      <c r="O35" s="150"/>
      <c r="P35" s="150">
        <v>14550</v>
      </c>
      <c r="Q35" s="150">
        <v>6892.84</v>
      </c>
      <c r="R35" s="150">
        <v>14543</v>
      </c>
      <c r="S35" s="150">
        <v>6894.5</v>
      </c>
      <c r="T35" s="150"/>
      <c r="U35" s="150"/>
      <c r="V35" s="150"/>
      <c r="W35" s="124"/>
    </row>
    <row r="36" spans="1:23" ht="17.25" customHeight="1">
      <c r="A36" s="14" t="s">
        <v>1</v>
      </c>
      <c r="B36" s="88">
        <f>SUM(P32:P35)</f>
        <v>71293</v>
      </c>
      <c r="C36" s="87">
        <f>Q36</f>
        <v>5925.92</v>
      </c>
      <c r="D36" s="88">
        <f>SUM(D32:D35)</f>
        <v>71226</v>
      </c>
      <c r="E36" s="87">
        <f>S36</f>
        <v>5928.41</v>
      </c>
      <c r="O36" s="148"/>
      <c r="P36" s="148">
        <v>71293</v>
      </c>
      <c r="Q36" s="148">
        <v>5925.92</v>
      </c>
      <c r="R36" s="148">
        <v>71226</v>
      </c>
      <c r="S36" s="148">
        <v>5928.41</v>
      </c>
      <c r="T36" s="148">
        <f>P36-P32-P33-P34-P35</f>
        <v>0</v>
      </c>
      <c r="U36" s="148">
        <f>R36-R32-R33-R34-R35</f>
        <v>0</v>
      </c>
      <c r="V36" s="148"/>
      <c r="W36" s="83"/>
    </row>
    <row r="37" spans="1:23" ht="16.5" customHeight="1">
      <c r="A37" s="18"/>
      <c r="B37" s="89"/>
      <c r="C37" s="89"/>
      <c r="D37" s="90"/>
      <c r="E37" s="91"/>
      <c r="O37" s="148"/>
      <c r="P37" s="148"/>
      <c r="Q37" s="148"/>
      <c r="R37" s="148"/>
      <c r="S37" s="148"/>
      <c r="T37" s="148"/>
      <c r="U37" s="148"/>
      <c r="V37" s="148"/>
      <c r="W37" s="83"/>
    </row>
    <row r="38" spans="1:23" ht="12.75">
      <c r="A38" s="18" t="s">
        <v>52</v>
      </c>
      <c r="B38" s="18"/>
      <c r="C38" s="18"/>
      <c r="D38" s="18"/>
      <c r="O38" s="148"/>
      <c r="P38" s="148"/>
      <c r="Q38" s="148"/>
      <c r="R38" s="148"/>
      <c r="S38" s="148"/>
      <c r="T38" s="148"/>
      <c r="U38" s="148"/>
      <c r="V38" s="148"/>
      <c r="W38" s="83"/>
    </row>
    <row r="39" spans="1:23" ht="12.75">
      <c r="A39" s="18" t="s">
        <v>53</v>
      </c>
      <c r="B39" s="18"/>
      <c r="C39" s="18"/>
      <c r="D39" s="18"/>
      <c r="O39" s="148"/>
      <c r="P39" s="148"/>
      <c r="Q39" s="148"/>
      <c r="R39" s="148"/>
      <c r="S39" s="148"/>
      <c r="T39" s="148"/>
      <c r="U39" s="148"/>
      <c r="V39" s="148"/>
      <c r="W39" s="83"/>
    </row>
    <row r="40" spans="1:23" ht="12.75">
      <c r="A40" s="18" t="s">
        <v>76</v>
      </c>
      <c r="B40" s="18"/>
      <c r="C40" s="18"/>
      <c r="D40" s="18"/>
      <c r="O40" s="148"/>
      <c r="P40" s="148"/>
      <c r="Q40" s="148"/>
      <c r="R40" s="148"/>
      <c r="S40" s="148"/>
      <c r="T40" s="148"/>
      <c r="U40" s="148"/>
      <c r="V40" s="148"/>
      <c r="W40" s="83"/>
    </row>
    <row r="41" spans="1:23" ht="18.75" customHeight="1">
      <c r="A41" s="84" t="s">
        <v>46</v>
      </c>
      <c r="B41" s="103">
        <f aca="true" t="shared" si="3" ref="B41:E42">P41</f>
        <v>5950</v>
      </c>
      <c r="C41" s="104">
        <f t="shared" si="3"/>
        <v>3254.29</v>
      </c>
      <c r="D41" s="103">
        <f t="shared" si="3"/>
        <v>5950</v>
      </c>
      <c r="E41" s="105">
        <f t="shared" si="3"/>
        <v>3254.29</v>
      </c>
      <c r="O41" s="148"/>
      <c r="P41" s="153">
        <v>5950</v>
      </c>
      <c r="Q41" s="153">
        <v>3254.29</v>
      </c>
      <c r="R41" s="148">
        <v>5950</v>
      </c>
      <c r="S41" s="148">
        <v>3254.29</v>
      </c>
      <c r="T41" s="148"/>
      <c r="U41" s="148"/>
      <c r="V41" s="148"/>
      <c r="W41" s="83"/>
    </row>
    <row r="42" spans="1:23" s="75" customFormat="1" ht="16.5" customHeight="1">
      <c r="A42" s="80" t="s">
        <v>44</v>
      </c>
      <c r="B42" s="106">
        <f t="shared" si="3"/>
        <v>782</v>
      </c>
      <c r="C42" s="107">
        <f t="shared" si="3"/>
        <v>3101.05</v>
      </c>
      <c r="D42" s="108">
        <f t="shared" si="3"/>
        <v>781</v>
      </c>
      <c r="E42" s="109">
        <f t="shared" si="3"/>
        <v>3102.64</v>
      </c>
      <c r="N42" s="126"/>
      <c r="O42" s="150"/>
      <c r="P42" s="153">
        <v>782</v>
      </c>
      <c r="Q42" s="153">
        <v>3101.05</v>
      </c>
      <c r="R42" s="150">
        <v>781</v>
      </c>
      <c r="S42" s="150">
        <v>3102.64</v>
      </c>
      <c r="T42" s="150"/>
      <c r="U42" s="150"/>
      <c r="V42" s="150"/>
      <c r="W42" s="124"/>
    </row>
    <row r="43" spans="1:23" ht="15" customHeight="1">
      <c r="A43" s="14" t="s">
        <v>1</v>
      </c>
      <c r="B43" s="88">
        <f>SUM(B41:B42)</f>
        <v>6732</v>
      </c>
      <c r="C43" s="87">
        <f>Q43</f>
        <v>3236.49</v>
      </c>
      <c r="D43" s="92">
        <f>R43</f>
        <v>6731</v>
      </c>
      <c r="E43" s="87">
        <f>S43</f>
        <v>3236.69</v>
      </c>
      <c r="O43" s="148"/>
      <c r="P43" s="153">
        <v>6732</v>
      </c>
      <c r="Q43" s="153">
        <v>3236.49</v>
      </c>
      <c r="R43" s="148">
        <v>6731</v>
      </c>
      <c r="S43" s="148">
        <v>3236.69</v>
      </c>
      <c r="T43" s="148"/>
      <c r="U43" s="148"/>
      <c r="V43" s="148"/>
      <c r="W43" s="83"/>
    </row>
    <row r="44" spans="1:5" ht="18" customHeight="1">
      <c r="A44" s="14" t="s">
        <v>47</v>
      </c>
      <c r="B44" s="86">
        <f>SUM(B21,B28,B36,B43)</f>
        <v>1241111</v>
      </c>
      <c r="C44" s="87">
        <f>Q22</f>
        <v>2724.78</v>
      </c>
      <c r="D44" s="88">
        <f>SUM(D21,D28,D36,D43)</f>
        <v>1064689</v>
      </c>
      <c r="E44" s="87">
        <f>S22</f>
        <v>3034.11</v>
      </c>
    </row>
    <row r="45" spans="1:5" ht="6" customHeight="1">
      <c r="A45" s="21"/>
      <c r="B45" s="22"/>
      <c r="C45" s="23"/>
      <c r="D45" s="22"/>
      <c r="E45" s="23"/>
    </row>
    <row r="46" spans="1:4" ht="12.75">
      <c r="A46" s="18" t="s">
        <v>48</v>
      </c>
      <c r="B46" s="24"/>
      <c r="C46" s="24"/>
      <c r="D46" s="25"/>
    </row>
    <row r="47" spans="1:22" ht="12.75">
      <c r="A47" s="85" t="s">
        <v>49</v>
      </c>
      <c r="B47" s="4"/>
      <c r="C47" s="4"/>
      <c r="D47" s="5"/>
      <c r="O47" s="126"/>
      <c r="P47" s="126"/>
      <c r="Q47" s="126"/>
      <c r="R47" s="126"/>
      <c r="S47" s="126"/>
      <c r="T47" s="126"/>
      <c r="U47" s="126"/>
      <c r="V47" s="126"/>
    </row>
    <row r="48" spans="1:5" ht="12.75">
      <c r="A48" s="130"/>
      <c r="B48" s="131"/>
      <c r="C48" s="131"/>
      <c r="D48" s="131"/>
      <c r="E48" s="131"/>
    </row>
    <row r="49" spans="1:5" ht="43.5" customHeight="1">
      <c r="A49" s="127" t="s">
        <v>97</v>
      </c>
      <c r="B49" s="127"/>
      <c r="C49" s="127"/>
      <c r="D49" s="127"/>
      <c r="E49" s="127"/>
    </row>
    <row r="50" spans="1:10" ht="24" customHeight="1">
      <c r="A50" s="129" t="s">
        <v>99</v>
      </c>
      <c r="B50" s="129"/>
      <c r="C50" s="129"/>
      <c r="D50" s="129"/>
      <c r="E50" s="129"/>
      <c r="F50" s="95"/>
      <c r="G50" s="95"/>
      <c r="H50" s="95"/>
      <c r="I50" s="95"/>
      <c r="J50" s="95"/>
    </row>
  </sheetData>
  <sheetProtection/>
  <mergeCells count="10">
    <mergeCell ref="A49:E49"/>
    <mergeCell ref="A30:E30"/>
    <mergeCell ref="A50:E50"/>
    <mergeCell ref="A48:E48"/>
    <mergeCell ref="D8:E8"/>
    <mergeCell ref="A5:E5"/>
    <mergeCell ref="A6:E6"/>
    <mergeCell ref="A8:A9"/>
    <mergeCell ref="B8:B9"/>
    <mergeCell ref="C8:C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="110" zoomScaleNormal="110" zoomScalePageLayoutView="0" workbookViewId="0" topLeftCell="A7">
      <selection activeCell="T17" sqref="T17"/>
    </sheetView>
  </sheetViews>
  <sheetFormatPr defaultColWidth="9.140625" defaultRowHeight="12.75"/>
  <cols>
    <col min="1" max="1" width="13.851562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0" width="9.140625" style="3" customWidth="1"/>
    <col min="21" max="22" width="9.140625" style="118" customWidth="1"/>
    <col min="23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39" t="s">
        <v>24</v>
      </c>
      <c r="B6" s="139"/>
      <c r="C6" s="139"/>
      <c r="D6" s="139"/>
      <c r="E6" s="139"/>
      <c r="F6" s="139"/>
      <c r="G6" s="139"/>
      <c r="H6" s="139"/>
      <c r="I6" s="139"/>
      <c r="J6" s="139" t="s">
        <v>25</v>
      </c>
      <c r="K6" s="139"/>
      <c r="L6" s="139"/>
      <c r="M6" s="139"/>
      <c r="N6" s="139"/>
      <c r="O6" s="139"/>
      <c r="P6" s="139"/>
      <c r="Q6" s="139"/>
      <c r="R6" s="139"/>
    </row>
    <row r="7" spans="1:18" ht="12.75">
      <c r="A7" s="139" t="s">
        <v>23</v>
      </c>
      <c r="B7" s="139"/>
      <c r="C7" s="139"/>
      <c r="D7" s="139"/>
      <c r="E7" s="139"/>
      <c r="F7" s="139"/>
      <c r="G7" s="139"/>
      <c r="H7" s="139"/>
      <c r="I7" s="139"/>
      <c r="J7" s="139" t="s">
        <v>23</v>
      </c>
      <c r="K7" s="139"/>
      <c r="L7" s="139"/>
      <c r="M7" s="139"/>
      <c r="N7" s="139"/>
      <c r="O7" s="139"/>
      <c r="P7" s="139"/>
      <c r="Q7" s="139"/>
      <c r="R7" s="139"/>
    </row>
    <row r="8" spans="1:18" ht="12.75">
      <c r="A8" s="140" t="s">
        <v>68</v>
      </c>
      <c r="B8" s="140"/>
      <c r="C8" s="140"/>
      <c r="D8" s="140"/>
      <c r="E8" s="140"/>
      <c r="F8" s="140"/>
      <c r="G8" s="140"/>
      <c r="H8" s="140"/>
      <c r="I8" s="140"/>
      <c r="J8" s="139" t="s">
        <v>58</v>
      </c>
      <c r="K8" s="139"/>
      <c r="L8" s="139"/>
      <c r="M8" s="139"/>
      <c r="N8" s="139"/>
      <c r="O8" s="139"/>
      <c r="P8" s="139"/>
      <c r="Q8" s="139"/>
      <c r="R8" s="139"/>
    </row>
    <row r="9" spans="1:18" ht="12.75">
      <c r="A9" s="73"/>
      <c r="B9" s="73"/>
      <c r="C9" s="73"/>
      <c r="D9" s="73"/>
      <c r="E9" s="73"/>
      <c r="F9" s="73"/>
      <c r="G9" s="73"/>
      <c r="H9" s="73"/>
      <c r="I9" s="73"/>
      <c r="J9" s="139" t="s">
        <v>69</v>
      </c>
      <c r="K9" s="139"/>
      <c r="L9" s="139"/>
      <c r="M9" s="139"/>
      <c r="N9" s="139"/>
      <c r="O9" s="139"/>
      <c r="P9" s="139"/>
      <c r="Q9" s="139"/>
      <c r="R9" s="139"/>
    </row>
    <row r="10" spans="1:18" ht="12">
      <c r="A10" s="141" t="s">
        <v>105</v>
      </c>
      <c r="B10" s="141"/>
      <c r="C10" s="141"/>
      <c r="D10" s="141"/>
      <c r="E10" s="141"/>
      <c r="F10" s="141"/>
      <c r="G10" s="141"/>
      <c r="H10" s="141"/>
      <c r="I10" s="141"/>
      <c r="J10" s="1"/>
      <c r="K10" s="1"/>
      <c r="L10" s="1"/>
      <c r="M10" s="1"/>
      <c r="N10" s="1"/>
      <c r="O10" s="1"/>
      <c r="P10" s="1"/>
      <c r="Q10" s="1"/>
      <c r="R10" s="1"/>
    </row>
    <row r="11" spans="10:18" ht="12.75" customHeight="1">
      <c r="J11" s="141" t="str">
        <f>A10</f>
        <v>za prosinac 2019. (isplata u siječnju 2020.)</v>
      </c>
      <c r="K11" s="141"/>
      <c r="L11" s="141"/>
      <c r="M11" s="141"/>
      <c r="N11" s="141"/>
      <c r="O11" s="141"/>
      <c r="P11" s="141"/>
      <c r="Q11" s="141"/>
      <c r="R11" s="141"/>
    </row>
    <row r="12" spans="1:10" ht="12">
      <c r="A12" s="28" t="s">
        <v>4</v>
      </c>
      <c r="J12" s="28" t="s">
        <v>5</v>
      </c>
    </row>
    <row r="13" spans="1:18" ht="12">
      <c r="A13" s="29"/>
      <c r="B13" s="137" t="s">
        <v>6</v>
      </c>
      <c r="C13" s="142"/>
      <c r="D13" s="142"/>
      <c r="E13" s="142"/>
      <c r="F13" s="142"/>
      <c r="G13" s="142"/>
      <c r="H13" s="142"/>
      <c r="I13" s="138"/>
      <c r="J13" s="29"/>
      <c r="K13" s="137" t="s">
        <v>6</v>
      </c>
      <c r="L13" s="142"/>
      <c r="M13" s="142"/>
      <c r="N13" s="142"/>
      <c r="O13" s="142"/>
      <c r="P13" s="142"/>
      <c r="Q13" s="142"/>
      <c r="R13" s="138"/>
    </row>
    <row r="14" spans="1:18" ht="12">
      <c r="A14" s="30"/>
      <c r="B14" s="137" t="s">
        <v>1</v>
      </c>
      <c r="C14" s="138"/>
      <c r="D14" s="137" t="s">
        <v>7</v>
      </c>
      <c r="E14" s="138"/>
      <c r="F14" s="137" t="s">
        <v>70</v>
      </c>
      <c r="G14" s="138"/>
      <c r="H14" s="137" t="s">
        <v>8</v>
      </c>
      <c r="I14" s="138"/>
      <c r="J14" s="30"/>
      <c r="K14" s="137" t="s">
        <v>1</v>
      </c>
      <c r="L14" s="138"/>
      <c r="M14" s="137" t="s">
        <v>29</v>
      </c>
      <c r="N14" s="138"/>
      <c r="O14" s="137" t="s">
        <v>70</v>
      </c>
      <c r="P14" s="138"/>
      <c r="Q14" s="137" t="s">
        <v>8</v>
      </c>
      <c r="R14" s="138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2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U16" s="119"/>
      <c r="V16" s="119"/>
    </row>
    <row r="17" spans="1:18" ht="12">
      <c r="A17" s="93" t="s">
        <v>73</v>
      </c>
      <c r="B17" s="36">
        <v>92336</v>
      </c>
      <c r="C17" s="37">
        <v>232.84</v>
      </c>
      <c r="D17" s="38">
        <v>66933</v>
      </c>
      <c r="E17" s="39">
        <v>231.71</v>
      </c>
      <c r="F17" s="38">
        <v>6165</v>
      </c>
      <c r="G17" s="39">
        <v>275.49</v>
      </c>
      <c r="H17" s="38">
        <v>19238</v>
      </c>
      <c r="I17" s="40">
        <v>223.13</v>
      </c>
      <c r="J17" s="93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18" ht="12">
      <c r="A18" s="93" t="s">
        <v>9</v>
      </c>
      <c r="B18" s="36">
        <v>70082</v>
      </c>
      <c r="C18" s="43">
        <v>767.44</v>
      </c>
      <c r="D18" s="38">
        <v>42590</v>
      </c>
      <c r="E18" s="39">
        <v>740.1</v>
      </c>
      <c r="F18" s="38">
        <v>6022</v>
      </c>
      <c r="G18" s="39">
        <v>776.31</v>
      </c>
      <c r="H18" s="38">
        <v>21470</v>
      </c>
      <c r="I18" s="40">
        <v>819.19</v>
      </c>
      <c r="J18" s="93" t="s">
        <v>9</v>
      </c>
      <c r="K18" s="36">
        <v>13</v>
      </c>
      <c r="L18" s="43">
        <v>874.3</v>
      </c>
      <c r="M18" s="38" t="s">
        <v>103</v>
      </c>
      <c r="N18" s="42" t="s">
        <v>104</v>
      </c>
      <c r="O18" s="38">
        <v>13</v>
      </c>
      <c r="P18" s="39">
        <v>874.3</v>
      </c>
      <c r="Q18" s="38" t="s">
        <v>103</v>
      </c>
      <c r="R18" s="40" t="s">
        <v>104</v>
      </c>
    </row>
    <row r="19" spans="1:21" ht="12">
      <c r="A19" s="93" t="s">
        <v>10</v>
      </c>
      <c r="B19" s="36">
        <v>110094</v>
      </c>
      <c r="C19" s="44">
        <v>1253.98</v>
      </c>
      <c r="D19" s="38">
        <v>64999</v>
      </c>
      <c r="E19" s="45">
        <v>1245.24</v>
      </c>
      <c r="F19" s="38">
        <v>14767</v>
      </c>
      <c r="G19" s="45">
        <v>1286.14</v>
      </c>
      <c r="H19" s="38">
        <v>30328</v>
      </c>
      <c r="I19" s="46">
        <v>1257.05</v>
      </c>
      <c r="J19" s="93" t="s">
        <v>10</v>
      </c>
      <c r="K19" s="36">
        <v>49</v>
      </c>
      <c r="L19" s="44">
        <v>1325.08</v>
      </c>
      <c r="M19" s="38">
        <v>1</v>
      </c>
      <c r="N19" s="45">
        <v>1280.38</v>
      </c>
      <c r="O19" s="38">
        <v>37</v>
      </c>
      <c r="P19" s="39">
        <v>1325.08</v>
      </c>
      <c r="Q19" s="38">
        <v>11</v>
      </c>
      <c r="R19" s="46">
        <v>1329.14</v>
      </c>
      <c r="U19" s="118">
        <f>D31+F31+H31-B31</f>
        <v>0</v>
      </c>
    </row>
    <row r="20" spans="1:21" ht="12">
      <c r="A20" s="93" t="s">
        <v>11</v>
      </c>
      <c r="B20" s="36">
        <v>161292</v>
      </c>
      <c r="C20" s="44">
        <v>1767.12</v>
      </c>
      <c r="D20" s="38">
        <v>98353</v>
      </c>
      <c r="E20" s="45">
        <v>1773.96</v>
      </c>
      <c r="F20" s="38">
        <v>29724</v>
      </c>
      <c r="G20" s="45">
        <v>1762.51</v>
      </c>
      <c r="H20" s="38">
        <v>33215</v>
      </c>
      <c r="I20" s="46">
        <v>1750.98</v>
      </c>
      <c r="J20" s="93" t="s">
        <v>11</v>
      </c>
      <c r="K20" s="36">
        <v>214</v>
      </c>
      <c r="L20" s="44">
        <v>1836.2</v>
      </c>
      <c r="M20" s="38" t="s">
        <v>103</v>
      </c>
      <c r="N20" s="45" t="s">
        <v>104</v>
      </c>
      <c r="O20" s="38">
        <v>105</v>
      </c>
      <c r="P20" s="45">
        <v>1766.23</v>
      </c>
      <c r="Q20" s="38">
        <v>109</v>
      </c>
      <c r="R20" s="46">
        <v>1903.6</v>
      </c>
      <c r="U20" s="120">
        <f>D31-'u siječnju 2020.'!B18</f>
        <v>0</v>
      </c>
    </row>
    <row r="21" spans="1:21" ht="12">
      <c r="A21" s="93" t="s">
        <v>74</v>
      </c>
      <c r="B21" s="36">
        <v>206663</v>
      </c>
      <c r="C21" s="44">
        <v>2234.3</v>
      </c>
      <c r="D21" s="38">
        <v>128736</v>
      </c>
      <c r="E21" s="45">
        <v>2241.92</v>
      </c>
      <c r="F21" s="38">
        <v>27660</v>
      </c>
      <c r="G21" s="45">
        <v>2235.71</v>
      </c>
      <c r="H21" s="38">
        <v>50267</v>
      </c>
      <c r="I21" s="46">
        <v>2214.01</v>
      </c>
      <c r="J21" s="93" t="s">
        <v>74</v>
      </c>
      <c r="K21" s="36">
        <v>1840</v>
      </c>
      <c r="L21" s="44">
        <v>2313</v>
      </c>
      <c r="M21" s="38">
        <v>14</v>
      </c>
      <c r="N21" s="45">
        <v>2265.99</v>
      </c>
      <c r="O21" s="38">
        <v>1327</v>
      </c>
      <c r="P21" s="45">
        <v>2332.28</v>
      </c>
      <c r="Q21" s="38">
        <v>499</v>
      </c>
      <c r="R21" s="46">
        <v>2263.03</v>
      </c>
      <c r="U21" s="120">
        <f>F31-'u siječnju 2020.'!B19</f>
        <v>0</v>
      </c>
    </row>
    <row r="22" spans="1:21" ht="12">
      <c r="A22" s="93" t="s">
        <v>62</v>
      </c>
      <c r="B22" s="36">
        <v>157231</v>
      </c>
      <c r="C22" s="44">
        <v>2758.61</v>
      </c>
      <c r="D22" s="38">
        <v>113320</v>
      </c>
      <c r="E22" s="45">
        <v>2767.15</v>
      </c>
      <c r="F22" s="38">
        <v>15633</v>
      </c>
      <c r="G22" s="45">
        <v>2765.03</v>
      </c>
      <c r="H22" s="38">
        <v>28278</v>
      </c>
      <c r="I22" s="46">
        <v>2720.85</v>
      </c>
      <c r="J22" s="93" t="s">
        <v>62</v>
      </c>
      <c r="K22" s="36">
        <v>5011</v>
      </c>
      <c r="L22" s="44">
        <v>2823.69</v>
      </c>
      <c r="M22" s="38">
        <v>936</v>
      </c>
      <c r="N22" s="45">
        <v>2915.26</v>
      </c>
      <c r="O22" s="38">
        <v>3382</v>
      </c>
      <c r="P22" s="45">
        <v>2809.3</v>
      </c>
      <c r="Q22" s="38">
        <v>693</v>
      </c>
      <c r="R22" s="46">
        <v>2770.24</v>
      </c>
      <c r="U22" s="120">
        <f>H31-'u siječnju 2020.'!B20</f>
        <v>0</v>
      </c>
    </row>
    <row r="23" spans="1:22" ht="12">
      <c r="A23" s="93" t="s">
        <v>63</v>
      </c>
      <c r="B23" s="36">
        <v>108859</v>
      </c>
      <c r="C23" s="44">
        <v>3236.62</v>
      </c>
      <c r="D23" s="38">
        <v>86328</v>
      </c>
      <c r="E23" s="45">
        <v>3239.91</v>
      </c>
      <c r="F23" s="38">
        <v>7137</v>
      </c>
      <c r="G23" s="45">
        <v>3212.98</v>
      </c>
      <c r="H23" s="38">
        <v>15394</v>
      </c>
      <c r="I23" s="46">
        <v>3229.13</v>
      </c>
      <c r="J23" s="93" t="s">
        <v>63</v>
      </c>
      <c r="K23" s="36">
        <v>6175</v>
      </c>
      <c r="L23" s="44">
        <v>3267.1</v>
      </c>
      <c r="M23" s="38">
        <v>948</v>
      </c>
      <c r="N23" s="45">
        <v>3230.25</v>
      </c>
      <c r="O23" s="38">
        <v>4820</v>
      </c>
      <c r="P23" s="45">
        <v>3275.68</v>
      </c>
      <c r="Q23" s="38">
        <v>407</v>
      </c>
      <c r="R23" s="46">
        <v>3251.27</v>
      </c>
      <c r="U23" s="120">
        <f>B31-'u siječnju 2020.'!B21</f>
        <v>0</v>
      </c>
      <c r="V23" s="121">
        <f>C31-'u siječnju 2020.'!C21</f>
        <v>0</v>
      </c>
    </row>
    <row r="24" spans="1:18" ht="12">
      <c r="A24" s="93" t="s">
        <v>64</v>
      </c>
      <c r="B24" s="36">
        <v>76744</v>
      </c>
      <c r="C24" s="44">
        <v>3736.44</v>
      </c>
      <c r="D24" s="38">
        <v>65337</v>
      </c>
      <c r="E24" s="45">
        <v>3737.65</v>
      </c>
      <c r="F24" s="38">
        <v>3059</v>
      </c>
      <c r="G24" s="45">
        <v>3715.73</v>
      </c>
      <c r="H24" s="38">
        <v>8348</v>
      </c>
      <c r="I24" s="46">
        <v>3734.6</v>
      </c>
      <c r="J24" s="93" t="s">
        <v>64</v>
      </c>
      <c r="K24" s="36">
        <v>4366</v>
      </c>
      <c r="L24" s="44">
        <v>3766.45</v>
      </c>
      <c r="M24" s="38">
        <v>291</v>
      </c>
      <c r="N24" s="45">
        <v>3660.26</v>
      </c>
      <c r="O24" s="38">
        <v>3535</v>
      </c>
      <c r="P24" s="45">
        <v>3785.36</v>
      </c>
      <c r="Q24" s="38">
        <v>540</v>
      </c>
      <c r="R24" s="46">
        <v>3699.91</v>
      </c>
    </row>
    <row r="25" spans="1:22" ht="12">
      <c r="A25" s="93" t="s">
        <v>65</v>
      </c>
      <c r="B25" s="36">
        <v>61002</v>
      </c>
      <c r="C25" s="44">
        <v>4227.3</v>
      </c>
      <c r="D25" s="38">
        <v>53704</v>
      </c>
      <c r="E25" s="45">
        <v>4230.42</v>
      </c>
      <c r="F25" s="38">
        <v>1419</v>
      </c>
      <c r="G25" s="45">
        <v>4199.09</v>
      </c>
      <c r="H25" s="38">
        <v>5879</v>
      </c>
      <c r="I25" s="46">
        <v>4205.61</v>
      </c>
      <c r="J25" s="93" t="s">
        <v>65</v>
      </c>
      <c r="K25" s="36">
        <v>7314</v>
      </c>
      <c r="L25" s="44">
        <v>4169.81</v>
      </c>
      <c r="M25" s="38">
        <v>106</v>
      </c>
      <c r="N25" s="45">
        <v>4134.87</v>
      </c>
      <c r="O25" s="38">
        <v>6413</v>
      </c>
      <c r="P25" s="45">
        <v>4165.46</v>
      </c>
      <c r="Q25" s="38">
        <v>795</v>
      </c>
      <c r="R25" s="46">
        <v>4209.61</v>
      </c>
      <c r="U25" s="122">
        <f>(('u siječnju 2020.'!B32*'u siječnju 2020.'!C32)+('u siječnju 2020.'!B33*'u siječnju 2020.'!C33))/'u siječnju 2020.-prema svotama'!M31</f>
        <v>3343.9186486486487</v>
      </c>
      <c r="V25" s="122">
        <f>(('u siječnju 2020.'!D32*'u siječnju 2020.'!E32)+('u siječnju 2020.'!D33*'u siječnju 2020.'!E33))/'u siječnju 2020.-svote bez MU'!M31</f>
        <v>3344.0460000000003</v>
      </c>
    </row>
    <row r="26" spans="1:18" ht="12">
      <c r="A26" s="93" t="s">
        <v>66</v>
      </c>
      <c r="B26" s="36">
        <v>36896</v>
      </c>
      <c r="C26" s="44">
        <v>4727.63</v>
      </c>
      <c r="D26" s="38">
        <v>33383</v>
      </c>
      <c r="E26" s="45">
        <v>4727.64</v>
      </c>
      <c r="F26" s="38">
        <v>636</v>
      </c>
      <c r="G26" s="45">
        <v>4728.76</v>
      </c>
      <c r="H26" s="38">
        <v>2877</v>
      </c>
      <c r="I26" s="46">
        <v>4727.3</v>
      </c>
      <c r="J26" s="93" t="s">
        <v>66</v>
      </c>
      <c r="K26" s="36">
        <v>4235</v>
      </c>
      <c r="L26" s="44">
        <v>4759.93</v>
      </c>
      <c r="M26" s="38">
        <v>50</v>
      </c>
      <c r="N26" s="45">
        <v>4817.71</v>
      </c>
      <c r="O26" s="38">
        <v>3647</v>
      </c>
      <c r="P26" s="45">
        <v>4767.01</v>
      </c>
      <c r="Q26" s="38">
        <v>538</v>
      </c>
      <c r="R26" s="46">
        <v>4706.61</v>
      </c>
    </row>
    <row r="27" spans="1:18" ht="12">
      <c r="A27" s="93" t="s">
        <v>12</v>
      </c>
      <c r="B27" s="36">
        <v>39766</v>
      </c>
      <c r="C27" s="44">
        <v>5454.71</v>
      </c>
      <c r="D27" s="38">
        <v>35635</v>
      </c>
      <c r="E27" s="45">
        <v>5453.58</v>
      </c>
      <c r="F27" s="38">
        <v>605</v>
      </c>
      <c r="G27" s="45">
        <v>5442.92</v>
      </c>
      <c r="H27" s="38">
        <v>3526</v>
      </c>
      <c r="I27" s="46">
        <v>5468.24</v>
      </c>
      <c r="J27" s="93" t="s">
        <v>12</v>
      </c>
      <c r="K27" s="36">
        <v>8823</v>
      </c>
      <c r="L27" s="44">
        <v>5412.3</v>
      </c>
      <c r="M27" s="38">
        <v>48</v>
      </c>
      <c r="N27" s="45">
        <v>5478.02</v>
      </c>
      <c r="O27" s="38">
        <v>7347</v>
      </c>
      <c r="P27" s="45">
        <v>5405.83</v>
      </c>
      <c r="Q27" s="38">
        <v>1428</v>
      </c>
      <c r="R27" s="46">
        <v>5443.39</v>
      </c>
    </row>
    <row r="28" spans="1:18" ht="12">
      <c r="A28" s="93" t="s">
        <v>13</v>
      </c>
      <c r="B28" s="36">
        <v>13821</v>
      </c>
      <c r="C28" s="47">
        <v>6425.77</v>
      </c>
      <c r="D28" s="38">
        <v>13014</v>
      </c>
      <c r="E28" s="45">
        <v>6427.67</v>
      </c>
      <c r="F28" s="38">
        <v>202</v>
      </c>
      <c r="G28" s="45">
        <v>6408.05</v>
      </c>
      <c r="H28" s="38">
        <v>605</v>
      </c>
      <c r="I28" s="46">
        <v>6390.89</v>
      </c>
      <c r="J28" s="93" t="s">
        <v>13</v>
      </c>
      <c r="K28" s="36">
        <v>8431</v>
      </c>
      <c r="L28" s="47">
        <v>6408.26</v>
      </c>
      <c r="M28" s="38">
        <v>29</v>
      </c>
      <c r="N28" s="45">
        <v>6362.45</v>
      </c>
      <c r="O28" s="38">
        <v>7413</v>
      </c>
      <c r="P28" s="45">
        <v>6396.29</v>
      </c>
      <c r="Q28" s="38">
        <v>989</v>
      </c>
      <c r="R28" s="46">
        <v>6499.32</v>
      </c>
    </row>
    <row r="29" spans="1:18" ht="12">
      <c r="A29" s="93" t="s">
        <v>14</v>
      </c>
      <c r="B29" s="36">
        <v>6165</v>
      </c>
      <c r="C29" s="47">
        <v>7444.63</v>
      </c>
      <c r="D29" s="38">
        <v>5889</v>
      </c>
      <c r="E29" s="45">
        <v>7447.3</v>
      </c>
      <c r="F29" s="38">
        <v>66</v>
      </c>
      <c r="G29" s="45">
        <v>7427.86</v>
      </c>
      <c r="H29" s="38">
        <v>210</v>
      </c>
      <c r="I29" s="46">
        <v>7374.97</v>
      </c>
      <c r="J29" s="93" t="s">
        <v>14</v>
      </c>
      <c r="K29" s="36">
        <v>10419</v>
      </c>
      <c r="L29" s="47">
        <v>7587.3</v>
      </c>
      <c r="M29" s="38">
        <v>12</v>
      </c>
      <c r="N29" s="45">
        <v>7265.46</v>
      </c>
      <c r="O29" s="38">
        <v>6778</v>
      </c>
      <c r="P29" s="45">
        <v>7557.42</v>
      </c>
      <c r="Q29" s="38">
        <v>3629</v>
      </c>
      <c r="R29" s="46">
        <v>7644.16</v>
      </c>
    </row>
    <row r="30" spans="1:18" ht="12">
      <c r="A30" s="93" t="s">
        <v>75</v>
      </c>
      <c r="B30" s="36">
        <v>6488</v>
      </c>
      <c r="C30" s="47">
        <v>9218.54</v>
      </c>
      <c r="D30" s="38">
        <v>6352</v>
      </c>
      <c r="E30" s="45">
        <v>9215.86</v>
      </c>
      <c r="F30" s="38">
        <v>32</v>
      </c>
      <c r="G30" s="45">
        <v>9178.94</v>
      </c>
      <c r="H30" s="38">
        <v>104</v>
      </c>
      <c r="I30" s="46">
        <v>9394.41</v>
      </c>
      <c r="J30" s="93" t="s">
        <v>75</v>
      </c>
      <c r="K30" s="36">
        <v>14403</v>
      </c>
      <c r="L30" s="47">
        <v>9407.34</v>
      </c>
      <c r="M30" s="38">
        <v>7</v>
      </c>
      <c r="N30" s="45">
        <v>8989.65</v>
      </c>
      <c r="O30" s="38">
        <v>9484</v>
      </c>
      <c r="P30" s="45">
        <v>9442.53</v>
      </c>
      <c r="Q30" s="38">
        <v>4912</v>
      </c>
      <c r="R30" s="46">
        <v>9340</v>
      </c>
    </row>
    <row r="31" spans="1:18" ht="12">
      <c r="A31" s="48" t="s">
        <v>1</v>
      </c>
      <c r="B31" s="49">
        <v>1147439</v>
      </c>
      <c r="C31" s="50">
        <v>2507.03</v>
      </c>
      <c r="D31" s="49">
        <v>814573</v>
      </c>
      <c r="E31" s="50">
        <v>2693.35</v>
      </c>
      <c r="F31" s="49">
        <v>113127</v>
      </c>
      <c r="G31" s="50">
        <v>2045.97</v>
      </c>
      <c r="H31" s="49">
        <v>219739</v>
      </c>
      <c r="I31" s="50">
        <v>2053.7</v>
      </c>
      <c r="J31" s="48" t="s">
        <v>1</v>
      </c>
      <c r="K31" s="49">
        <v>71293</v>
      </c>
      <c r="L31" s="50">
        <v>5925.92</v>
      </c>
      <c r="M31" s="49">
        <v>2442</v>
      </c>
      <c r="N31" s="50">
        <v>3343.92</v>
      </c>
      <c r="O31" s="49">
        <v>54301</v>
      </c>
      <c r="P31" s="50">
        <v>5782.94</v>
      </c>
      <c r="Q31" s="49">
        <v>14550</v>
      </c>
      <c r="R31" s="50">
        <v>6892.84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0.25" customHeight="1">
      <c r="A33" s="74"/>
      <c r="B33" s="51"/>
      <c r="C33" s="51"/>
      <c r="D33" s="16"/>
      <c r="E33" s="52"/>
      <c r="F33" s="53"/>
      <c r="G33" s="19"/>
      <c r="H33" s="53"/>
      <c r="I33" s="19"/>
      <c r="J33" s="145" t="s">
        <v>100</v>
      </c>
      <c r="K33" s="145"/>
      <c r="L33" s="145"/>
      <c r="M33" s="145"/>
      <c r="N33" s="145"/>
      <c r="O33" s="145"/>
      <c r="P33" s="145"/>
      <c r="Q33" s="145"/>
      <c r="R33" s="145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39" t="s">
        <v>24</v>
      </c>
      <c r="B37" s="139"/>
      <c r="C37" s="139"/>
      <c r="D37" s="139"/>
      <c r="E37" s="139"/>
      <c r="F37" s="139"/>
      <c r="G37" s="139"/>
      <c r="H37" s="139"/>
      <c r="I37" s="139"/>
      <c r="J37" s="139" t="s">
        <v>27</v>
      </c>
      <c r="K37" s="139"/>
      <c r="L37" s="139"/>
      <c r="M37" s="139"/>
      <c r="N37" s="139"/>
      <c r="O37" s="139"/>
      <c r="P37" s="139"/>
      <c r="Q37" s="139"/>
      <c r="R37" s="139"/>
    </row>
    <row r="38" spans="1:18" ht="12.75">
      <c r="A38" s="139" t="s">
        <v>23</v>
      </c>
      <c r="B38" s="139"/>
      <c r="C38" s="139"/>
      <c r="D38" s="139"/>
      <c r="E38" s="139"/>
      <c r="F38" s="139"/>
      <c r="G38" s="139"/>
      <c r="H38" s="139"/>
      <c r="I38" s="139"/>
      <c r="J38" s="139" t="s">
        <v>28</v>
      </c>
      <c r="K38" s="139"/>
      <c r="L38" s="139"/>
      <c r="M38" s="139"/>
      <c r="N38" s="139"/>
      <c r="O38" s="139"/>
      <c r="P38" s="139"/>
      <c r="Q38" s="139"/>
      <c r="R38" s="139"/>
    </row>
    <row r="39" spans="1:18" ht="12.75">
      <c r="A39" s="139" t="s">
        <v>15</v>
      </c>
      <c r="B39" s="139"/>
      <c r="C39" s="139"/>
      <c r="D39" s="139"/>
      <c r="E39" s="139"/>
      <c r="F39" s="139"/>
      <c r="G39" s="139"/>
      <c r="H39" s="139"/>
      <c r="I39" s="139"/>
      <c r="J39" s="139" t="s">
        <v>26</v>
      </c>
      <c r="K39" s="139"/>
      <c r="L39" s="139"/>
      <c r="M39" s="139"/>
      <c r="N39" s="139"/>
      <c r="O39" s="139"/>
      <c r="P39" s="139"/>
      <c r="Q39" s="139"/>
      <c r="R39" s="139"/>
    </row>
    <row r="40" spans="1:18" ht="12.75">
      <c r="A40" s="139" t="s">
        <v>71</v>
      </c>
      <c r="B40" s="139"/>
      <c r="C40" s="139"/>
      <c r="D40" s="139"/>
      <c r="E40" s="139"/>
      <c r="F40" s="139"/>
      <c r="G40" s="139"/>
      <c r="H40" s="139"/>
      <c r="I40" s="139"/>
      <c r="J40" s="139" t="s">
        <v>77</v>
      </c>
      <c r="K40" s="139"/>
      <c r="L40" s="139"/>
      <c r="M40" s="139"/>
      <c r="N40" s="139"/>
      <c r="O40" s="139"/>
      <c r="P40" s="139"/>
      <c r="Q40" s="139"/>
      <c r="R40" s="139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39" t="s">
        <v>78</v>
      </c>
      <c r="K41" s="139"/>
      <c r="L41" s="139"/>
      <c r="M41" s="139"/>
      <c r="N41" s="139"/>
      <c r="O41" s="139"/>
      <c r="P41" s="139"/>
      <c r="Q41" s="139"/>
      <c r="R41" s="139"/>
    </row>
    <row r="42" spans="1:18" ht="12.75" customHeight="1">
      <c r="A42" s="141" t="str">
        <f>A10</f>
        <v>za prosinac 2019. (isplata u siječnju 2020.)</v>
      </c>
      <c r="B42" s="141"/>
      <c r="C42" s="141"/>
      <c r="D42" s="141"/>
      <c r="E42" s="141"/>
      <c r="F42" s="141"/>
      <c r="G42" s="141"/>
      <c r="H42" s="141"/>
      <c r="I42" s="141"/>
      <c r="J42" s="141" t="str">
        <f>A10</f>
        <v>za prosinac 2019. (isplata u siječnju 2020.)</v>
      </c>
      <c r="K42" s="141"/>
      <c r="L42" s="141"/>
      <c r="M42" s="141"/>
      <c r="N42" s="141"/>
      <c r="O42" s="141"/>
      <c r="P42" s="141"/>
      <c r="Q42" s="141"/>
      <c r="R42" s="141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43" t="s">
        <v>6</v>
      </c>
      <c r="C44" s="146"/>
      <c r="D44" s="146"/>
      <c r="E44" s="146"/>
      <c r="F44" s="146"/>
      <c r="G44" s="146"/>
      <c r="H44" s="146"/>
      <c r="I44" s="144"/>
      <c r="J44" s="29"/>
      <c r="K44" s="143" t="s">
        <v>6</v>
      </c>
      <c r="L44" s="146"/>
      <c r="M44" s="146"/>
      <c r="N44" s="146"/>
      <c r="O44" s="146"/>
      <c r="P44" s="146"/>
      <c r="Q44" s="146"/>
      <c r="R44" s="144"/>
    </row>
    <row r="45" spans="1:18" ht="12">
      <c r="A45" s="30"/>
      <c r="B45" s="143" t="s">
        <v>1</v>
      </c>
      <c r="C45" s="144"/>
      <c r="D45" s="143" t="s">
        <v>7</v>
      </c>
      <c r="E45" s="144"/>
      <c r="F45" s="143" t="s">
        <v>70</v>
      </c>
      <c r="G45" s="144"/>
      <c r="H45" s="143" t="s">
        <v>8</v>
      </c>
      <c r="I45" s="144"/>
      <c r="J45" s="30"/>
      <c r="K45" s="143" t="s">
        <v>1</v>
      </c>
      <c r="L45" s="144"/>
      <c r="M45" s="143" t="s">
        <v>7</v>
      </c>
      <c r="N45" s="144"/>
      <c r="O45" s="143" t="s">
        <v>70</v>
      </c>
      <c r="P45" s="144"/>
      <c r="Q45" s="143" t="s">
        <v>8</v>
      </c>
      <c r="R45" s="144"/>
    </row>
    <row r="46" spans="1:18" ht="24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22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U47" s="119"/>
      <c r="V47" s="119"/>
    </row>
    <row r="48" spans="1:21" ht="12">
      <c r="A48" s="93" t="s">
        <v>73</v>
      </c>
      <c r="B48" s="56">
        <v>1</v>
      </c>
      <c r="C48" s="57">
        <v>467.6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467.6</v>
      </c>
      <c r="J48" s="93" t="s">
        <v>73</v>
      </c>
      <c r="K48" s="56">
        <v>42</v>
      </c>
      <c r="L48" s="61">
        <v>260.9</v>
      </c>
      <c r="M48" s="58"/>
      <c r="N48" s="51"/>
      <c r="O48" s="58">
        <v>40</v>
      </c>
      <c r="P48" s="51">
        <v>254.89</v>
      </c>
      <c r="Q48" s="58">
        <v>2</v>
      </c>
      <c r="R48" s="60">
        <v>381.04</v>
      </c>
      <c r="U48" s="118">
        <f>B62-'u siječnju 2020.'!B28</f>
        <v>0</v>
      </c>
    </row>
    <row r="49" spans="1:21" ht="12">
      <c r="A49" s="93" t="s">
        <v>9</v>
      </c>
      <c r="B49" s="56">
        <v>18</v>
      </c>
      <c r="C49" s="57">
        <v>814.34</v>
      </c>
      <c r="D49" s="58" t="s">
        <v>103</v>
      </c>
      <c r="E49" s="51" t="s">
        <v>104</v>
      </c>
      <c r="F49" s="58">
        <v>15</v>
      </c>
      <c r="G49" s="59">
        <v>836.27</v>
      </c>
      <c r="H49" s="58">
        <v>3</v>
      </c>
      <c r="I49" s="60">
        <v>704.66</v>
      </c>
      <c r="J49" s="93" t="s">
        <v>9</v>
      </c>
      <c r="K49" s="56">
        <v>212</v>
      </c>
      <c r="L49" s="61">
        <v>818.17</v>
      </c>
      <c r="M49" s="58"/>
      <c r="N49" s="51"/>
      <c r="O49" s="58">
        <v>191</v>
      </c>
      <c r="P49" s="51">
        <v>817.15</v>
      </c>
      <c r="Q49" s="58">
        <v>21</v>
      </c>
      <c r="R49" s="60">
        <v>827.41</v>
      </c>
      <c r="S49" s="7"/>
      <c r="U49" s="118">
        <f>D62-'u siječnju 2020.'!B25</f>
        <v>0</v>
      </c>
    </row>
    <row r="50" spans="1:21" ht="12">
      <c r="A50" s="93" t="s">
        <v>10</v>
      </c>
      <c r="B50" s="56">
        <v>125</v>
      </c>
      <c r="C50" s="62">
        <v>1336.41</v>
      </c>
      <c r="D50" s="58">
        <v>30</v>
      </c>
      <c r="E50" s="16">
        <v>1372.1</v>
      </c>
      <c r="F50" s="58">
        <v>86</v>
      </c>
      <c r="G50" s="16">
        <v>1326.1</v>
      </c>
      <c r="H50" s="58">
        <v>9</v>
      </c>
      <c r="I50" s="63">
        <v>1315.99</v>
      </c>
      <c r="J50" s="93" t="s">
        <v>10</v>
      </c>
      <c r="K50" s="56">
        <v>385</v>
      </c>
      <c r="L50" s="64">
        <v>1261.26</v>
      </c>
      <c r="M50" s="58"/>
      <c r="N50" s="16"/>
      <c r="O50" s="58">
        <v>335</v>
      </c>
      <c r="P50" s="16">
        <v>1267.85</v>
      </c>
      <c r="Q50" s="58">
        <v>50</v>
      </c>
      <c r="R50" s="63">
        <v>1217.13</v>
      </c>
      <c r="S50" s="7"/>
      <c r="U50" s="118">
        <f>F62-'u siječnju 2020.'!B26</f>
        <v>0</v>
      </c>
    </row>
    <row r="51" spans="1:21" ht="12">
      <c r="A51" s="93" t="s">
        <v>11</v>
      </c>
      <c r="B51" s="56">
        <v>426</v>
      </c>
      <c r="C51" s="62">
        <v>1781.38</v>
      </c>
      <c r="D51" s="58">
        <v>130</v>
      </c>
      <c r="E51" s="16">
        <v>1744.31</v>
      </c>
      <c r="F51" s="58">
        <v>264</v>
      </c>
      <c r="G51" s="16">
        <v>1801.66</v>
      </c>
      <c r="H51" s="58">
        <v>32</v>
      </c>
      <c r="I51" s="63">
        <v>1764.63</v>
      </c>
      <c r="J51" s="93" t="s">
        <v>11</v>
      </c>
      <c r="K51" s="56">
        <v>894</v>
      </c>
      <c r="L51" s="64">
        <v>1775.85</v>
      </c>
      <c r="M51" s="58"/>
      <c r="N51" s="16"/>
      <c r="O51" s="58">
        <v>764</v>
      </c>
      <c r="P51" s="16">
        <v>1785.04</v>
      </c>
      <c r="Q51" s="58">
        <v>130</v>
      </c>
      <c r="R51" s="63">
        <v>1721.83</v>
      </c>
      <c r="S51" s="7"/>
      <c r="U51" s="118">
        <f>H62-'u siječnju 2020.'!B27</f>
        <v>0</v>
      </c>
    </row>
    <row r="52" spans="1:21" ht="12">
      <c r="A52" s="93" t="s">
        <v>74</v>
      </c>
      <c r="B52" s="56">
        <v>624</v>
      </c>
      <c r="C52" s="62">
        <v>2268.47</v>
      </c>
      <c r="D52" s="58">
        <v>53</v>
      </c>
      <c r="E52" s="16">
        <v>2235.81</v>
      </c>
      <c r="F52" s="58">
        <v>492</v>
      </c>
      <c r="G52" s="16">
        <v>2269.77</v>
      </c>
      <c r="H52" s="58">
        <v>79</v>
      </c>
      <c r="I52" s="63">
        <v>2282.28</v>
      </c>
      <c r="J52" s="93" t="s">
        <v>74</v>
      </c>
      <c r="K52" s="56">
        <v>944</v>
      </c>
      <c r="L52" s="64">
        <v>2256.17</v>
      </c>
      <c r="M52" s="58"/>
      <c r="N52" s="16"/>
      <c r="O52" s="58">
        <v>887</v>
      </c>
      <c r="P52" s="16">
        <v>2258.42</v>
      </c>
      <c r="Q52" s="58">
        <v>57</v>
      </c>
      <c r="R52" s="63">
        <v>2221.17</v>
      </c>
      <c r="S52" s="7"/>
      <c r="U52" s="118">
        <f>B62-D62-F62-H62</f>
        <v>0</v>
      </c>
    </row>
    <row r="53" spans="1:19" ht="12">
      <c r="A53" s="93" t="s">
        <v>62</v>
      </c>
      <c r="B53" s="56">
        <v>1641</v>
      </c>
      <c r="C53" s="62">
        <v>2806.46</v>
      </c>
      <c r="D53" s="58">
        <v>340</v>
      </c>
      <c r="E53" s="16">
        <v>2855.17</v>
      </c>
      <c r="F53" s="58">
        <v>1138</v>
      </c>
      <c r="G53" s="16">
        <v>2795.38</v>
      </c>
      <c r="H53" s="58">
        <v>163</v>
      </c>
      <c r="I53" s="63">
        <v>2782.24</v>
      </c>
      <c r="J53" s="93" t="s">
        <v>62</v>
      </c>
      <c r="K53" s="56">
        <v>1000</v>
      </c>
      <c r="L53" s="64">
        <v>2739.8</v>
      </c>
      <c r="M53" s="58"/>
      <c r="N53" s="16"/>
      <c r="O53" s="58">
        <v>863</v>
      </c>
      <c r="P53" s="16">
        <v>2718.95</v>
      </c>
      <c r="Q53" s="58">
        <v>137</v>
      </c>
      <c r="R53" s="63">
        <v>2871.16</v>
      </c>
      <c r="S53" s="7"/>
    </row>
    <row r="54" spans="1:19" ht="12">
      <c r="A54" s="93" t="s">
        <v>63</v>
      </c>
      <c r="B54" s="56">
        <v>4103</v>
      </c>
      <c r="C54" s="62">
        <v>3289.3</v>
      </c>
      <c r="D54" s="58">
        <v>1228</v>
      </c>
      <c r="E54" s="16">
        <v>3284.75</v>
      </c>
      <c r="F54" s="58">
        <v>2686</v>
      </c>
      <c r="G54" s="16">
        <v>3294.4</v>
      </c>
      <c r="H54" s="58">
        <v>189</v>
      </c>
      <c r="I54" s="63">
        <v>3246.39</v>
      </c>
      <c r="J54" s="93" t="s">
        <v>63</v>
      </c>
      <c r="K54" s="56">
        <v>639</v>
      </c>
      <c r="L54" s="64">
        <v>3270.31</v>
      </c>
      <c r="M54" s="58"/>
      <c r="N54" s="16"/>
      <c r="O54" s="58">
        <v>558</v>
      </c>
      <c r="P54" s="16">
        <v>3268.28</v>
      </c>
      <c r="Q54" s="58">
        <v>81</v>
      </c>
      <c r="R54" s="63">
        <v>3284.34</v>
      </c>
      <c r="S54" s="7"/>
    </row>
    <row r="55" spans="1:19" ht="12">
      <c r="A55" s="93" t="s">
        <v>64</v>
      </c>
      <c r="B55" s="56">
        <v>2673</v>
      </c>
      <c r="C55" s="62">
        <v>3780.45</v>
      </c>
      <c r="D55" s="58">
        <v>1237</v>
      </c>
      <c r="E55" s="16">
        <v>3799.29</v>
      </c>
      <c r="F55" s="58">
        <v>1232</v>
      </c>
      <c r="G55" s="16">
        <v>3773.02</v>
      </c>
      <c r="H55" s="58">
        <v>204</v>
      </c>
      <c r="I55" s="63">
        <v>3711.1</v>
      </c>
      <c r="J55" s="93" t="s">
        <v>64</v>
      </c>
      <c r="K55" s="56">
        <v>539</v>
      </c>
      <c r="L55" s="64">
        <v>3823.09</v>
      </c>
      <c r="M55" s="58"/>
      <c r="N55" s="16"/>
      <c r="O55" s="58">
        <v>401</v>
      </c>
      <c r="P55" s="16">
        <v>3824.67</v>
      </c>
      <c r="Q55" s="58">
        <v>138</v>
      </c>
      <c r="R55" s="63">
        <v>3818.49</v>
      </c>
      <c r="S55" s="7"/>
    </row>
    <row r="56" spans="1:19" ht="12">
      <c r="A56" s="93" t="s">
        <v>65</v>
      </c>
      <c r="B56" s="56">
        <v>2710</v>
      </c>
      <c r="C56" s="62">
        <v>4177.39</v>
      </c>
      <c r="D56" s="58">
        <v>880</v>
      </c>
      <c r="E56" s="16">
        <v>4201.07</v>
      </c>
      <c r="F56" s="58">
        <v>1679</v>
      </c>
      <c r="G56" s="16">
        <v>4161.26</v>
      </c>
      <c r="H56" s="58">
        <v>151</v>
      </c>
      <c r="I56" s="63">
        <v>4218.65</v>
      </c>
      <c r="J56" s="93" t="s">
        <v>65</v>
      </c>
      <c r="K56" s="56">
        <v>791</v>
      </c>
      <c r="L56" s="64">
        <v>4167.86</v>
      </c>
      <c r="M56" s="58"/>
      <c r="N56" s="16"/>
      <c r="O56" s="58">
        <v>725</v>
      </c>
      <c r="P56" s="16">
        <v>4162.13</v>
      </c>
      <c r="Q56" s="58">
        <v>66</v>
      </c>
      <c r="R56" s="63">
        <v>4230.86</v>
      </c>
      <c r="S56" s="7"/>
    </row>
    <row r="57" spans="1:19" ht="12">
      <c r="A57" s="93" t="s">
        <v>66</v>
      </c>
      <c r="B57" s="56">
        <v>1169</v>
      </c>
      <c r="C57" s="62">
        <v>4739.78</v>
      </c>
      <c r="D57" s="58">
        <v>636</v>
      </c>
      <c r="E57" s="16">
        <v>4756.59</v>
      </c>
      <c r="F57" s="58">
        <v>431</v>
      </c>
      <c r="G57" s="16">
        <v>4718.81</v>
      </c>
      <c r="H57" s="58">
        <v>102</v>
      </c>
      <c r="I57" s="63">
        <v>4723.52</v>
      </c>
      <c r="J57" s="93" t="s">
        <v>66</v>
      </c>
      <c r="K57" s="56">
        <v>516</v>
      </c>
      <c r="L57" s="64">
        <v>4744.26</v>
      </c>
      <c r="M57" s="58"/>
      <c r="N57" s="16"/>
      <c r="O57" s="58">
        <v>460</v>
      </c>
      <c r="P57" s="16">
        <v>4745.51</v>
      </c>
      <c r="Q57" s="58">
        <v>56</v>
      </c>
      <c r="R57" s="63">
        <v>4733.94</v>
      </c>
      <c r="S57" s="7"/>
    </row>
    <row r="58" spans="1:19" ht="12">
      <c r="A58" s="93" t="s">
        <v>12</v>
      </c>
      <c r="B58" s="56">
        <v>1199</v>
      </c>
      <c r="C58" s="62">
        <v>5431.01</v>
      </c>
      <c r="D58" s="58">
        <v>807</v>
      </c>
      <c r="E58" s="16">
        <v>5459.01</v>
      </c>
      <c r="F58" s="58">
        <v>298</v>
      </c>
      <c r="G58" s="16">
        <v>5349.44</v>
      </c>
      <c r="H58" s="58">
        <v>94</v>
      </c>
      <c r="I58" s="63">
        <v>5449.19</v>
      </c>
      <c r="J58" s="93" t="s">
        <v>12</v>
      </c>
      <c r="K58" s="56">
        <v>422</v>
      </c>
      <c r="L58" s="19">
        <v>5459.62</v>
      </c>
      <c r="M58" s="58"/>
      <c r="N58" s="16"/>
      <c r="O58" s="58">
        <v>396</v>
      </c>
      <c r="P58" s="16">
        <v>5465.28</v>
      </c>
      <c r="Q58" s="58">
        <v>26</v>
      </c>
      <c r="R58" s="63">
        <v>5373.49</v>
      </c>
      <c r="S58" s="7"/>
    </row>
    <row r="59" spans="1:19" ht="12">
      <c r="A59" s="93" t="s">
        <v>13</v>
      </c>
      <c r="B59" s="56">
        <v>570</v>
      </c>
      <c r="C59" s="62">
        <v>6404.76</v>
      </c>
      <c r="D59" s="58">
        <v>448</v>
      </c>
      <c r="E59" s="16">
        <v>6406.39</v>
      </c>
      <c r="F59" s="58">
        <v>82</v>
      </c>
      <c r="G59" s="16">
        <v>6397.48</v>
      </c>
      <c r="H59" s="58">
        <v>40</v>
      </c>
      <c r="I59" s="63">
        <v>6401.39</v>
      </c>
      <c r="J59" s="93" t="s">
        <v>13</v>
      </c>
      <c r="K59" s="56">
        <v>203</v>
      </c>
      <c r="L59" s="19">
        <v>6470.55</v>
      </c>
      <c r="M59" s="58"/>
      <c r="N59" s="16"/>
      <c r="O59" s="58">
        <v>190</v>
      </c>
      <c r="P59" s="16">
        <v>6470.09</v>
      </c>
      <c r="Q59" s="58">
        <v>13</v>
      </c>
      <c r="R59" s="63">
        <v>6477.29</v>
      </c>
      <c r="S59" s="7"/>
    </row>
    <row r="60" spans="1:19" ht="12">
      <c r="A60" s="93" t="s">
        <v>14</v>
      </c>
      <c r="B60" s="56">
        <v>184</v>
      </c>
      <c r="C60" s="62">
        <v>7420.24</v>
      </c>
      <c r="D60" s="58">
        <v>118</v>
      </c>
      <c r="E60" s="16">
        <v>7423.81</v>
      </c>
      <c r="F60" s="58">
        <v>44</v>
      </c>
      <c r="G60" s="16">
        <v>7425.51</v>
      </c>
      <c r="H60" s="58">
        <v>22</v>
      </c>
      <c r="I60" s="63">
        <v>7390.57</v>
      </c>
      <c r="J60" s="93" t="s">
        <v>14</v>
      </c>
      <c r="K60" s="56">
        <v>94</v>
      </c>
      <c r="L60" s="19">
        <v>7363.95</v>
      </c>
      <c r="M60" s="58"/>
      <c r="N60" s="16"/>
      <c r="O60" s="58">
        <v>91</v>
      </c>
      <c r="P60" s="16">
        <v>7361.08</v>
      </c>
      <c r="Q60" s="58">
        <v>3</v>
      </c>
      <c r="R60" s="63">
        <v>7451.27</v>
      </c>
      <c r="S60" s="7"/>
    </row>
    <row r="61" spans="1:19" ht="12">
      <c r="A61" s="93" t="s">
        <v>75</v>
      </c>
      <c r="B61" s="56">
        <v>204</v>
      </c>
      <c r="C61" s="62">
        <v>9155.67</v>
      </c>
      <c r="D61" s="58">
        <v>147</v>
      </c>
      <c r="E61" s="16">
        <v>9247.73</v>
      </c>
      <c r="F61" s="58">
        <v>46</v>
      </c>
      <c r="G61" s="16">
        <v>8986.5</v>
      </c>
      <c r="H61" s="58">
        <v>11</v>
      </c>
      <c r="I61" s="63">
        <v>8632.87</v>
      </c>
      <c r="J61" s="93" t="s">
        <v>75</v>
      </c>
      <c r="K61" s="56">
        <v>51</v>
      </c>
      <c r="L61" s="19">
        <v>8939.65</v>
      </c>
      <c r="M61" s="58"/>
      <c r="N61" s="16"/>
      <c r="O61" s="58">
        <v>49</v>
      </c>
      <c r="P61" s="16">
        <v>8924.06</v>
      </c>
      <c r="Q61" s="58">
        <v>2</v>
      </c>
      <c r="R61" s="63">
        <v>9321.57</v>
      </c>
      <c r="S61" s="7"/>
    </row>
    <row r="62" spans="1:19" ht="12">
      <c r="A62" s="48" t="s">
        <v>1</v>
      </c>
      <c r="B62" s="65">
        <v>15647</v>
      </c>
      <c r="C62" s="66">
        <v>3887.02</v>
      </c>
      <c r="D62" s="65">
        <v>6054</v>
      </c>
      <c r="E62" s="66">
        <v>4348.14</v>
      </c>
      <c r="F62" s="65">
        <v>8493</v>
      </c>
      <c r="G62" s="66">
        <v>3564.89</v>
      </c>
      <c r="H62" s="65">
        <v>1100</v>
      </c>
      <c r="I62" s="66">
        <v>3836.34</v>
      </c>
      <c r="J62" s="48" t="s">
        <v>1</v>
      </c>
      <c r="K62" s="65">
        <v>6732</v>
      </c>
      <c r="L62" s="66">
        <v>3236.49</v>
      </c>
      <c r="M62" s="65"/>
      <c r="N62" s="66"/>
      <c r="O62" s="65">
        <v>5950</v>
      </c>
      <c r="P62" s="66">
        <v>3254.29</v>
      </c>
      <c r="Q62" s="65">
        <v>782</v>
      </c>
      <c r="R62" s="66">
        <v>3101.05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22" s="52" customFormat="1" ht="1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  <c r="U64" s="123"/>
      <c r="V64" s="123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1"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A38:I38"/>
    <mergeCell ref="J38:R38"/>
    <mergeCell ref="A39:I39"/>
    <mergeCell ref="J39:R39"/>
    <mergeCell ref="A40:I40"/>
    <mergeCell ref="J40:R40"/>
    <mergeCell ref="O45:P45"/>
    <mergeCell ref="Q45:R45"/>
    <mergeCell ref="M14:N14"/>
    <mergeCell ref="O14:P14"/>
    <mergeCell ref="Q14:R14"/>
    <mergeCell ref="J33:R33"/>
    <mergeCell ref="J41:R41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A6:I6"/>
    <mergeCell ref="J6:R6"/>
    <mergeCell ref="A7:I7"/>
    <mergeCell ref="J7:R7"/>
    <mergeCell ref="A8:I8"/>
    <mergeCell ref="J8:R8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22">
      <selection activeCell="E34" sqref="E34"/>
    </sheetView>
  </sheetViews>
  <sheetFormatPr defaultColWidth="9.140625" defaultRowHeight="12.75"/>
  <cols>
    <col min="1" max="1" width="14.5742187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1" width="9.140625" style="3" customWidth="1"/>
    <col min="22" max="23" width="9.140625" style="118" customWidth="1"/>
    <col min="24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39" t="s">
        <v>24</v>
      </c>
      <c r="B6" s="139"/>
      <c r="C6" s="139"/>
      <c r="D6" s="139"/>
      <c r="E6" s="139"/>
      <c r="F6" s="139"/>
      <c r="G6" s="139"/>
      <c r="H6" s="139"/>
      <c r="I6" s="139"/>
      <c r="J6" s="139" t="s">
        <v>25</v>
      </c>
      <c r="K6" s="139"/>
      <c r="L6" s="139"/>
      <c r="M6" s="139"/>
      <c r="N6" s="139"/>
      <c r="O6" s="139"/>
      <c r="P6" s="139"/>
      <c r="Q6" s="139"/>
      <c r="R6" s="139"/>
    </row>
    <row r="7" spans="1:18" ht="12.75">
      <c r="A7" s="139" t="s">
        <v>23</v>
      </c>
      <c r="B7" s="139"/>
      <c r="C7" s="139"/>
      <c r="D7" s="139"/>
      <c r="E7" s="139"/>
      <c r="F7" s="139"/>
      <c r="G7" s="139"/>
      <c r="H7" s="139"/>
      <c r="I7" s="139"/>
      <c r="J7" s="139" t="s">
        <v>23</v>
      </c>
      <c r="K7" s="139"/>
      <c r="L7" s="139"/>
      <c r="M7" s="139"/>
      <c r="N7" s="139"/>
      <c r="O7" s="139"/>
      <c r="P7" s="139"/>
      <c r="Q7" s="139"/>
      <c r="R7" s="139"/>
    </row>
    <row r="8" spans="1:18" ht="12.75">
      <c r="A8" s="140" t="s">
        <v>68</v>
      </c>
      <c r="B8" s="140"/>
      <c r="C8" s="140"/>
      <c r="D8" s="140"/>
      <c r="E8" s="140"/>
      <c r="F8" s="140"/>
      <c r="G8" s="140"/>
      <c r="H8" s="140"/>
      <c r="I8" s="140"/>
      <c r="J8" s="139" t="s">
        <v>58</v>
      </c>
      <c r="K8" s="139"/>
      <c r="L8" s="139"/>
      <c r="M8" s="139"/>
      <c r="N8" s="139"/>
      <c r="O8" s="139"/>
      <c r="P8" s="139"/>
      <c r="Q8" s="139"/>
      <c r="R8" s="139"/>
    </row>
    <row r="9" spans="1:18" ht="12.75">
      <c r="A9" s="140" t="s">
        <v>72</v>
      </c>
      <c r="B9" s="140"/>
      <c r="C9" s="140"/>
      <c r="D9" s="140"/>
      <c r="E9" s="140"/>
      <c r="F9" s="140"/>
      <c r="G9" s="140"/>
      <c r="H9" s="140"/>
      <c r="I9" s="140"/>
      <c r="J9" s="139" t="s">
        <v>69</v>
      </c>
      <c r="K9" s="139"/>
      <c r="L9" s="139"/>
      <c r="M9" s="139"/>
      <c r="N9" s="139"/>
      <c r="O9" s="139"/>
      <c r="P9" s="139"/>
      <c r="Q9" s="139"/>
      <c r="R9" s="139"/>
    </row>
    <row r="10" spans="1:18" ht="12.75">
      <c r="A10" s="141" t="str">
        <f>'u siječnju 2020.-prema svotama'!A10:I10</f>
        <v>za prosinac 2019. (isplata u siječnju 2020.)</v>
      </c>
      <c r="B10" s="141"/>
      <c r="C10" s="141"/>
      <c r="D10" s="141"/>
      <c r="E10" s="141"/>
      <c r="F10" s="141"/>
      <c r="G10" s="141"/>
      <c r="H10" s="141"/>
      <c r="I10" s="141"/>
      <c r="J10" s="140" t="s">
        <v>72</v>
      </c>
      <c r="K10" s="140"/>
      <c r="L10" s="140"/>
      <c r="M10" s="140"/>
      <c r="N10" s="140"/>
      <c r="O10" s="140"/>
      <c r="P10" s="140"/>
      <c r="Q10" s="140"/>
      <c r="R10" s="140"/>
    </row>
    <row r="11" spans="10:18" ht="12.75" customHeight="1">
      <c r="J11" s="141" t="str">
        <f>A10</f>
        <v>za prosinac 2019. (isplata u siječnju 2020.)</v>
      </c>
      <c r="K11" s="141"/>
      <c r="L11" s="141"/>
      <c r="M11" s="141"/>
      <c r="N11" s="141"/>
      <c r="O11" s="141"/>
      <c r="P11" s="141"/>
      <c r="Q11" s="141"/>
      <c r="R11" s="141"/>
    </row>
    <row r="12" spans="1:10" ht="12">
      <c r="A12" s="28" t="s">
        <v>4</v>
      </c>
      <c r="J12" s="28" t="s">
        <v>5</v>
      </c>
    </row>
    <row r="13" spans="1:18" ht="12">
      <c r="A13" s="29"/>
      <c r="B13" s="137" t="s">
        <v>6</v>
      </c>
      <c r="C13" s="142"/>
      <c r="D13" s="142"/>
      <c r="E13" s="142"/>
      <c r="F13" s="142"/>
      <c r="G13" s="142"/>
      <c r="H13" s="142"/>
      <c r="I13" s="138"/>
      <c r="J13" s="29"/>
      <c r="K13" s="137" t="s">
        <v>6</v>
      </c>
      <c r="L13" s="142"/>
      <c r="M13" s="142"/>
      <c r="N13" s="142"/>
      <c r="O13" s="142"/>
      <c r="P13" s="142"/>
      <c r="Q13" s="142"/>
      <c r="R13" s="138"/>
    </row>
    <row r="14" spans="1:18" ht="12">
      <c r="A14" s="30"/>
      <c r="B14" s="137" t="s">
        <v>1</v>
      </c>
      <c r="C14" s="138"/>
      <c r="D14" s="137" t="s">
        <v>7</v>
      </c>
      <c r="E14" s="138"/>
      <c r="F14" s="137" t="s">
        <v>70</v>
      </c>
      <c r="G14" s="138"/>
      <c r="H14" s="137" t="s">
        <v>8</v>
      </c>
      <c r="I14" s="138"/>
      <c r="J14" s="30"/>
      <c r="K14" s="137" t="s">
        <v>1</v>
      </c>
      <c r="L14" s="138"/>
      <c r="M14" s="137" t="s">
        <v>29</v>
      </c>
      <c r="N14" s="138"/>
      <c r="O14" s="137" t="s">
        <v>70</v>
      </c>
      <c r="P14" s="138"/>
      <c r="Q14" s="137" t="s">
        <v>8</v>
      </c>
      <c r="R14" s="138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V16" s="119"/>
      <c r="W16" s="119"/>
    </row>
    <row r="17" spans="1:18" ht="12">
      <c r="A17" s="93" t="s">
        <v>60</v>
      </c>
      <c r="B17" s="36">
        <v>3658</v>
      </c>
      <c r="C17" s="37">
        <v>328.37</v>
      </c>
      <c r="D17" s="38">
        <v>944</v>
      </c>
      <c r="E17" s="39">
        <v>295.96</v>
      </c>
      <c r="F17" s="38">
        <v>2037</v>
      </c>
      <c r="G17" s="39">
        <v>338.53</v>
      </c>
      <c r="H17" s="38">
        <v>677</v>
      </c>
      <c r="I17" s="40">
        <v>342.98</v>
      </c>
      <c r="J17" s="93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ht="12">
      <c r="A18" s="93" t="s">
        <v>9</v>
      </c>
      <c r="B18" s="36">
        <v>30682</v>
      </c>
      <c r="C18" s="43">
        <v>832.08</v>
      </c>
      <c r="D18" s="38">
        <v>10904</v>
      </c>
      <c r="E18" s="39">
        <v>788.35</v>
      </c>
      <c r="F18" s="38">
        <v>4326</v>
      </c>
      <c r="G18" s="39">
        <v>814.21</v>
      </c>
      <c r="H18" s="38">
        <v>15452</v>
      </c>
      <c r="I18" s="40">
        <v>867.95</v>
      </c>
      <c r="J18" s="93" t="s">
        <v>9</v>
      </c>
      <c r="K18" s="36">
        <v>13</v>
      </c>
      <c r="L18" s="43">
        <v>874.3</v>
      </c>
      <c r="M18" s="38" t="s">
        <v>103</v>
      </c>
      <c r="N18" s="42" t="s">
        <v>104</v>
      </c>
      <c r="O18" s="38">
        <v>13</v>
      </c>
      <c r="P18" s="39">
        <v>874.3</v>
      </c>
      <c r="Q18" s="38" t="s">
        <v>103</v>
      </c>
      <c r="R18" s="40" t="s">
        <v>104</v>
      </c>
      <c r="V18" s="118">
        <f>B31-'u siječnju 2020.'!D21</f>
        <v>0</v>
      </c>
      <c r="W18" s="121">
        <f>C31-'u siječnju 2020.'!E21</f>
        <v>0</v>
      </c>
    </row>
    <row r="19" spans="1:22" ht="12">
      <c r="A19" s="93" t="s">
        <v>10</v>
      </c>
      <c r="B19" s="36">
        <v>94519</v>
      </c>
      <c r="C19" s="44">
        <v>1258.83</v>
      </c>
      <c r="D19" s="38">
        <v>51561</v>
      </c>
      <c r="E19" s="45">
        <v>1250.39</v>
      </c>
      <c r="F19" s="38">
        <v>14548</v>
      </c>
      <c r="G19" s="45">
        <v>1287.87</v>
      </c>
      <c r="H19" s="38">
        <v>28410</v>
      </c>
      <c r="I19" s="46">
        <v>1259.29</v>
      </c>
      <c r="J19" s="93" t="s">
        <v>10</v>
      </c>
      <c r="K19" s="36">
        <v>49</v>
      </c>
      <c r="L19" s="44">
        <v>1325.08</v>
      </c>
      <c r="M19" s="38">
        <v>1</v>
      </c>
      <c r="N19" s="45">
        <v>1280.38</v>
      </c>
      <c r="O19" s="38">
        <v>37</v>
      </c>
      <c r="P19" s="39">
        <v>1325.08</v>
      </c>
      <c r="Q19" s="38">
        <v>11</v>
      </c>
      <c r="R19" s="46">
        <v>1329.14</v>
      </c>
      <c r="V19" s="118">
        <f>D31-'u siječnju 2020.'!D18</f>
        <v>0</v>
      </c>
    </row>
    <row r="20" spans="1:22" ht="12">
      <c r="A20" s="93" t="s">
        <v>11</v>
      </c>
      <c r="B20" s="36">
        <v>150072</v>
      </c>
      <c r="C20" s="44">
        <v>1769.02</v>
      </c>
      <c r="D20" s="38">
        <v>88523</v>
      </c>
      <c r="E20" s="45">
        <v>1777.52</v>
      </c>
      <c r="F20" s="38">
        <v>29679</v>
      </c>
      <c r="G20" s="45">
        <v>1762.58</v>
      </c>
      <c r="H20" s="38">
        <v>31870</v>
      </c>
      <c r="I20" s="46">
        <v>1751.42</v>
      </c>
      <c r="J20" s="93" t="s">
        <v>11</v>
      </c>
      <c r="K20" s="36">
        <v>213</v>
      </c>
      <c r="L20" s="44">
        <v>1837.76</v>
      </c>
      <c r="M20" s="38" t="s">
        <v>103</v>
      </c>
      <c r="N20" s="45" t="s">
        <v>104</v>
      </c>
      <c r="O20" s="38">
        <v>104</v>
      </c>
      <c r="P20" s="45">
        <v>1768.76</v>
      </c>
      <c r="Q20" s="38">
        <v>109</v>
      </c>
      <c r="R20" s="46">
        <v>1903.6</v>
      </c>
      <c r="V20" s="118">
        <f>F31-'u siječnju 2020.'!D19</f>
        <v>0</v>
      </c>
    </row>
    <row r="21" spans="1:22" ht="12">
      <c r="A21" s="93" t="s">
        <v>61</v>
      </c>
      <c r="B21" s="36">
        <v>198805</v>
      </c>
      <c r="C21" s="44">
        <v>2234.61</v>
      </c>
      <c r="D21" s="38">
        <v>121984</v>
      </c>
      <c r="E21" s="45">
        <v>2242.66</v>
      </c>
      <c r="F21" s="38">
        <v>27614</v>
      </c>
      <c r="G21" s="45">
        <v>2235.64</v>
      </c>
      <c r="H21" s="38">
        <v>49207</v>
      </c>
      <c r="I21" s="46">
        <v>2214.06</v>
      </c>
      <c r="J21" s="93" t="s">
        <v>61</v>
      </c>
      <c r="K21" s="36">
        <v>1830</v>
      </c>
      <c r="L21" s="44">
        <v>2313.08</v>
      </c>
      <c r="M21" s="38">
        <v>14</v>
      </c>
      <c r="N21" s="45">
        <v>2265.99</v>
      </c>
      <c r="O21" s="38">
        <v>1320</v>
      </c>
      <c r="P21" s="45">
        <v>2332.03</v>
      </c>
      <c r="Q21" s="38">
        <v>496</v>
      </c>
      <c r="R21" s="46">
        <v>2264</v>
      </c>
      <c r="V21" s="118">
        <f>H31-'u siječnju 2020.'!D20</f>
        <v>0</v>
      </c>
    </row>
    <row r="22" spans="1:22" ht="12">
      <c r="A22" s="93" t="s">
        <v>62</v>
      </c>
      <c r="B22" s="36">
        <v>151440</v>
      </c>
      <c r="C22" s="44">
        <v>2759.28</v>
      </c>
      <c r="D22" s="38">
        <v>108066</v>
      </c>
      <c r="E22" s="45">
        <v>2768.38</v>
      </c>
      <c r="F22" s="38">
        <v>15551</v>
      </c>
      <c r="G22" s="45">
        <v>2764.48</v>
      </c>
      <c r="H22" s="38">
        <v>27823</v>
      </c>
      <c r="I22" s="46">
        <v>2721.01</v>
      </c>
      <c r="J22" s="93" t="s">
        <v>62</v>
      </c>
      <c r="K22" s="36">
        <v>4995</v>
      </c>
      <c r="L22" s="44">
        <v>2823.76</v>
      </c>
      <c r="M22" s="38">
        <v>936</v>
      </c>
      <c r="N22" s="45">
        <v>2915.26</v>
      </c>
      <c r="O22" s="38">
        <v>3366</v>
      </c>
      <c r="P22" s="45">
        <v>2809.34</v>
      </c>
      <c r="Q22" s="38">
        <v>693</v>
      </c>
      <c r="R22" s="46">
        <v>2770.24</v>
      </c>
      <c r="V22" s="118">
        <f>B31-D31-F31-H31</f>
        <v>0</v>
      </c>
    </row>
    <row r="23" spans="1:18" ht="12">
      <c r="A23" s="93" t="s">
        <v>63</v>
      </c>
      <c r="B23" s="36">
        <v>105490</v>
      </c>
      <c r="C23" s="44">
        <v>3237.06</v>
      </c>
      <c r="D23" s="38">
        <v>83234</v>
      </c>
      <c r="E23" s="45">
        <v>3240.53</v>
      </c>
      <c r="F23" s="38">
        <v>7098</v>
      </c>
      <c r="G23" s="45">
        <v>3213.21</v>
      </c>
      <c r="H23" s="38">
        <v>15158</v>
      </c>
      <c r="I23" s="46">
        <v>3229.2</v>
      </c>
      <c r="J23" s="93" t="s">
        <v>63</v>
      </c>
      <c r="K23" s="36">
        <v>6156</v>
      </c>
      <c r="L23" s="44">
        <v>3267.24</v>
      </c>
      <c r="M23" s="38">
        <v>946</v>
      </c>
      <c r="N23" s="45">
        <v>3230.34</v>
      </c>
      <c r="O23" s="38">
        <v>4805</v>
      </c>
      <c r="P23" s="45">
        <v>3275.84</v>
      </c>
      <c r="Q23" s="38">
        <v>405</v>
      </c>
      <c r="R23" s="46">
        <v>3251.48</v>
      </c>
    </row>
    <row r="24" spans="1:18" ht="12">
      <c r="A24" s="93" t="s">
        <v>64</v>
      </c>
      <c r="B24" s="36">
        <v>74962</v>
      </c>
      <c r="C24" s="44">
        <v>3736.8</v>
      </c>
      <c r="D24" s="38">
        <v>63668</v>
      </c>
      <c r="E24" s="45">
        <v>3738.08</v>
      </c>
      <c r="F24" s="38">
        <v>3053</v>
      </c>
      <c r="G24" s="45">
        <v>3715.83</v>
      </c>
      <c r="H24" s="38">
        <v>8241</v>
      </c>
      <c r="I24" s="46">
        <v>3734.7</v>
      </c>
      <c r="J24" s="93" t="s">
        <v>64</v>
      </c>
      <c r="K24" s="36">
        <v>4355</v>
      </c>
      <c r="L24" s="44">
        <v>3766.56</v>
      </c>
      <c r="M24" s="38">
        <v>291</v>
      </c>
      <c r="N24" s="45">
        <v>3660.26</v>
      </c>
      <c r="O24" s="38">
        <v>3525</v>
      </c>
      <c r="P24" s="45">
        <v>3785.48</v>
      </c>
      <c r="Q24" s="38">
        <v>539</v>
      </c>
      <c r="R24" s="46">
        <v>3700.17</v>
      </c>
    </row>
    <row r="25" spans="1:18" ht="12">
      <c r="A25" s="93" t="s">
        <v>65</v>
      </c>
      <c r="B25" s="36">
        <v>59924</v>
      </c>
      <c r="C25" s="44">
        <v>4227.27</v>
      </c>
      <c r="D25" s="38">
        <v>52676</v>
      </c>
      <c r="E25" s="45">
        <v>4230.43</v>
      </c>
      <c r="F25" s="38">
        <v>1418</v>
      </c>
      <c r="G25" s="45">
        <v>4199.18</v>
      </c>
      <c r="H25" s="38">
        <v>5830</v>
      </c>
      <c r="I25" s="46">
        <v>4205.56</v>
      </c>
      <c r="J25" s="93" t="s">
        <v>65</v>
      </c>
      <c r="K25" s="36">
        <v>7308</v>
      </c>
      <c r="L25" s="44">
        <v>4169.83</v>
      </c>
      <c r="M25" s="38">
        <v>106</v>
      </c>
      <c r="N25" s="45">
        <v>4134.87</v>
      </c>
      <c r="O25" s="38">
        <v>6407</v>
      </c>
      <c r="P25" s="45">
        <v>4165.47</v>
      </c>
      <c r="Q25" s="38">
        <v>795</v>
      </c>
      <c r="R25" s="46">
        <v>4209.61</v>
      </c>
    </row>
    <row r="26" spans="1:18" ht="12">
      <c r="A26" s="93" t="s">
        <v>66</v>
      </c>
      <c r="B26" s="36">
        <v>36292</v>
      </c>
      <c r="C26" s="44">
        <v>4727.71</v>
      </c>
      <c r="D26" s="38">
        <v>32806</v>
      </c>
      <c r="E26" s="45">
        <v>4727.73</v>
      </c>
      <c r="F26" s="38">
        <v>635</v>
      </c>
      <c r="G26" s="45">
        <v>4728.55</v>
      </c>
      <c r="H26" s="38">
        <v>2851</v>
      </c>
      <c r="I26" s="46">
        <v>4727.33</v>
      </c>
      <c r="J26" s="93" t="s">
        <v>66</v>
      </c>
      <c r="K26" s="36">
        <v>4233</v>
      </c>
      <c r="L26" s="44">
        <v>4759.99</v>
      </c>
      <c r="M26" s="38">
        <v>50</v>
      </c>
      <c r="N26" s="45">
        <v>4817.71</v>
      </c>
      <c r="O26" s="38">
        <v>3645</v>
      </c>
      <c r="P26" s="45">
        <v>4767.08</v>
      </c>
      <c r="Q26" s="38">
        <v>538</v>
      </c>
      <c r="R26" s="46">
        <v>4706.61</v>
      </c>
    </row>
    <row r="27" spans="1:18" ht="12">
      <c r="A27" s="93" t="s">
        <v>12</v>
      </c>
      <c r="B27" s="36">
        <v>39181</v>
      </c>
      <c r="C27" s="47">
        <v>5454.99</v>
      </c>
      <c r="D27" s="38">
        <v>35076</v>
      </c>
      <c r="E27" s="45">
        <v>5453.89</v>
      </c>
      <c r="F27" s="38">
        <v>605</v>
      </c>
      <c r="G27" s="45">
        <v>5442.92</v>
      </c>
      <c r="H27" s="38">
        <v>3500</v>
      </c>
      <c r="I27" s="46">
        <v>5468.17</v>
      </c>
      <c r="J27" s="93" t="s">
        <v>12</v>
      </c>
      <c r="K27" s="36">
        <v>8822</v>
      </c>
      <c r="L27" s="47">
        <v>5412.25</v>
      </c>
      <c r="M27" s="38">
        <v>48</v>
      </c>
      <c r="N27" s="45">
        <v>5478.02</v>
      </c>
      <c r="O27" s="38">
        <v>7346</v>
      </c>
      <c r="P27" s="45">
        <v>5405.77</v>
      </c>
      <c r="Q27" s="38">
        <v>1428</v>
      </c>
      <c r="R27" s="46">
        <v>5443.39</v>
      </c>
    </row>
    <row r="28" spans="1:18" ht="12">
      <c r="A28" s="93" t="s">
        <v>13</v>
      </c>
      <c r="B28" s="36">
        <v>13651</v>
      </c>
      <c r="C28" s="47">
        <v>6426.43</v>
      </c>
      <c r="D28" s="38">
        <v>12847</v>
      </c>
      <c r="E28" s="45">
        <v>6428.35</v>
      </c>
      <c r="F28" s="38">
        <v>201</v>
      </c>
      <c r="G28" s="45">
        <v>6409.97</v>
      </c>
      <c r="H28" s="38">
        <v>603</v>
      </c>
      <c r="I28" s="46">
        <v>6390.9</v>
      </c>
      <c r="J28" s="93" t="s">
        <v>13</v>
      </c>
      <c r="K28" s="36">
        <v>8431</v>
      </c>
      <c r="L28" s="47">
        <v>6408.26</v>
      </c>
      <c r="M28" s="38">
        <v>29</v>
      </c>
      <c r="N28" s="45">
        <v>6362.45</v>
      </c>
      <c r="O28" s="38">
        <v>7413</v>
      </c>
      <c r="P28" s="45">
        <v>6396.29</v>
      </c>
      <c r="Q28" s="38">
        <v>989</v>
      </c>
      <c r="R28" s="46">
        <v>6499.32</v>
      </c>
    </row>
    <row r="29" spans="1:18" ht="12">
      <c r="A29" s="93" t="s">
        <v>14</v>
      </c>
      <c r="B29" s="36">
        <v>6080</v>
      </c>
      <c r="C29" s="47">
        <v>7444.62</v>
      </c>
      <c r="D29" s="38">
        <v>5804</v>
      </c>
      <c r="E29" s="45">
        <v>7447.33</v>
      </c>
      <c r="F29" s="38">
        <v>66</v>
      </c>
      <c r="G29" s="45">
        <v>7427.86</v>
      </c>
      <c r="H29" s="38">
        <v>210</v>
      </c>
      <c r="I29" s="46">
        <v>7374.97</v>
      </c>
      <c r="J29" s="93" t="s">
        <v>14</v>
      </c>
      <c r="K29" s="36">
        <v>10418</v>
      </c>
      <c r="L29" s="47">
        <v>7587.27</v>
      </c>
      <c r="M29" s="38">
        <v>12</v>
      </c>
      <c r="N29" s="45">
        <v>7265.46</v>
      </c>
      <c r="O29" s="38">
        <v>6778</v>
      </c>
      <c r="P29" s="45">
        <v>7557.42</v>
      </c>
      <c r="Q29" s="38">
        <v>3628</v>
      </c>
      <c r="R29" s="46">
        <v>7644.09</v>
      </c>
    </row>
    <row r="30" spans="1:18" ht="12">
      <c r="A30" s="93" t="s">
        <v>67</v>
      </c>
      <c r="B30" s="36">
        <v>6427</v>
      </c>
      <c r="C30" s="47">
        <v>9220.9</v>
      </c>
      <c r="D30" s="38">
        <v>6292</v>
      </c>
      <c r="E30" s="45">
        <v>9218.41</v>
      </c>
      <c r="F30" s="38">
        <v>32</v>
      </c>
      <c r="G30" s="45">
        <v>9178.94</v>
      </c>
      <c r="H30" s="38">
        <v>103</v>
      </c>
      <c r="I30" s="46">
        <v>9386.13</v>
      </c>
      <c r="J30" s="93" t="s">
        <v>67</v>
      </c>
      <c r="K30" s="36">
        <v>14403</v>
      </c>
      <c r="L30" s="47">
        <v>9407.34</v>
      </c>
      <c r="M30" s="38">
        <v>7</v>
      </c>
      <c r="N30" s="45">
        <v>8989.65</v>
      </c>
      <c r="O30" s="38">
        <v>9484</v>
      </c>
      <c r="P30" s="45">
        <v>9442.53</v>
      </c>
      <c r="Q30" s="38">
        <v>4912</v>
      </c>
      <c r="R30" s="46">
        <v>9340</v>
      </c>
    </row>
    <row r="31" spans="1:18" ht="12">
      <c r="A31" s="48" t="s">
        <v>1</v>
      </c>
      <c r="B31" s="49">
        <v>971183</v>
      </c>
      <c r="C31" s="50">
        <v>2806.67</v>
      </c>
      <c r="D31" s="49">
        <v>674385</v>
      </c>
      <c r="E31" s="50">
        <v>3060.87</v>
      </c>
      <c r="F31" s="49">
        <v>106863</v>
      </c>
      <c r="G31" s="50">
        <v>2137.87</v>
      </c>
      <c r="H31" s="49">
        <v>189935</v>
      </c>
      <c r="I31" s="50">
        <v>2280.37</v>
      </c>
      <c r="J31" s="48" t="s">
        <v>1</v>
      </c>
      <c r="K31" s="49">
        <v>71226</v>
      </c>
      <c r="L31" s="50">
        <v>5928.41</v>
      </c>
      <c r="M31" s="49">
        <v>2440</v>
      </c>
      <c r="N31" s="50">
        <v>3344.05</v>
      </c>
      <c r="O31" s="49">
        <v>54243</v>
      </c>
      <c r="P31" s="50">
        <v>5785.65</v>
      </c>
      <c r="Q31" s="49">
        <v>14543</v>
      </c>
      <c r="R31" s="50">
        <v>6894.5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1.75" customHeight="1">
      <c r="A33" s="69"/>
      <c r="B33" s="51"/>
      <c r="C33" s="51"/>
      <c r="D33" s="16"/>
      <c r="E33" s="52"/>
      <c r="F33" s="53"/>
      <c r="G33" s="19"/>
      <c r="H33" s="53"/>
      <c r="I33" s="19"/>
      <c r="J33" s="145" t="s">
        <v>100</v>
      </c>
      <c r="K33" s="145"/>
      <c r="L33" s="145"/>
      <c r="M33" s="145"/>
      <c r="N33" s="145"/>
      <c r="O33" s="145"/>
      <c r="P33" s="145"/>
      <c r="Q33" s="145"/>
      <c r="R33" s="145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39" t="s">
        <v>24</v>
      </c>
      <c r="B37" s="139"/>
      <c r="C37" s="139"/>
      <c r="D37" s="139"/>
      <c r="E37" s="139"/>
      <c r="F37" s="139"/>
      <c r="G37" s="139"/>
      <c r="H37" s="139"/>
      <c r="I37" s="139"/>
      <c r="J37" s="139" t="s">
        <v>27</v>
      </c>
      <c r="K37" s="139"/>
      <c r="L37" s="139"/>
      <c r="M37" s="139"/>
      <c r="N37" s="139"/>
      <c r="O37" s="139"/>
      <c r="P37" s="139"/>
      <c r="Q37" s="139"/>
      <c r="R37" s="139"/>
    </row>
    <row r="38" spans="1:18" ht="12.75">
      <c r="A38" s="139" t="s">
        <v>23</v>
      </c>
      <c r="B38" s="139"/>
      <c r="C38" s="139"/>
      <c r="D38" s="139"/>
      <c r="E38" s="139"/>
      <c r="F38" s="139"/>
      <c r="G38" s="139"/>
      <c r="H38" s="139"/>
      <c r="I38" s="139"/>
      <c r="J38" s="139" t="s">
        <v>28</v>
      </c>
      <c r="K38" s="139"/>
      <c r="L38" s="139"/>
      <c r="M38" s="139"/>
      <c r="N38" s="139"/>
      <c r="O38" s="139"/>
      <c r="P38" s="139"/>
      <c r="Q38" s="139"/>
      <c r="R38" s="139"/>
    </row>
    <row r="39" spans="1:18" ht="12.75">
      <c r="A39" s="139" t="s">
        <v>15</v>
      </c>
      <c r="B39" s="139"/>
      <c r="C39" s="139"/>
      <c r="D39" s="139"/>
      <c r="E39" s="139"/>
      <c r="F39" s="139"/>
      <c r="G39" s="139"/>
      <c r="H39" s="139"/>
      <c r="I39" s="139"/>
      <c r="J39" s="139" t="s">
        <v>79</v>
      </c>
      <c r="K39" s="139"/>
      <c r="L39" s="139"/>
      <c r="M39" s="139"/>
      <c r="N39" s="139"/>
      <c r="O39" s="139"/>
      <c r="P39" s="139"/>
      <c r="Q39" s="139"/>
      <c r="R39" s="139"/>
    </row>
    <row r="40" spans="1:18" ht="12.75">
      <c r="A40" s="139" t="s">
        <v>71</v>
      </c>
      <c r="B40" s="139"/>
      <c r="C40" s="139"/>
      <c r="D40" s="139"/>
      <c r="E40" s="139"/>
      <c r="F40" s="139"/>
      <c r="G40" s="139"/>
      <c r="H40" s="139"/>
      <c r="I40" s="139"/>
      <c r="J40" s="139" t="s">
        <v>80</v>
      </c>
      <c r="K40" s="139"/>
      <c r="L40" s="139"/>
      <c r="M40" s="139"/>
      <c r="N40" s="139"/>
      <c r="O40" s="139"/>
      <c r="P40" s="139"/>
      <c r="Q40" s="139"/>
      <c r="R40" s="139"/>
    </row>
    <row r="41" spans="1:18" ht="12.75">
      <c r="A41" s="140" t="s">
        <v>72</v>
      </c>
      <c r="B41" s="140"/>
      <c r="C41" s="140"/>
      <c r="D41" s="140"/>
      <c r="E41" s="140"/>
      <c r="F41" s="140"/>
      <c r="G41" s="140"/>
      <c r="H41" s="140"/>
      <c r="I41" s="140"/>
      <c r="J41" s="140" t="s">
        <v>72</v>
      </c>
      <c r="K41" s="140"/>
      <c r="L41" s="140"/>
      <c r="M41" s="140"/>
      <c r="N41" s="140"/>
      <c r="O41" s="140"/>
      <c r="P41" s="140"/>
      <c r="Q41" s="140"/>
      <c r="R41" s="140"/>
    </row>
    <row r="42" spans="1:18" ht="12.75" customHeight="1">
      <c r="A42" s="141" t="str">
        <f>A10</f>
        <v>za prosinac 2019. (isplata u siječnju 2020.)</v>
      </c>
      <c r="B42" s="141"/>
      <c r="C42" s="141"/>
      <c r="D42" s="141"/>
      <c r="E42" s="141"/>
      <c r="F42" s="141"/>
      <c r="G42" s="141"/>
      <c r="H42" s="141"/>
      <c r="I42" s="141"/>
      <c r="J42" s="141" t="str">
        <f>A10</f>
        <v>za prosinac 2019. (isplata u siječnju 2020.)</v>
      </c>
      <c r="K42" s="141"/>
      <c r="L42" s="141"/>
      <c r="M42" s="141"/>
      <c r="N42" s="141"/>
      <c r="O42" s="141"/>
      <c r="P42" s="141"/>
      <c r="Q42" s="141"/>
      <c r="R42" s="141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43" t="s">
        <v>6</v>
      </c>
      <c r="C44" s="146"/>
      <c r="D44" s="146"/>
      <c r="E44" s="146"/>
      <c r="F44" s="146"/>
      <c r="G44" s="146"/>
      <c r="H44" s="146"/>
      <c r="I44" s="144"/>
      <c r="J44" s="29"/>
      <c r="K44" s="143" t="s">
        <v>6</v>
      </c>
      <c r="L44" s="146"/>
      <c r="M44" s="146"/>
      <c r="N44" s="146"/>
      <c r="O44" s="146"/>
      <c r="P44" s="146"/>
      <c r="Q44" s="146"/>
      <c r="R44" s="144"/>
    </row>
    <row r="45" spans="1:18" ht="12">
      <c r="A45" s="30"/>
      <c r="B45" s="143" t="s">
        <v>1</v>
      </c>
      <c r="C45" s="144"/>
      <c r="D45" s="143" t="s">
        <v>7</v>
      </c>
      <c r="E45" s="144"/>
      <c r="F45" s="143" t="s">
        <v>70</v>
      </c>
      <c r="G45" s="144"/>
      <c r="H45" s="143" t="s">
        <v>8</v>
      </c>
      <c r="I45" s="144"/>
      <c r="J45" s="30"/>
      <c r="K45" s="143" t="s">
        <v>1</v>
      </c>
      <c r="L45" s="144"/>
      <c r="M45" s="143" t="s">
        <v>7</v>
      </c>
      <c r="N45" s="144"/>
      <c r="O45" s="143" t="s">
        <v>70</v>
      </c>
      <c r="P45" s="144"/>
      <c r="Q45" s="143" t="s">
        <v>8</v>
      </c>
      <c r="R45" s="144"/>
    </row>
    <row r="46" spans="1:18" ht="24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23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V47" s="119"/>
      <c r="W47" s="119"/>
    </row>
    <row r="48" spans="1:18" ht="12">
      <c r="A48" s="93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3" t="s">
        <v>60</v>
      </c>
      <c r="K48" s="56">
        <v>42</v>
      </c>
      <c r="L48" s="61">
        <v>260.9</v>
      </c>
      <c r="M48" s="58"/>
      <c r="N48" s="51"/>
      <c r="O48" s="58">
        <v>40</v>
      </c>
      <c r="P48" s="51">
        <v>254.89</v>
      </c>
      <c r="Q48" s="58">
        <v>2</v>
      </c>
      <c r="R48" s="60">
        <v>381.04</v>
      </c>
    </row>
    <row r="49" spans="1:19" ht="12">
      <c r="A49" s="93" t="s">
        <v>9</v>
      </c>
      <c r="B49" s="56">
        <v>12</v>
      </c>
      <c r="C49" s="57">
        <v>848.02</v>
      </c>
      <c r="D49" s="58" t="s">
        <v>103</v>
      </c>
      <c r="E49" s="51" t="s">
        <v>104</v>
      </c>
      <c r="F49" s="58">
        <v>11</v>
      </c>
      <c r="G49" s="59">
        <v>851.18</v>
      </c>
      <c r="H49" s="58">
        <v>1</v>
      </c>
      <c r="I49" s="60">
        <v>813.17</v>
      </c>
      <c r="J49" s="93" t="s">
        <v>9</v>
      </c>
      <c r="K49" s="56">
        <v>212</v>
      </c>
      <c r="L49" s="61">
        <v>818.17</v>
      </c>
      <c r="M49" s="58"/>
      <c r="N49" s="51"/>
      <c r="O49" s="58">
        <v>191</v>
      </c>
      <c r="P49" s="51">
        <v>817.15</v>
      </c>
      <c r="Q49" s="58">
        <v>21</v>
      </c>
      <c r="R49" s="60">
        <v>827.41</v>
      </c>
      <c r="S49" s="7"/>
    </row>
    <row r="50" spans="1:19" ht="12">
      <c r="A50" s="93" t="s">
        <v>10</v>
      </c>
      <c r="B50" s="56">
        <v>120</v>
      </c>
      <c r="C50" s="62">
        <v>1340.77</v>
      </c>
      <c r="D50" s="58">
        <v>26</v>
      </c>
      <c r="E50" s="16">
        <v>1388.96</v>
      </c>
      <c r="F50" s="58">
        <v>85</v>
      </c>
      <c r="G50" s="16">
        <v>1328.65</v>
      </c>
      <c r="H50" s="58">
        <v>9</v>
      </c>
      <c r="I50" s="63">
        <v>1315.99</v>
      </c>
      <c r="J50" s="93" t="s">
        <v>10</v>
      </c>
      <c r="K50" s="56">
        <v>385</v>
      </c>
      <c r="L50" s="64">
        <v>1261.26</v>
      </c>
      <c r="M50" s="58"/>
      <c r="N50" s="16"/>
      <c r="O50" s="58">
        <v>335</v>
      </c>
      <c r="P50" s="16">
        <v>1267.85</v>
      </c>
      <c r="Q50" s="58">
        <v>50</v>
      </c>
      <c r="R50" s="63">
        <v>1217.13</v>
      </c>
      <c r="S50" s="7"/>
    </row>
    <row r="51" spans="1:19" ht="12">
      <c r="A51" s="93" t="s">
        <v>11</v>
      </c>
      <c r="B51" s="56">
        <v>420</v>
      </c>
      <c r="C51" s="62">
        <v>1781.15</v>
      </c>
      <c r="D51" s="58">
        <v>124</v>
      </c>
      <c r="E51" s="16">
        <v>1741.75</v>
      </c>
      <c r="F51" s="58">
        <v>264</v>
      </c>
      <c r="G51" s="16">
        <v>1801.66</v>
      </c>
      <c r="H51" s="58">
        <v>32</v>
      </c>
      <c r="I51" s="63">
        <v>1764.63</v>
      </c>
      <c r="J51" s="93" t="s">
        <v>11</v>
      </c>
      <c r="K51" s="56">
        <v>893</v>
      </c>
      <c r="L51" s="64">
        <v>1775.76</v>
      </c>
      <c r="M51" s="58"/>
      <c r="N51" s="16"/>
      <c r="O51" s="58">
        <v>764</v>
      </c>
      <c r="P51" s="16">
        <v>1785.04</v>
      </c>
      <c r="Q51" s="58">
        <v>129</v>
      </c>
      <c r="R51" s="63">
        <v>1720.78</v>
      </c>
      <c r="S51" s="7"/>
    </row>
    <row r="52" spans="1:19" ht="12">
      <c r="A52" s="93" t="s">
        <v>61</v>
      </c>
      <c r="B52" s="56">
        <v>611</v>
      </c>
      <c r="C52" s="62">
        <v>2268.56</v>
      </c>
      <c r="D52" s="58">
        <v>41</v>
      </c>
      <c r="E52" s="16">
        <v>2231.41</v>
      </c>
      <c r="F52" s="58">
        <v>492</v>
      </c>
      <c r="G52" s="16">
        <v>2269.77</v>
      </c>
      <c r="H52" s="58">
        <v>78</v>
      </c>
      <c r="I52" s="63">
        <v>2280.46</v>
      </c>
      <c r="J52" s="93" t="s">
        <v>61</v>
      </c>
      <c r="K52" s="56">
        <v>944</v>
      </c>
      <c r="L52" s="64">
        <v>2256.17</v>
      </c>
      <c r="M52" s="58"/>
      <c r="N52" s="16"/>
      <c r="O52" s="58">
        <v>887</v>
      </c>
      <c r="P52" s="16">
        <v>2258.42</v>
      </c>
      <c r="Q52" s="58">
        <v>57</v>
      </c>
      <c r="R52" s="63">
        <v>2221.17</v>
      </c>
      <c r="S52" s="7"/>
    </row>
    <row r="53" spans="1:19" ht="12">
      <c r="A53" s="93" t="s">
        <v>62</v>
      </c>
      <c r="B53" s="56">
        <v>1614</v>
      </c>
      <c r="C53" s="62">
        <v>2807.35</v>
      </c>
      <c r="D53" s="58">
        <v>315</v>
      </c>
      <c r="E53" s="16">
        <v>2863.83</v>
      </c>
      <c r="F53" s="58">
        <v>1138</v>
      </c>
      <c r="G53" s="16">
        <v>2795.38</v>
      </c>
      <c r="H53" s="58">
        <v>161</v>
      </c>
      <c r="I53" s="63">
        <v>2781.52</v>
      </c>
      <c r="J53" s="93" t="s">
        <v>62</v>
      </c>
      <c r="K53" s="56">
        <v>1000</v>
      </c>
      <c r="L53" s="64">
        <v>2739.8</v>
      </c>
      <c r="M53" s="58"/>
      <c r="N53" s="16"/>
      <c r="O53" s="58">
        <v>863</v>
      </c>
      <c r="P53" s="16">
        <v>2718.95</v>
      </c>
      <c r="Q53" s="58">
        <v>137</v>
      </c>
      <c r="R53" s="63">
        <v>2871.16</v>
      </c>
      <c r="S53" s="7"/>
    </row>
    <row r="54" spans="1:19" ht="12">
      <c r="A54" s="93" t="s">
        <v>63</v>
      </c>
      <c r="B54" s="56">
        <v>4083</v>
      </c>
      <c r="C54" s="62">
        <v>3289.62</v>
      </c>
      <c r="D54" s="58">
        <v>1209</v>
      </c>
      <c r="E54" s="16">
        <v>3285.62</v>
      </c>
      <c r="F54" s="58">
        <v>2685</v>
      </c>
      <c r="G54" s="16">
        <v>3294.46</v>
      </c>
      <c r="H54" s="58">
        <v>189</v>
      </c>
      <c r="I54" s="63">
        <v>3246.39</v>
      </c>
      <c r="J54" s="93" t="s">
        <v>63</v>
      </c>
      <c r="K54" s="56">
        <v>639</v>
      </c>
      <c r="L54" s="64">
        <v>3270.31</v>
      </c>
      <c r="M54" s="58"/>
      <c r="N54" s="16"/>
      <c r="O54" s="58">
        <v>558</v>
      </c>
      <c r="P54" s="16">
        <v>3268.28</v>
      </c>
      <c r="Q54" s="58">
        <v>81</v>
      </c>
      <c r="R54" s="63">
        <v>3284.34</v>
      </c>
      <c r="S54" s="7"/>
    </row>
    <row r="55" spans="1:23" ht="12">
      <c r="A55" s="93" t="s">
        <v>64</v>
      </c>
      <c r="B55" s="56">
        <v>2659</v>
      </c>
      <c r="C55" s="62">
        <v>3780.26</v>
      </c>
      <c r="D55" s="58">
        <v>1223</v>
      </c>
      <c r="E55" s="16">
        <v>3799.1</v>
      </c>
      <c r="F55" s="58">
        <v>1232</v>
      </c>
      <c r="G55" s="16">
        <v>3773.02</v>
      </c>
      <c r="H55" s="58">
        <v>204</v>
      </c>
      <c r="I55" s="63">
        <v>3711.1</v>
      </c>
      <c r="J55" s="93" t="s">
        <v>64</v>
      </c>
      <c r="K55" s="56">
        <v>539</v>
      </c>
      <c r="L55" s="64">
        <v>3823.09</v>
      </c>
      <c r="M55" s="58"/>
      <c r="N55" s="16"/>
      <c r="O55" s="58">
        <v>401</v>
      </c>
      <c r="P55" s="16">
        <v>3824.67</v>
      </c>
      <c r="Q55" s="58">
        <v>138</v>
      </c>
      <c r="R55" s="63">
        <v>3818.49</v>
      </c>
      <c r="S55" s="7"/>
      <c r="W55" s="118">
        <f>K62-O62-Q62</f>
        <v>0</v>
      </c>
    </row>
    <row r="56" spans="1:19" ht="12">
      <c r="A56" s="93" t="s">
        <v>65</v>
      </c>
      <c r="B56" s="56">
        <v>2705</v>
      </c>
      <c r="C56" s="62">
        <v>4177.5</v>
      </c>
      <c r="D56" s="58">
        <v>875</v>
      </c>
      <c r="E56" s="16">
        <v>4201.55</v>
      </c>
      <c r="F56" s="58">
        <v>1679</v>
      </c>
      <c r="G56" s="16">
        <v>4161.26</v>
      </c>
      <c r="H56" s="58">
        <v>151</v>
      </c>
      <c r="I56" s="63">
        <v>4218.65</v>
      </c>
      <c r="J56" s="93" t="s">
        <v>65</v>
      </c>
      <c r="K56" s="56">
        <v>791</v>
      </c>
      <c r="L56" s="64">
        <v>4167.86</v>
      </c>
      <c r="M56" s="58"/>
      <c r="N56" s="16"/>
      <c r="O56" s="58">
        <v>725</v>
      </c>
      <c r="P56" s="16">
        <v>4162.13</v>
      </c>
      <c r="Q56" s="58">
        <v>66</v>
      </c>
      <c r="R56" s="63">
        <v>4230.86</v>
      </c>
      <c r="S56" s="7"/>
    </row>
    <row r="57" spans="1:19" ht="12">
      <c r="A57" s="93" t="s">
        <v>66</v>
      </c>
      <c r="B57" s="56">
        <v>1169</v>
      </c>
      <c r="C57" s="62">
        <v>4739.78</v>
      </c>
      <c r="D57" s="58">
        <v>636</v>
      </c>
      <c r="E57" s="16">
        <v>4756.59</v>
      </c>
      <c r="F57" s="58">
        <v>431</v>
      </c>
      <c r="G57" s="16">
        <v>4718.81</v>
      </c>
      <c r="H57" s="58">
        <v>102</v>
      </c>
      <c r="I57" s="63">
        <v>4723.52</v>
      </c>
      <c r="J57" s="93" t="s">
        <v>66</v>
      </c>
      <c r="K57" s="56">
        <v>516</v>
      </c>
      <c r="L57" s="64">
        <v>4744.26</v>
      </c>
      <c r="M57" s="58"/>
      <c r="N57" s="16"/>
      <c r="O57" s="58">
        <v>460</v>
      </c>
      <c r="P57" s="16">
        <v>4745.51</v>
      </c>
      <c r="Q57" s="58">
        <v>56</v>
      </c>
      <c r="R57" s="63">
        <v>4733.94</v>
      </c>
      <c r="S57" s="7"/>
    </row>
    <row r="58" spans="1:19" ht="12">
      <c r="A58" s="93" t="s">
        <v>12</v>
      </c>
      <c r="B58" s="56">
        <v>1198</v>
      </c>
      <c r="C58" s="62">
        <v>5430.9</v>
      </c>
      <c r="D58" s="58">
        <v>806</v>
      </c>
      <c r="E58" s="16">
        <v>5458.88</v>
      </c>
      <c r="F58" s="58">
        <v>298</v>
      </c>
      <c r="G58" s="16">
        <v>5349.44</v>
      </c>
      <c r="H58" s="58">
        <v>94</v>
      </c>
      <c r="I58" s="63">
        <v>5449.19</v>
      </c>
      <c r="J58" s="93" t="s">
        <v>12</v>
      </c>
      <c r="K58" s="56">
        <v>422</v>
      </c>
      <c r="L58" s="19">
        <v>5459.62</v>
      </c>
      <c r="M58" s="58"/>
      <c r="N58" s="16"/>
      <c r="O58" s="58">
        <v>396</v>
      </c>
      <c r="P58" s="16">
        <v>5465.28</v>
      </c>
      <c r="Q58" s="58">
        <v>26</v>
      </c>
      <c r="R58" s="63">
        <v>5373.49</v>
      </c>
      <c r="S58" s="7"/>
    </row>
    <row r="59" spans="1:19" ht="12">
      <c r="A59" s="93" t="s">
        <v>13</v>
      </c>
      <c r="B59" s="56">
        <v>570</v>
      </c>
      <c r="C59" s="62">
        <v>6404.76</v>
      </c>
      <c r="D59" s="58">
        <v>448</v>
      </c>
      <c r="E59" s="16">
        <v>6406.39</v>
      </c>
      <c r="F59" s="58">
        <v>82</v>
      </c>
      <c r="G59" s="16">
        <v>6397.48</v>
      </c>
      <c r="H59" s="58">
        <v>40</v>
      </c>
      <c r="I59" s="63">
        <v>6401.39</v>
      </c>
      <c r="J59" s="93" t="s">
        <v>13</v>
      </c>
      <c r="K59" s="56">
        <v>203</v>
      </c>
      <c r="L59" s="19">
        <v>6470.55</v>
      </c>
      <c r="M59" s="58"/>
      <c r="N59" s="16"/>
      <c r="O59" s="58">
        <v>190</v>
      </c>
      <c r="P59" s="16">
        <v>6470.09</v>
      </c>
      <c r="Q59" s="58">
        <v>13</v>
      </c>
      <c r="R59" s="63">
        <v>6477.29</v>
      </c>
      <c r="S59" s="7"/>
    </row>
    <row r="60" spans="1:19" ht="12">
      <c r="A60" s="93" t="s">
        <v>14</v>
      </c>
      <c r="B60" s="56">
        <v>184</v>
      </c>
      <c r="C60" s="62">
        <v>7420.24</v>
      </c>
      <c r="D60" s="58">
        <v>118</v>
      </c>
      <c r="E60" s="16">
        <v>7423.81</v>
      </c>
      <c r="F60" s="58">
        <v>44</v>
      </c>
      <c r="G60" s="16">
        <v>7425.51</v>
      </c>
      <c r="H60" s="58">
        <v>22</v>
      </c>
      <c r="I60" s="63">
        <v>7390.57</v>
      </c>
      <c r="J60" s="93" t="s">
        <v>14</v>
      </c>
      <c r="K60" s="56">
        <v>94</v>
      </c>
      <c r="L60" s="19">
        <v>7363.95</v>
      </c>
      <c r="M60" s="58"/>
      <c r="N60" s="16"/>
      <c r="O60" s="58">
        <v>91</v>
      </c>
      <c r="P60" s="16">
        <v>7361.08</v>
      </c>
      <c r="Q60" s="58">
        <v>3</v>
      </c>
      <c r="R60" s="63">
        <v>7451.27</v>
      </c>
      <c r="S60" s="7"/>
    </row>
    <row r="61" spans="1:19" ht="12">
      <c r="A61" s="93" t="s">
        <v>67</v>
      </c>
      <c r="B61" s="56">
        <v>204</v>
      </c>
      <c r="C61" s="62">
        <v>9155.67</v>
      </c>
      <c r="D61" s="58">
        <v>147</v>
      </c>
      <c r="E61" s="16">
        <v>9247.73</v>
      </c>
      <c r="F61" s="58">
        <v>46</v>
      </c>
      <c r="G61" s="16">
        <v>8986.5</v>
      </c>
      <c r="H61" s="58">
        <v>11</v>
      </c>
      <c r="I61" s="63">
        <v>8632.87</v>
      </c>
      <c r="J61" s="93" t="s">
        <v>67</v>
      </c>
      <c r="K61" s="56">
        <v>51</v>
      </c>
      <c r="L61" s="19">
        <v>8939.65</v>
      </c>
      <c r="M61" s="58"/>
      <c r="N61" s="16"/>
      <c r="O61" s="58">
        <v>49</v>
      </c>
      <c r="P61" s="16">
        <v>8924.06</v>
      </c>
      <c r="Q61" s="58">
        <v>2</v>
      </c>
      <c r="R61" s="63">
        <v>9321.57</v>
      </c>
      <c r="S61" s="7"/>
    </row>
    <row r="62" spans="1:19" ht="12">
      <c r="A62" s="48" t="s">
        <v>1</v>
      </c>
      <c r="B62" s="65">
        <v>15549</v>
      </c>
      <c r="C62" s="66">
        <v>3894.17</v>
      </c>
      <c r="D62" s="65">
        <v>5968</v>
      </c>
      <c r="E62" s="66">
        <v>4368.5</v>
      </c>
      <c r="F62" s="65">
        <v>8487</v>
      </c>
      <c r="G62" s="66">
        <v>3566.53</v>
      </c>
      <c r="H62" s="65">
        <v>1094</v>
      </c>
      <c r="I62" s="66">
        <v>3848.36</v>
      </c>
      <c r="J62" s="48" t="s">
        <v>1</v>
      </c>
      <c r="K62" s="65">
        <v>6731</v>
      </c>
      <c r="L62" s="66">
        <v>3236.69</v>
      </c>
      <c r="M62" s="65"/>
      <c r="N62" s="66"/>
      <c r="O62" s="65">
        <v>5950</v>
      </c>
      <c r="P62" s="66">
        <v>3254.29</v>
      </c>
      <c r="Q62" s="65">
        <v>781</v>
      </c>
      <c r="R62" s="66">
        <v>3102.64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ht="1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4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33:R33"/>
    <mergeCell ref="A37:I37"/>
    <mergeCell ref="J37:R37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  <mergeCell ref="A39:I39"/>
    <mergeCell ref="J39:R39"/>
    <mergeCell ref="O45:P45"/>
    <mergeCell ref="Q45:R45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smarijana</dc:creator>
  <cp:keywords/>
  <dc:description/>
  <cp:lastModifiedBy>Gordana Živec Šašić</cp:lastModifiedBy>
  <cp:lastPrinted>2019-12-24T09:11:17Z</cp:lastPrinted>
  <dcterms:created xsi:type="dcterms:W3CDTF">2012-01-05T13:22:43Z</dcterms:created>
  <dcterms:modified xsi:type="dcterms:W3CDTF">2019-12-24T09:36:19Z</dcterms:modified>
  <cp:category/>
  <cp:version/>
  <cp:contentType/>
  <cp:contentStatus/>
</cp:coreProperties>
</file>