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0\"/>
    </mc:Choice>
  </mc:AlternateContent>
  <bookViews>
    <workbookView xWindow="0" yWindow="765" windowWidth="15195" windowHeight="7725" tabRatio="781" activeTab="2"/>
  </bookViews>
  <sheets>
    <sheet name="u kolovozu 2020." sheetId="7" r:id="rId1"/>
    <sheet name="u kolovozu 2020.-prema svotama" sheetId="6" r:id="rId2"/>
    <sheet name="u kolovozu 2020.-svote bez MU" sheetId="8" r:id="rId3"/>
  </sheets>
  <definedNames>
    <definedName name="_xlnm.Print_Area" localSheetId="0">'u kolovozu 2020.'!$A$1:$E$54</definedName>
    <definedName name="_xlnm.Print_Area" localSheetId="1">'u kolovozu 2020.-prema svotama'!$A$1:$R$65</definedName>
    <definedName name="_xlnm.Print_Area" localSheetId="2">'u kolovozu 2020.-svote bez MU'!$A$1:$R$65</definedName>
  </definedNames>
  <calcPr calcId="162913"/>
</workbook>
</file>

<file path=xl/calcChain.xml><?xml version="1.0" encoding="utf-8"?>
<calcChain xmlns="http://schemas.openxmlformats.org/spreadsheetml/2006/main">
  <c r="T23" i="7" l="1"/>
  <c r="V17" i="7" l="1"/>
  <c r="U28" i="7"/>
  <c r="T28" i="7"/>
  <c r="U36" i="7"/>
  <c r="T36" i="7"/>
  <c r="E41" i="7"/>
  <c r="D41" i="7"/>
  <c r="U21" i="7"/>
  <c r="U18" i="7"/>
  <c r="U17" i="7"/>
  <c r="T21" i="7"/>
  <c r="T18" i="7"/>
  <c r="T17" i="7"/>
  <c r="E33" i="7"/>
  <c r="D33" i="7"/>
  <c r="C33" i="7"/>
  <c r="B33" i="7"/>
  <c r="W55" i="8"/>
  <c r="E43" i="7"/>
  <c r="D43" i="7"/>
  <c r="E42" i="7"/>
  <c r="D42" i="7"/>
  <c r="E44" i="7"/>
  <c r="C44" i="7"/>
  <c r="E36" i="7"/>
  <c r="E35" i="7"/>
  <c r="E34" i="7"/>
  <c r="E32" i="7"/>
  <c r="D35" i="7"/>
  <c r="D34" i="7"/>
  <c r="D32" i="7"/>
  <c r="C36" i="7"/>
  <c r="C35" i="7"/>
  <c r="C34" i="7"/>
  <c r="C32" i="7"/>
  <c r="B36" i="7"/>
  <c r="B35" i="7"/>
  <c r="B34" i="7"/>
  <c r="B32" i="7"/>
  <c r="C43" i="7"/>
  <c r="C42" i="7"/>
  <c r="C41" i="7"/>
  <c r="B42" i="7"/>
  <c r="B41" i="7"/>
  <c r="E28" i="7"/>
  <c r="E27" i="7"/>
  <c r="E26" i="7"/>
  <c r="E25" i="7"/>
  <c r="D27" i="7"/>
  <c r="D26" i="7"/>
  <c r="D25" i="7"/>
  <c r="C28" i="7"/>
  <c r="C27" i="7"/>
  <c r="C26" i="7"/>
  <c r="C25" i="7"/>
  <c r="B28" i="7"/>
  <c r="B27" i="7"/>
  <c r="B26" i="7"/>
  <c r="B25" i="7"/>
  <c r="E12" i="7"/>
  <c r="E13" i="7"/>
  <c r="E14" i="7"/>
  <c r="E15" i="7"/>
  <c r="E16" i="7"/>
  <c r="E17" i="7"/>
  <c r="E18" i="7"/>
  <c r="E19" i="7"/>
  <c r="E20" i="7"/>
  <c r="E21" i="7"/>
  <c r="W18" i="8" s="1"/>
  <c r="D18" i="7"/>
  <c r="D20" i="7"/>
  <c r="D19" i="7"/>
  <c r="D17" i="7"/>
  <c r="D15" i="7"/>
  <c r="D14" i="7"/>
  <c r="D13" i="7"/>
  <c r="D16" i="7"/>
  <c r="D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2" i="6"/>
  <c r="A42" i="6"/>
  <c r="J11" i="6"/>
  <c r="A10" i="8"/>
  <c r="J42" i="8" s="1"/>
  <c r="B43" i="7" l="1"/>
  <c r="P48" i="7" s="1"/>
  <c r="D28" i="7"/>
  <c r="J11" i="8"/>
  <c r="A42" i="8"/>
  <c r="D36" i="7"/>
  <c r="D21" i="7"/>
  <c r="B44" i="7" l="1"/>
  <c r="P23" i="7" s="1"/>
  <c r="P47" i="7"/>
  <c r="Q48" i="7"/>
  <c r="Q47" i="7"/>
  <c r="D44" i="7"/>
  <c r="S23" i="7" s="1"/>
  <c r="R23" i="7" l="1"/>
  <c r="R24" i="7"/>
</calcChain>
</file>

<file path=xl/sharedStrings.xml><?xml version="1.0" encoding="utf-8"?>
<sst xmlns="http://schemas.openxmlformats.org/spreadsheetml/2006/main" count="399" uniqueCount="107">
  <si>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</si>
  <si>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</si>
  <si>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</si>
  <si>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</si>
  <si>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</si>
  <si>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</si>
  <si>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</si>
  <si>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</si>
  <si>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</si>
  <si>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   500,01 - 1.000,00</t>
  </si>
  <si>
    <t>1.000,01 - 1.500,00</t>
  </si>
  <si>
    <t>1.500,01 - 2.000,00</t>
  </si>
  <si>
    <t>5.000,01 - 6.000,00</t>
  </si>
  <si>
    <t>6.000,01 - 7.000,00</t>
  </si>
  <si>
    <t>7.000,01 - 8.000,00</t>
  </si>
  <si>
    <t xml:space="preserve">ZAKONU O PRAVIMA IZ MIROVINSKOG OSIGURANJA DJELATNIH VOJNIH OSOBA, </t>
  </si>
  <si>
    <t>II.</t>
  </si>
  <si>
    <t xml:space="preserve"> </t>
  </si>
  <si>
    <t>IV.</t>
  </si>
  <si>
    <t>Svote 
mirovina</t>
  </si>
  <si>
    <t>Broj korisnika</t>
  </si>
  <si>
    <t>Prosječna mirovina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</si>
  <si>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</si>
  <si>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</si>
  <si>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</si>
  <si>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</si>
  <si>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</si>
  <si>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</si>
  <si>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</si>
  <si>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>STAROSNA *</t>
  </si>
  <si>
    <t xml:space="preserve">HRVATSKI ZAVOD </t>
  </si>
  <si>
    <t>ZA MIROVINSKO OSIGURANJE</t>
  </si>
  <si>
    <t>KORISNICI MIROVINA I PROSJEČNE MIROVINE</t>
  </si>
  <si>
    <t>u kn</t>
  </si>
  <si>
    <t>Vrste
mirovina</t>
  </si>
  <si>
    <t>Prosječna 
mirovina</t>
  </si>
  <si>
    <t>Bez međunarodnih ugovora</t>
  </si>
  <si>
    <t>Broj 
 korisnika</t>
  </si>
  <si>
    <t xml:space="preserve">Prosječna 
mirovina 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</si>
  <si>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</si>
  <si>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</si>
  <si>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</si>
  <si>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</si>
  <si>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</si>
  <si>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</si>
  <si>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</si>
  <si>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</si>
  <si>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</si>
  <si>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</si>
  <si>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</si>
  <si>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</si>
  <si>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</si>
  <si>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</si>
  <si>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</si>
  <si>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</si>
  <si>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</si>
  <si>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</si>
  <si>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</si>
  <si>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</si>
  <si>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</si>
  <si>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t xml:space="preserve">      do - 500,00</t>
  </si>
  <si>
    <t>2.000,01-2.500,00</t>
  </si>
  <si>
    <t>2.500,01 - 3.000,00</t>
  </si>
  <si>
    <t>3.000,01 - 3.500,00</t>
  </si>
  <si>
    <t>3.500,01 - 4.000,00</t>
  </si>
  <si>
    <t>4.000,01 - 4.500,00</t>
  </si>
  <si>
    <t>4.500,01 - 5.000,00</t>
  </si>
  <si>
    <t>veće od  -  8.000,00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</si>
  <si>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</si>
  <si>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</si>
  <si>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</si>
  <si>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</si>
  <si>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</si>
  <si>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>do - 500,00</t>
  </si>
  <si>
    <t>2.000,01 - 2.500,00</t>
  </si>
  <si>
    <t>veće od  - 8.000,00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</si>
  <si>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</si>
  <si>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</si>
  <si>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</si>
  <si>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</si>
  <si>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</si>
  <si>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</si>
  <si>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</si>
  <si>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</si>
  <si>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</si>
  <si>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</si>
  <si>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</si>
  <si>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</si>
  <si>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</si>
  <si>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</si>
  <si>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</si>
  <si>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</si>
  <si>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</si>
  <si>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</si>
  <si>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</si>
  <si>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</si>
  <si>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r>
      <t>Starosna mirovina prevedena iz invalidske</t>
    </r>
    <r>
      <rPr>
        <vertAlign val="superscript"/>
        <sz val="10"/>
        <rFont val="Calibri"/>
        <family val="2"/>
        <charset val="238"/>
      </rPr>
      <t>1</t>
    </r>
    <r>
      <rPr>
        <sz val="10"/>
        <rFont val="Calibri"/>
        <family val="2"/>
        <charset val="238"/>
      </rPr>
      <t xml:space="preserve"> </t>
    </r>
  </si>
  <si>
    <r>
      <t>Starosna mirovina prevedena iz invalidske (čl. 36. ZOHBDR/2017.)</t>
    </r>
    <r>
      <rPr>
        <vertAlign val="superscript"/>
        <sz val="10"/>
        <rFont val="Calibri"/>
        <family val="2"/>
        <charset val="238"/>
      </rPr>
      <t>2</t>
    </r>
  </si>
  <si>
    <r>
      <rPr>
        <vertAlign val="superscript"/>
        <sz val="8"/>
        <color indexed="8"/>
        <rFont val="Calibri"/>
        <family val="2"/>
        <charset val="238"/>
      </rPr>
      <t xml:space="preserve">2 </t>
    </r>
    <r>
      <rPr>
        <sz val="8"/>
        <color indexed="8"/>
        <rFont val="Calibri"/>
        <family val="2"/>
        <charset val="238"/>
      </rPr>
      <t xml:space="preserve"> Primjena članka 36. i članka 202. Zakona o hrvatskim braniteljima iz Domovinskog rata i članovima njihovih obitelji (NN 121/17).</t>
    </r>
  </si>
  <si>
    <t>* Najniža mirovina (članak 49. stavak 3. ZOHBDR; Narodne novine 121/2017.) te starosna mirovina prevedena iz invalidske (čl. 36. i čl. 202.  ZOHBDR/2017.)</t>
  </si>
  <si>
    <r>
      <t>Invalidska</t>
    </r>
    <r>
      <rPr>
        <vertAlign val="superscript"/>
        <sz val="10"/>
        <rFont val="Calibri"/>
        <family val="2"/>
        <charset val="238"/>
      </rPr>
      <t>1</t>
    </r>
    <r>
      <rPr>
        <b/>
        <sz val="10"/>
        <rFont val="Calibri"/>
        <family val="2"/>
        <charset val="238"/>
      </rPr>
      <t xml:space="preserve"> </t>
    </r>
  </si>
  <si>
    <r>
      <t>Invalidska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</t>
    </r>
  </si>
  <si>
    <r>
      <rPr>
        <vertAlign val="superscript"/>
        <sz val="8"/>
        <rFont val="Calibri"/>
        <family val="2"/>
        <charset val="238"/>
      </rPr>
      <t>1</t>
    </r>
    <r>
      <rPr>
        <sz val="8"/>
        <rFont val="Calibri"/>
        <family val="2"/>
        <charset val="238"/>
      </rPr>
      <t xml:space="preserve"> Primjena čl. 175. st. 7. i čl. 58. Zakona o mirovinskom osiguranju (NN 157/13, 151/14, 33/15, 93/15, 120/16, 18/18, 62/18, 115/18 i 102/19)  te 
primjena članka 36. i članka 202.  Zakona o hrvatskim braniteljima iz Domovinskog rata i članovima njihovih obitelji (NN 121/17) </t>
    </r>
    <r>
      <rPr>
        <b/>
        <i/>
        <sz val="8"/>
        <rFont val="Calibri"/>
        <family val="2"/>
        <charset val="238"/>
      </rPr>
      <t>za korisnike 
kojima su mirovine priznate prema općim propisima</t>
    </r>
    <r>
      <rPr>
        <sz val="8"/>
        <rFont val="Calibri"/>
        <family val="2"/>
        <charset val="238"/>
      </rPr>
      <t>, a određene prema spomenutom Zakonu.</t>
    </r>
  </si>
  <si>
    <t xml:space="preserve">         </t>
  </si>
  <si>
    <t xml:space="preserve">          </t>
  </si>
  <si>
    <t xml:space="preserve">kontrola: </t>
  </si>
  <si>
    <t>za srpanj 2020. (isplata u kolovozu 2020.)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</si>
</sst>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name val="Calibri"/>
      <family val="2"/>
      <charset val="238"/>
    </font>
    <font>
      <vertAlign val="superscript"/>
      <sz val="10"/>
      <name val="Calibri"/>
      <family val="2"/>
      <charset val="238"/>
    </font>
    <font>
      <vertAlign val="superscript"/>
      <sz val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3" fillId="0" borderId="0" xfId="0" applyFont="1" applyBorder="1"/>
    <xf numFmtId="0" fontId="15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0" fontId="15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4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4" fontId="12" fillId="0" borderId="4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4" fillId="0" borderId="0" xfId="0" applyNumberFormat="1" applyFont="1" applyFill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vertical="top"/>
    </xf>
    <xf numFmtId="4" fontId="14" fillId="0" borderId="0" xfId="0" applyNumberFormat="1" applyFont="1" applyFill="1" applyAlignment="1">
      <alignment vertical="top"/>
    </xf>
    <xf numFmtId="0" fontId="14" fillId="0" borderId="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8" fillId="0" borderId="0" xfId="0" applyFont="1" applyAlignment="1">
      <alignment vertical="top" wrapText="1"/>
    </xf>
    <xf numFmtId="0" fontId="14" fillId="0" borderId="8" xfId="0" applyFont="1" applyFill="1" applyBorder="1" applyAlignment="1"/>
    <xf numFmtId="0" fontId="14" fillId="0" borderId="3" xfId="0" applyFont="1" applyFill="1" applyBorder="1" applyAlignment="1"/>
    <xf numFmtId="4" fontId="14" fillId="0" borderId="9" xfId="0" applyNumberFormat="1" applyFont="1" applyFill="1" applyBorder="1" applyAlignment="1"/>
    <xf numFmtId="4" fontId="14" fillId="0" borderId="3" xfId="0" applyNumberFormat="1" applyFont="1" applyFill="1" applyBorder="1" applyAlignment="1"/>
    <xf numFmtId="0" fontId="14" fillId="0" borderId="4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6" xfId="0" applyNumberFormat="1" applyFont="1" applyFill="1" applyBorder="1" applyAlignment="1"/>
    <xf numFmtId="0" fontId="19" fillId="0" borderId="3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0" fontId="14" fillId="0" borderId="2" xfId="0" applyFont="1" applyFill="1" applyBorder="1" applyAlignment="1"/>
    <xf numFmtId="4" fontId="14" fillId="0" borderId="4" xfId="0" applyNumberFormat="1" applyFont="1" applyFill="1" applyBorder="1" applyAlignment="1"/>
    <xf numFmtId="1" fontId="14" fillId="0" borderId="3" xfId="0" applyNumberFormat="1" applyFont="1" applyFill="1" applyBorder="1" applyAlignment="1"/>
    <xf numFmtId="1" fontId="14" fillId="0" borderId="4" xfId="0" applyNumberFormat="1" applyFont="1" applyFill="1" applyBorder="1" applyAlignment="1"/>
    <xf numFmtId="1" fontId="15" fillId="0" borderId="4" xfId="0" applyNumberFormat="1" applyFont="1" applyFill="1" applyBorder="1" applyAlignment="1"/>
    <xf numFmtId="4" fontId="15" fillId="0" borderId="4" xfId="0" applyNumberFormat="1" applyFont="1" applyFill="1" applyBorder="1" applyAlignment="1"/>
    <xf numFmtId="0" fontId="15" fillId="0" borderId="2" xfId="0" applyFont="1" applyFill="1" applyBorder="1" applyAlignment="1"/>
    <xf numFmtId="4" fontId="14" fillId="0" borderId="5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4" fontId="20" fillId="0" borderId="0" xfId="0" applyNumberFormat="1" applyFont="1"/>
    <xf numFmtId="0" fontId="22" fillId="0" borderId="0" xfId="0" applyFont="1" applyFill="1" applyBorder="1"/>
    <xf numFmtId="0" fontId="22" fillId="0" borderId="0" xfId="0" applyFont="1" applyFill="1" applyBorder="1" applyAlignment="1">
      <alignment vertical="top"/>
    </xf>
    <xf numFmtId="1" fontId="13" fillId="0" borderId="0" xfId="0" applyNumberFormat="1" applyFont="1"/>
    <xf numFmtId="4" fontId="13" fillId="0" borderId="0" xfId="0" applyNumberFormat="1" applyFont="1"/>
    <xf numFmtId="2" fontId="13" fillId="0" borderId="0" xfId="0" applyNumberFormat="1" applyFont="1"/>
    <xf numFmtId="0" fontId="26" fillId="0" borderId="0" xfId="0" applyFont="1" applyFill="1" applyBorder="1"/>
    <xf numFmtId="0" fontId="26" fillId="0" borderId="0" xfId="0" applyFont="1" applyFill="1"/>
    <xf numFmtId="0" fontId="26" fillId="0" borderId="0" xfId="0" applyFont="1" applyFill="1" applyBorder="1" applyAlignment="1">
      <alignment vertical="top"/>
    </xf>
    <xf numFmtId="0" fontId="27" fillId="2" borderId="0" xfId="0" applyFont="1" applyFill="1" applyBorder="1"/>
    <xf numFmtId="0" fontId="22" fillId="2" borderId="0" xfId="0" applyFont="1" applyFill="1" applyBorder="1"/>
    <xf numFmtId="0" fontId="28" fillId="2" borderId="0" xfId="0" applyFont="1" applyFill="1" applyBorder="1"/>
    <xf numFmtId="0" fontId="22" fillId="2" borderId="0" xfId="0" applyFont="1" applyFill="1" applyBorder="1" applyAlignment="1">
      <alignment vertical="top"/>
    </xf>
    <xf numFmtId="1" fontId="22" fillId="2" borderId="0" xfId="0" applyNumberFormat="1" applyFont="1" applyFill="1" applyBorder="1"/>
    <xf numFmtId="2" fontId="22" fillId="2" borderId="0" xfId="0" applyNumberFormat="1" applyFont="1" applyFill="1" applyBorder="1"/>
    <xf numFmtId="0" fontId="22" fillId="0" borderId="0" xfId="0" applyFont="1" applyBorder="1"/>
    <xf numFmtId="2" fontId="22" fillId="0" borderId="0" xfId="0" applyNumberFormat="1" applyFont="1" applyFill="1" applyBorder="1" applyAlignment="1">
      <alignment vertical="top"/>
    </xf>
    <xf numFmtId="1" fontId="22" fillId="0" borderId="0" xfId="0" applyNumberFormat="1" applyFont="1" applyFill="1" applyBorder="1"/>
    <xf numFmtId="0" fontId="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3" fillId="0" borderId="12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25" fillId="0" borderId="0" xfId="0" applyFont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zoomScaleNormal="100" workbookViewId="0">
      <selection activeCell="A5" sqref="A5:E5"/>
    </sheetView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6" customWidth="1"/>
    <col min="4" max="4" width="12.42578125" style="6" customWidth="1"/>
    <col min="5" max="5" width="12.140625" style="6" customWidth="1"/>
    <col min="6" max="6" width="9.140625" style="6"/>
    <col min="7" max="7" width="13" style="6" customWidth="1"/>
    <col min="8" max="13" width="9.140625" style="6"/>
    <col min="14" max="22" width="9.140625" style="121"/>
    <col min="23" max="23" width="9.140625" style="127"/>
    <col min="24" max="16384" width="9.140625" style="6"/>
  </cols>
  <sheetData>
    <row r="1" spans="1:23" x14ac:dyDescent="0.2">
      <c r="A1" s="8" t="s">
        <v>30</v>
      </c>
      <c r="B1" s="8"/>
      <c r="C1" s="9"/>
    </row>
    <row r="2" spans="1:23" x14ac:dyDescent="0.2">
      <c r="A2" s="8" t="s">
        <v>31</v>
      </c>
      <c r="B2" s="8"/>
      <c r="C2" s="9"/>
    </row>
    <row r="3" spans="1:23" x14ac:dyDescent="0.2">
      <c r="A3" s="70" t="s">
        <v>0</v>
      </c>
      <c r="B3" s="71"/>
      <c r="C3" s="10"/>
    </row>
    <row r="4" spans="1:23" ht="9" customHeight="1" x14ac:dyDescent="0.2">
      <c r="A4" s="70"/>
      <c r="B4" s="71"/>
      <c r="C4" s="10"/>
    </row>
    <row r="5" spans="1:23" x14ac:dyDescent="0.2">
      <c r="A5" s="146" t="s">
        <v>32</v>
      </c>
      <c r="B5" s="146"/>
      <c r="C5" s="146"/>
      <c r="D5" s="146"/>
      <c r="E5" s="146"/>
    </row>
    <row r="6" spans="1:23" x14ac:dyDescent="0.2">
      <c r="A6" s="146" t="s">
        <v>106</v>
      </c>
      <c r="B6" s="146"/>
      <c r="C6" s="146"/>
      <c r="D6" s="146"/>
      <c r="E6" s="146"/>
    </row>
    <row r="7" spans="1:23" ht="12" customHeight="1" x14ac:dyDescent="0.2">
      <c r="A7" s="10"/>
      <c r="B7" s="10"/>
      <c r="E7" s="11" t="s">
        <v>33</v>
      </c>
    </row>
    <row r="8" spans="1:23" x14ac:dyDescent="0.2">
      <c r="A8" s="147" t="s">
        <v>34</v>
      </c>
      <c r="B8" s="147" t="s">
        <v>22</v>
      </c>
      <c r="C8" s="147" t="s">
        <v>35</v>
      </c>
      <c r="D8" s="144" t="s">
        <v>36</v>
      </c>
      <c r="E8" s="145"/>
    </row>
    <row r="9" spans="1:23" ht="28.5" customHeight="1" x14ac:dyDescent="0.25">
      <c r="A9" s="148"/>
      <c r="B9" s="148"/>
      <c r="C9" s="148"/>
      <c r="D9" s="77" t="s">
        <v>37</v>
      </c>
      <c r="E9" s="78" t="s">
        <v>38</v>
      </c>
      <c r="O9" s="129" t="s">
        <v>94</v>
      </c>
      <c r="P9" s="130"/>
      <c r="Q9" s="130"/>
      <c r="R9" s="130"/>
      <c r="S9" s="130"/>
      <c r="T9" s="130"/>
      <c r="U9" s="130"/>
      <c r="V9" s="130"/>
      <c r="W9" s="126"/>
    </row>
    <row r="10" spans="1:23" x14ac:dyDescent="0.2">
      <c r="A10" s="79"/>
      <c r="B10" s="79"/>
      <c r="C10" s="79"/>
      <c r="D10" s="79"/>
      <c r="O10" s="130"/>
      <c r="P10" s="130"/>
      <c r="Q10" s="130"/>
      <c r="R10" s="130"/>
      <c r="S10" s="130"/>
      <c r="T10" s="130"/>
      <c r="U10" s="130"/>
      <c r="V10" s="130"/>
      <c r="W10" s="126"/>
    </row>
    <row r="11" spans="1:23" x14ac:dyDescent="0.2">
      <c r="A11" s="70" t="s">
        <v>39</v>
      </c>
      <c r="B11" s="70"/>
      <c r="C11" s="70"/>
      <c r="D11" s="70"/>
      <c r="O11" s="130"/>
      <c r="P11" s="130" t="s">
        <v>91</v>
      </c>
      <c r="Q11" s="130"/>
      <c r="R11" s="131" t="s">
        <v>95</v>
      </c>
      <c r="S11" s="130"/>
      <c r="T11" s="130"/>
      <c r="U11" s="130"/>
      <c r="V11" s="130"/>
      <c r="W11" s="126"/>
    </row>
    <row r="12" spans="1:23" ht="18.75" customHeight="1" x14ac:dyDescent="0.2">
      <c r="A12" s="96" t="s">
        <v>40</v>
      </c>
      <c r="B12" s="112">
        <f>P12</f>
        <v>500121</v>
      </c>
      <c r="C12" s="99">
        <f>Q12</f>
        <v>2729.97</v>
      </c>
      <c r="D12" s="96">
        <f>R12</f>
        <v>410255</v>
      </c>
      <c r="E12" s="99">
        <f>S12</f>
        <v>3154.1</v>
      </c>
      <c r="O12" s="130" t="s">
        <v>81</v>
      </c>
      <c r="P12" s="130">
        <v>500121</v>
      </c>
      <c r="Q12" s="130">
        <v>2729.97</v>
      </c>
      <c r="R12" s="130">
        <v>410255</v>
      </c>
      <c r="S12" s="130">
        <v>3154.1</v>
      </c>
      <c r="T12" s="130"/>
      <c r="U12" s="130"/>
      <c r="V12" s="130"/>
      <c r="W12" s="126"/>
    </row>
    <row r="13" spans="1:23" x14ac:dyDescent="0.2">
      <c r="A13" s="80" t="s">
        <v>54</v>
      </c>
      <c r="B13" s="113">
        <f>P14</f>
        <v>35589</v>
      </c>
      <c r="C13" s="111">
        <f>Q14</f>
        <v>3654.9</v>
      </c>
      <c r="D13" s="110">
        <f>R14</f>
        <v>31132</v>
      </c>
      <c r="E13" s="111">
        <f>S14</f>
        <v>3853.07</v>
      </c>
      <c r="O13" s="130" t="s">
        <v>82</v>
      </c>
      <c r="P13" s="130">
        <v>202053</v>
      </c>
      <c r="Q13" s="130">
        <v>2623.84</v>
      </c>
      <c r="R13" s="130">
        <v>165643</v>
      </c>
      <c r="S13" s="130">
        <v>2926.86</v>
      </c>
      <c r="T13" s="130"/>
      <c r="U13" s="130"/>
      <c r="V13" s="130"/>
      <c r="W13" s="126"/>
    </row>
    <row r="14" spans="1:23" ht="15" x14ac:dyDescent="0.2">
      <c r="A14" s="80" t="s">
        <v>96</v>
      </c>
      <c r="B14" s="113">
        <f>P16</f>
        <v>83998</v>
      </c>
      <c r="C14" s="111">
        <f>Q16</f>
        <v>2406.96</v>
      </c>
      <c r="D14" s="110">
        <f>R16</f>
        <v>72344</v>
      </c>
      <c r="E14" s="111">
        <f>S16</f>
        <v>2717.43</v>
      </c>
      <c r="O14" s="130" t="s">
        <v>83</v>
      </c>
      <c r="P14" s="130">
        <v>35589</v>
      </c>
      <c r="Q14" s="130">
        <v>3654.9</v>
      </c>
      <c r="R14" s="130">
        <v>31132</v>
      </c>
      <c r="S14" s="130">
        <v>3853.07</v>
      </c>
      <c r="T14" s="130"/>
      <c r="U14" s="130"/>
      <c r="V14" s="130"/>
      <c r="W14" s="126"/>
    </row>
    <row r="15" spans="1:23" x14ac:dyDescent="0.2">
      <c r="A15" s="26" t="s">
        <v>41</v>
      </c>
      <c r="B15" s="114">
        <f>P18</f>
        <v>619708</v>
      </c>
      <c r="C15" s="115">
        <f>Q18</f>
        <v>2739.31</v>
      </c>
      <c r="D15" s="116">
        <f>R18</f>
        <v>513731</v>
      </c>
      <c r="E15" s="115">
        <f>S18</f>
        <v>3134.97</v>
      </c>
      <c r="O15" s="130" t="s">
        <v>84</v>
      </c>
      <c r="P15" s="130">
        <v>329</v>
      </c>
      <c r="Q15" s="130">
        <v>2861.36</v>
      </c>
      <c r="R15" s="130">
        <v>320</v>
      </c>
      <c r="S15" s="130">
        <v>2872.62</v>
      </c>
      <c r="T15" s="130"/>
      <c r="U15" s="130"/>
      <c r="V15" s="130"/>
      <c r="W15" s="126"/>
    </row>
    <row r="16" spans="1:23" x14ac:dyDescent="0.2">
      <c r="A16" s="110" t="s">
        <v>42</v>
      </c>
      <c r="B16" s="113">
        <f>P13</f>
        <v>202053</v>
      </c>
      <c r="C16" s="111">
        <f>Q13</f>
        <v>2623.84</v>
      </c>
      <c r="D16" s="110">
        <f>R13</f>
        <v>165643</v>
      </c>
      <c r="E16" s="111">
        <f>S13</f>
        <v>2926.86</v>
      </c>
      <c r="O16" s="130" t="s">
        <v>85</v>
      </c>
      <c r="P16" s="130">
        <v>83998</v>
      </c>
      <c r="Q16" s="130">
        <v>2406.96</v>
      </c>
      <c r="R16" s="130">
        <v>72344</v>
      </c>
      <c r="S16" s="130">
        <v>2717.43</v>
      </c>
      <c r="T16" s="130"/>
      <c r="U16" s="130"/>
      <c r="V16" s="130"/>
      <c r="W16" s="126"/>
    </row>
    <row r="17" spans="1:23" ht="15.75" customHeight="1" x14ac:dyDescent="0.2">
      <c r="A17" s="81" t="s">
        <v>55</v>
      </c>
      <c r="B17" s="113">
        <f>P15</f>
        <v>329</v>
      </c>
      <c r="C17" s="111">
        <f>Q15</f>
        <v>2861.36</v>
      </c>
      <c r="D17" s="110">
        <f>R15</f>
        <v>320</v>
      </c>
      <c r="E17" s="111">
        <f>S15</f>
        <v>2872.62</v>
      </c>
      <c r="O17" s="130" t="s">
        <v>86</v>
      </c>
      <c r="P17" s="130">
        <v>822090</v>
      </c>
      <c r="Q17" s="130">
        <v>2710.98</v>
      </c>
      <c r="R17" s="130">
        <v>679694</v>
      </c>
      <c r="S17" s="130">
        <v>3084.13</v>
      </c>
      <c r="T17" s="130">
        <f>SUM(P12:P16)-P17</f>
        <v>0</v>
      </c>
      <c r="U17" s="130">
        <f>SUM(R12:R16)-R17</f>
        <v>0</v>
      </c>
      <c r="V17" s="130">
        <f>SUM(P17,P19,P20)-P21</f>
        <v>0</v>
      </c>
      <c r="W17" s="126"/>
    </row>
    <row r="18" spans="1:23" x14ac:dyDescent="0.2">
      <c r="A18" s="26" t="s">
        <v>43</v>
      </c>
      <c r="B18" s="114">
        <f>P17</f>
        <v>822090</v>
      </c>
      <c r="C18" s="115">
        <f>Q17</f>
        <v>2710.98</v>
      </c>
      <c r="D18" s="116">
        <f>R17</f>
        <v>679694</v>
      </c>
      <c r="E18" s="115">
        <f>S17</f>
        <v>3084.13</v>
      </c>
      <c r="O18" s="130" t="s">
        <v>87</v>
      </c>
      <c r="P18" s="130">
        <v>619708</v>
      </c>
      <c r="Q18" s="130">
        <v>2739.31</v>
      </c>
      <c r="R18" s="130">
        <v>513731</v>
      </c>
      <c r="S18" s="130">
        <v>3134.97</v>
      </c>
      <c r="T18" s="130">
        <f>SUM(P12,P14,P16)-P18</f>
        <v>0</v>
      </c>
      <c r="U18" s="130">
        <f>SUM(R12,R14,R16)-R18</f>
        <v>0</v>
      </c>
      <c r="V18" s="130"/>
      <c r="W18" s="126"/>
    </row>
    <row r="19" spans="1:23" ht="15" x14ac:dyDescent="0.2">
      <c r="A19" s="110" t="s">
        <v>100</v>
      </c>
      <c r="B19" s="113">
        <f t="shared" ref="B19:E20" si="0">P19</f>
        <v>109863</v>
      </c>
      <c r="C19" s="111">
        <f t="shared" si="0"/>
        <v>2055.48</v>
      </c>
      <c r="D19" s="110">
        <f t="shared" si="0"/>
        <v>103774</v>
      </c>
      <c r="E19" s="111">
        <f t="shared" si="0"/>
        <v>2148</v>
      </c>
      <c r="O19" s="130" t="s">
        <v>88</v>
      </c>
      <c r="P19" s="130">
        <v>109863</v>
      </c>
      <c r="Q19" s="130">
        <v>2055.48</v>
      </c>
      <c r="R19" s="130">
        <v>103774</v>
      </c>
      <c r="S19" s="130">
        <v>2148</v>
      </c>
      <c r="T19" s="130"/>
      <c r="U19" s="130"/>
      <c r="V19" s="130"/>
      <c r="W19" s="126"/>
    </row>
    <row r="20" spans="1:23" s="75" customFormat="1" ht="16.5" customHeight="1" x14ac:dyDescent="0.2">
      <c r="A20" s="110" t="s">
        <v>44</v>
      </c>
      <c r="B20" s="113">
        <f t="shared" si="0"/>
        <v>218593</v>
      </c>
      <c r="C20" s="111">
        <f t="shared" si="0"/>
        <v>2061.65</v>
      </c>
      <c r="D20" s="110">
        <f t="shared" si="0"/>
        <v>188145</v>
      </c>
      <c r="E20" s="117">
        <f t="shared" si="0"/>
        <v>2296.4299999999998</v>
      </c>
      <c r="G20" s="76"/>
      <c r="N20" s="122"/>
      <c r="O20" s="132" t="s">
        <v>89</v>
      </c>
      <c r="P20" s="132">
        <v>218593</v>
      </c>
      <c r="Q20" s="132">
        <v>2061.65</v>
      </c>
      <c r="R20" s="132">
        <v>188145</v>
      </c>
      <c r="S20" s="132">
        <v>2296.4299999999998</v>
      </c>
      <c r="T20" s="132"/>
      <c r="U20" s="132"/>
      <c r="V20" s="132"/>
      <c r="W20" s="128"/>
    </row>
    <row r="21" spans="1:23" ht="15.75" customHeight="1" x14ac:dyDescent="0.2">
      <c r="A21" s="14" t="s">
        <v>45</v>
      </c>
      <c r="B21" s="86">
        <f>SUM(P17,P19,P20)</f>
        <v>1150546</v>
      </c>
      <c r="C21" s="87">
        <f>Q21</f>
        <v>2525.02</v>
      </c>
      <c r="D21" s="88">
        <f>SUM(D18:D20)</f>
        <v>971613</v>
      </c>
      <c r="E21" s="87">
        <f>S21</f>
        <v>2831.61</v>
      </c>
      <c r="G21" s="67"/>
      <c r="O21" s="130" t="s">
        <v>90</v>
      </c>
      <c r="P21" s="130">
        <v>1150546</v>
      </c>
      <c r="Q21" s="130">
        <v>2525.02</v>
      </c>
      <c r="R21" s="130">
        <v>971613</v>
      </c>
      <c r="S21" s="130">
        <v>2831.61</v>
      </c>
      <c r="T21" s="130">
        <f>SUM(P17,P19,P20)-P21</f>
        <v>0</v>
      </c>
      <c r="U21" s="130">
        <f>SUM(R17,R19,R20)-R21</f>
        <v>0</v>
      </c>
      <c r="V21" s="130"/>
      <c r="W21" s="126"/>
    </row>
    <row r="22" spans="1:23" ht="16.5" customHeight="1" x14ac:dyDescent="0.2">
      <c r="A22" s="82"/>
      <c r="B22" s="83"/>
      <c r="C22" s="83"/>
      <c r="D22" s="5"/>
      <c r="O22" s="130" t="s">
        <v>92</v>
      </c>
      <c r="P22" s="130">
        <v>1244259</v>
      </c>
      <c r="Q22" s="130">
        <v>2742.68</v>
      </c>
      <c r="R22" s="130">
        <v>1065153</v>
      </c>
      <c r="S22" s="130">
        <v>3058.88</v>
      </c>
      <c r="T22" s="130"/>
      <c r="U22" s="130"/>
      <c r="V22" s="130"/>
      <c r="W22" s="126"/>
    </row>
    <row r="23" spans="1:23" x14ac:dyDescent="0.2">
      <c r="A23" s="70" t="s">
        <v>50</v>
      </c>
      <c r="B23" s="70"/>
      <c r="C23" s="70"/>
      <c r="D23" s="70"/>
      <c r="O23" s="130" t="s">
        <v>93</v>
      </c>
      <c r="P23" s="133">
        <f>B44-B36-B28-B21-B43</f>
        <v>0</v>
      </c>
      <c r="Q23" s="130"/>
      <c r="R23" s="130">
        <f>D44-D43-D36-D28-D21</f>
        <v>0</v>
      </c>
      <c r="S23" s="134">
        <f>((D21*E21)+(D28*E28)+(D36*E36)+(D43*E43))/D44</f>
        <v>3058.8750964697092</v>
      </c>
      <c r="T23" s="130">
        <f>R18-R16-R14-R12</f>
        <v>0</v>
      </c>
      <c r="U23" s="130"/>
      <c r="V23" s="130"/>
      <c r="W23" s="126"/>
    </row>
    <row r="24" spans="1:23" x14ac:dyDescent="0.2">
      <c r="A24" s="18" t="s">
        <v>51</v>
      </c>
      <c r="B24" s="18"/>
      <c r="C24" s="18"/>
      <c r="D24" s="18"/>
      <c r="O24" s="130"/>
      <c r="P24" s="130"/>
      <c r="Q24" s="130"/>
      <c r="R24" s="130">
        <f>D44-D43-D36-D28-D21</f>
        <v>0</v>
      </c>
      <c r="S24" s="130"/>
      <c r="T24" s="130"/>
      <c r="U24" s="130"/>
      <c r="V24" s="130"/>
      <c r="W24" s="126"/>
    </row>
    <row r="25" spans="1:23" ht="18.75" customHeight="1" x14ac:dyDescent="0.2">
      <c r="A25" s="97" t="s">
        <v>40</v>
      </c>
      <c r="B25" s="96">
        <f t="shared" ref="B25:E27" si="1">P25</f>
        <v>6238</v>
      </c>
      <c r="C25" s="99">
        <f t="shared" si="1"/>
        <v>4373.28</v>
      </c>
      <c r="D25" s="97">
        <f t="shared" si="1"/>
        <v>6149</v>
      </c>
      <c r="E25" s="99">
        <f t="shared" si="1"/>
        <v>4393.8100000000004</v>
      </c>
      <c r="O25" s="130"/>
      <c r="P25" s="130">
        <v>6238</v>
      </c>
      <c r="Q25" s="130">
        <v>4373.28</v>
      </c>
      <c r="R25" s="130">
        <v>6149</v>
      </c>
      <c r="S25" s="130">
        <v>4393.8100000000004</v>
      </c>
      <c r="T25" s="130"/>
      <c r="U25" s="130"/>
      <c r="V25" s="130"/>
      <c r="W25" s="126"/>
    </row>
    <row r="26" spans="1:23" x14ac:dyDescent="0.2">
      <c r="A26" s="100" t="s">
        <v>46</v>
      </c>
      <c r="B26" s="110">
        <f t="shared" si="1"/>
        <v>8421</v>
      </c>
      <c r="C26" s="111">
        <f t="shared" si="1"/>
        <v>3581.27</v>
      </c>
      <c r="D26" s="100">
        <f t="shared" si="1"/>
        <v>8415</v>
      </c>
      <c r="E26" s="111">
        <f t="shared" si="1"/>
        <v>3582.94</v>
      </c>
      <c r="O26" s="130"/>
      <c r="P26" s="130">
        <v>8421</v>
      </c>
      <c r="Q26" s="130">
        <v>3581.27</v>
      </c>
      <c r="R26" s="130">
        <v>8415</v>
      </c>
      <c r="S26" s="130">
        <v>3582.94</v>
      </c>
      <c r="T26" s="130"/>
      <c r="U26" s="130"/>
      <c r="V26" s="130"/>
      <c r="W26" s="126"/>
    </row>
    <row r="27" spans="1:23" s="75" customFormat="1" ht="16.5" customHeight="1" x14ac:dyDescent="0.2">
      <c r="A27" s="100" t="s">
        <v>44</v>
      </c>
      <c r="B27" s="110">
        <f t="shared" si="1"/>
        <v>1145</v>
      </c>
      <c r="C27" s="111">
        <f t="shared" si="1"/>
        <v>3861.99</v>
      </c>
      <c r="D27" s="100">
        <f t="shared" si="1"/>
        <v>1137</v>
      </c>
      <c r="E27" s="111">
        <f t="shared" si="1"/>
        <v>3879.39</v>
      </c>
      <c r="N27" s="122"/>
      <c r="O27" s="132"/>
      <c r="P27" s="132">
        <v>1145</v>
      </c>
      <c r="Q27" s="132">
        <v>3861.99</v>
      </c>
      <c r="R27" s="135">
        <v>1137</v>
      </c>
      <c r="S27" s="135">
        <v>3879.39</v>
      </c>
      <c r="T27" s="132"/>
      <c r="U27" s="132"/>
      <c r="V27" s="132"/>
      <c r="W27" s="128"/>
    </row>
    <row r="28" spans="1:23" ht="15.75" customHeight="1" x14ac:dyDescent="0.2">
      <c r="A28" s="14" t="s">
        <v>1</v>
      </c>
      <c r="B28" s="88">
        <f>SUM(P25:P27)</f>
        <v>15804</v>
      </c>
      <c r="C28" s="87">
        <f>Q28</f>
        <v>3914.23</v>
      </c>
      <c r="D28" s="88">
        <f>SUM(D25:D27)</f>
        <v>15701</v>
      </c>
      <c r="E28" s="87">
        <f>S28</f>
        <v>3921.97</v>
      </c>
      <c r="O28" s="130"/>
      <c r="P28" s="130">
        <v>15804</v>
      </c>
      <c r="Q28" s="130">
        <v>3914.23</v>
      </c>
      <c r="R28" s="135">
        <v>15701</v>
      </c>
      <c r="S28" s="135">
        <v>3921.97</v>
      </c>
      <c r="T28" s="130">
        <f>P28-P25-P26-P27</f>
        <v>0</v>
      </c>
      <c r="U28" s="130">
        <f>R28-R25-R26-R27</f>
        <v>0</v>
      </c>
      <c r="V28" s="130"/>
      <c r="W28" s="126"/>
    </row>
    <row r="29" spans="1:23" ht="16.5" customHeight="1" x14ac:dyDescent="0.2">
      <c r="A29" s="21"/>
      <c r="B29" s="22"/>
      <c r="C29" s="22"/>
      <c r="D29" s="25"/>
      <c r="O29" s="130"/>
      <c r="P29" s="130"/>
      <c r="Q29" s="130"/>
      <c r="R29" s="130"/>
      <c r="S29" s="130"/>
      <c r="T29" s="130"/>
      <c r="U29" s="130"/>
      <c r="V29" s="130"/>
      <c r="W29" s="126"/>
    </row>
    <row r="30" spans="1:23" x14ac:dyDescent="0.2">
      <c r="A30" s="140" t="s">
        <v>56</v>
      </c>
      <c r="B30" s="140"/>
      <c r="C30" s="140"/>
      <c r="D30" s="140"/>
      <c r="E30" s="140"/>
      <c r="O30" s="130"/>
      <c r="P30" s="130"/>
      <c r="Q30" s="130"/>
      <c r="R30" s="130"/>
      <c r="S30" s="130"/>
      <c r="T30" s="130"/>
      <c r="U30" s="130"/>
      <c r="V30" s="130"/>
      <c r="W30" s="126"/>
    </row>
    <row r="31" spans="1:23" x14ac:dyDescent="0.2">
      <c r="A31" s="20" t="s">
        <v>57</v>
      </c>
      <c r="O31" s="130"/>
      <c r="P31" s="130"/>
      <c r="Q31" s="130"/>
      <c r="R31" s="130"/>
      <c r="S31" s="130"/>
      <c r="T31" s="130"/>
      <c r="U31" s="130"/>
      <c r="V31" s="130"/>
      <c r="W31" s="126"/>
    </row>
    <row r="32" spans="1:23" ht="15" customHeight="1" x14ac:dyDescent="0.2">
      <c r="A32" s="96" t="s">
        <v>59</v>
      </c>
      <c r="B32" s="97">
        <f t="shared" ref="B32:E35" si="2">P32</f>
        <v>1636</v>
      </c>
      <c r="C32" s="98">
        <f t="shared" si="2"/>
        <v>3074.14</v>
      </c>
      <c r="D32" s="97">
        <f t="shared" si="2"/>
        <v>1636</v>
      </c>
      <c r="E32" s="99">
        <f t="shared" si="2"/>
        <v>3074.14</v>
      </c>
      <c r="O32" s="130"/>
      <c r="P32" s="130">
        <v>1636</v>
      </c>
      <c r="Q32" s="130">
        <v>3074.14</v>
      </c>
      <c r="R32" s="130">
        <v>1636</v>
      </c>
      <c r="S32" s="130">
        <v>3074.14</v>
      </c>
      <c r="T32" s="130"/>
      <c r="U32" s="130"/>
      <c r="V32" s="130"/>
      <c r="W32" s="126"/>
    </row>
    <row r="33" spans="1:23" ht="15" customHeight="1" x14ac:dyDescent="0.2">
      <c r="A33" s="94" t="s">
        <v>97</v>
      </c>
      <c r="B33" s="100">
        <f>P33</f>
        <v>1117</v>
      </c>
      <c r="C33" s="101">
        <f>Q33</f>
        <v>3780.78</v>
      </c>
      <c r="D33" s="100">
        <f>R33</f>
        <v>1115</v>
      </c>
      <c r="E33" s="102">
        <f>S33</f>
        <v>3781.8</v>
      </c>
      <c r="O33" s="130"/>
      <c r="P33" s="130">
        <v>1117</v>
      </c>
      <c r="Q33" s="130">
        <v>3780.78</v>
      </c>
      <c r="R33" s="130">
        <v>1115</v>
      </c>
      <c r="S33" s="130">
        <v>3781.8</v>
      </c>
      <c r="T33" s="130"/>
      <c r="U33" s="130"/>
      <c r="V33" s="130"/>
      <c r="W33" s="126"/>
    </row>
    <row r="34" spans="1:23" ht="15" customHeight="1" x14ac:dyDescent="0.2">
      <c r="A34" s="80" t="s">
        <v>101</v>
      </c>
      <c r="B34" s="100">
        <f t="shared" si="2"/>
        <v>53738</v>
      </c>
      <c r="C34" s="101">
        <f t="shared" si="2"/>
        <v>5828.88</v>
      </c>
      <c r="D34" s="100">
        <f t="shared" si="2"/>
        <v>53678</v>
      </c>
      <c r="E34" s="102">
        <f t="shared" si="2"/>
        <v>5831.73</v>
      </c>
      <c r="O34" s="130"/>
      <c r="P34" s="130">
        <v>53738</v>
      </c>
      <c r="Q34" s="130">
        <v>5828.88</v>
      </c>
      <c r="R34" s="130">
        <v>53678</v>
      </c>
      <c r="S34" s="130">
        <v>5831.73</v>
      </c>
      <c r="T34" s="130"/>
      <c r="U34" s="130"/>
      <c r="V34" s="130"/>
      <c r="W34" s="126"/>
    </row>
    <row r="35" spans="1:23" s="75" customFormat="1" ht="15" customHeight="1" x14ac:dyDescent="0.2">
      <c r="A35" s="80" t="s">
        <v>44</v>
      </c>
      <c r="B35" s="100">
        <f t="shared" si="2"/>
        <v>14669</v>
      </c>
      <c r="C35" s="101">
        <f t="shared" si="2"/>
        <v>6876.79</v>
      </c>
      <c r="D35" s="100">
        <f t="shared" si="2"/>
        <v>14662</v>
      </c>
      <c r="E35" s="102">
        <f t="shared" si="2"/>
        <v>6878.41</v>
      </c>
      <c r="N35" s="122"/>
      <c r="O35" s="132"/>
      <c r="P35" s="132">
        <v>14669</v>
      </c>
      <c r="Q35" s="132">
        <v>6876.79</v>
      </c>
      <c r="R35" s="132">
        <v>14662</v>
      </c>
      <c r="S35" s="132">
        <v>6878.41</v>
      </c>
      <c r="T35" s="132"/>
      <c r="U35" s="132"/>
      <c r="V35" s="132"/>
      <c r="W35" s="128"/>
    </row>
    <row r="36" spans="1:23" ht="17.25" customHeight="1" x14ac:dyDescent="0.2">
      <c r="A36" s="14" t="s">
        <v>1</v>
      </c>
      <c r="B36" s="88">
        <f>SUM(P32:P35)</f>
        <v>71160</v>
      </c>
      <c r="C36" s="87">
        <f>Q36</f>
        <v>5949.41</v>
      </c>
      <c r="D36" s="88">
        <f>SUM(D32:D35)</f>
        <v>71091</v>
      </c>
      <c r="E36" s="87">
        <f>S36</f>
        <v>5951.99</v>
      </c>
      <c r="O36" s="130"/>
      <c r="P36" s="130">
        <v>71160</v>
      </c>
      <c r="Q36" s="130">
        <v>5949.41</v>
      </c>
      <c r="R36" s="130">
        <v>71091</v>
      </c>
      <c r="S36" s="130">
        <v>5951.99</v>
      </c>
      <c r="T36" s="130">
        <f>P36-P32-P33-P34-P35</f>
        <v>0</v>
      </c>
      <c r="U36" s="130">
        <f>R36-R32-R33-R34-R35</f>
        <v>0</v>
      </c>
      <c r="V36" s="130"/>
      <c r="W36" s="126"/>
    </row>
    <row r="37" spans="1:23" ht="16.5" customHeight="1" x14ac:dyDescent="0.2">
      <c r="A37" s="18"/>
      <c r="B37" s="89"/>
      <c r="C37" s="89"/>
      <c r="D37" s="90"/>
      <c r="E37" s="91"/>
      <c r="O37" s="130"/>
      <c r="P37" s="130"/>
      <c r="Q37" s="130"/>
      <c r="R37" s="130"/>
      <c r="S37" s="130"/>
      <c r="T37" s="130"/>
      <c r="U37" s="130"/>
      <c r="V37" s="130"/>
      <c r="W37" s="126"/>
    </row>
    <row r="38" spans="1:23" x14ac:dyDescent="0.2">
      <c r="A38" s="18" t="s">
        <v>52</v>
      </c>
      <c r="B38" s="18"/>
      <c r="C38" s="18"/>
      <c r="D38" s="18"/>
      <c r="O38" s="130"/>
      <c r="P38" s="130"/>
      <c r="Q38" s="130"/>
      <c r="R38" s="130"/>
      <c r="S38" s="130"/>
      <c r="T38" s="130"/>
      <c r="U38" s="130"/>
      <c r="V38" s="130"/>
      <c r="W38" s="126"/>
    </row>
    <row r="39" spans="1:23" x14ac:dyDescent="0.2">
      <c r="A39" s="18" t="s">
        <v>53</v>
      </c>
      <c r="B39" s="18"/>
      <c r="C39" s="18"/>
      <c r="D39" s="18"/>
      <c r="O39" s="130"/>
      <c r="P39" s="130"/>
      <c r="Q39" s="130"/>
      <c r="R39" s="130"/>
      <c r="S39" s="130"/>
      <c r="T39" s="130"/>
      <c r="U39" s="130"/>
      <c r="V39" s="130"/>
      <c r="W39" s="126"/>
    </row>
    <row r="40" spans="1:23" x14ac:dyDescent="0.2">
      <c r="A40" s="18" t="s">
        <v>76</v>
      </c>
      <c r="B40" s="18"/>
      <c r="C40" s="18"/>
      <c r="D40" s="18"/>
      <c r="O40" s="130"/>
      <c r="P40" s="130"/>
      <c r="Q40" s="130"/>
      <c r="R40" s="130"/>
      <c r="S40" s="130"/>
      <c r="T40" s="130"/>
      <c r="U40" s="130"/>
      <c r="V40" s="130"/>
      <c r="W40" s="126"/>
    </row>
    <row r="41" spans="1:23" ht="18.75" customHeight="1" x14ac:dyDescent="0.2">
      <c r="A41" s="84" t="s">
        <v>46</v>
      </c>
      <c r="B41" s="103">
        <f t="shared" ref="B41:E42" si="3">P41</f>
        <v>5909</v>
      </c>
      <c r="C41" s="104">
        <f t="shared" si="3"/>
        <v>3318.27</v>
      </c>
      <c r="D41" s="103">
        <f t="shared" si="3"/>
        <v>5909</v>
      </c>
      <c r="E41" s="105">
        <f t="shared" si="3"/>
        <v>3318.27</v>
      </c>
      <c r="O41" s="130"/>
      <c r="P41" s="135">
        <v>5909</v>
      </c>
      <c r="Q41" s="135">
        <v>3318.27</v>
      </c>
      <c r="R41" s="130">
        <v>5909</v>
      </c>
      <c r="S41" s="130">
        <v>3318.27</v>
      </c>
      <c r="T41" s="130"/>
      <c r="U41" s="130"/>
      <c r="V41" s="130"/>
      <c r="W41" s="126"/>
    </row>
    <row r="42" spans="1:23" s="75" customFormat="1" ht="16.5" customHeight="1" x14ac:dyDescent="0.2">
      <c r="A42" s="80" t="s">
        <v>44</v>
      </c>
      <c r="B42" s="106">
        <f t="shared" si="3"/>
        <v>840</v>
      </c>
      <c r="C42" s="107">
        <f t="shared" si="3"/>
        <v>3122.99</v>
      </c>
      <c r="D42" s="108">
        <f t="shared" si="3"/>
        <v>839</v>
      </c>
      <c r="E42" s="109">
        <f t="shared" si="3"/>
        <v>3124.48</v>
      </c>
      <c r="N42" s="122"/>
      <c r="O42" s="132"/>
      <c r="P42" s="135">
        <v>840</v>
      </c>
      <c r="Q42" s="135">
        <v>3122.99</v>
      </c>
      <c r="R42" s="132">
        <v>839</v>
      </c>
      <c r="S42" s="132">
        <v>3124.48</v>
      </c>
      <c r="T42" s="132"/>
      <c r="U42" s="132"/>
      <c r="V42" s="132"/>
      <c r="W42" s="128"/>
    </row>
    <row r="43" spans="1:23" ht="15" customHeight="1" x14ac:dyDescent="0.2">
      <c r="A43" s="14" t="s">
        <v>1</v>
      </c>
      <c r="B43" s="88">
        <f>SUM(B41:B42)</f>
        <v>6749</v>
      </c>
      <c r="C43" s="87">
        <f>Q43</f>
        <v>3293.97</v>
      </c>
      <c r="D43" s="92">
        <f>R43</f>
        <v>6748</v>
      </c>
      <c r="E43" s="87">
        <f>S43</f>
        <v>3294.18</v>
      </c>
      <c r="O43" s="130"/>
      <c r="P43" s="135">
        <v>6749</v>
      </c>
      <c r="Q43" s="135">
        <v>3293.97</v>
      </c>
      <c r="R43" s="130">
        <v>6748</v>
      </c>
      <c r="S43" s="130">
        <v>3294.18</v>
      </c>
      <c r="T43" s="130"/>
      <c r="U43" s="130"/>
      <c r="V43" s="130"/>
      <c r="W43" s="126"/>
    </row>
    <row r="44" spans="1:23" ht="18" customHeight="1" x14ac:dyDescent="0.2">
      <c r="A44" s="14" t="s">
        <v>47</v>
      </c>
      <c r="B44" s="86">
        <f>SUM(B21,B28,B36,B43)</f>
        <v>1244259</v>
      </c>
      <c r="C44" s="87">
        <f>Q22</f>
        <v>2742.68</v>
      </c>
      <c r="D44" s="88">
        <f>SUM(D21,D28,D36,D43)</f>
        <v>1065153</v>
      </c>
      <c r="E44" s="87">
        <f>S22</f>
        <v>3058.88</v>
      </c>
    </row>
    <row r="45" spans="1:23" ht="6" customHeight="1" x14ac:dyDescent="0.2">
      <c r="A45" s="21"/>
      <c r="B45" s="22"/>
      <c r="C45" s="23"/>
      <c r="D45" s="22"/>
      <c r="E45" s="23"/>
    </row>
    <row r="46" spans="1:23" x14ac:dyDescent="0.2">
      <c r="A46" s="18" t="s">
        <v>48</v>
      </c>
      <c r="B46" s="24"/>
      <c r="C46" s="24"/>
      <c r="D46" s="25"/>
      <c r="P46" s="121" t="s">
        <v>105</v>
      </c>
    </row>
    <row r="47" spans="1:23" x14ac:dyDescent="0.2">
      <c r="A47" s="85" t="s">
        <v>49</v>
      </c>
      <c r="B47" s="4"/>
      <c r="C47" s="4"/>
      <c r="D47" s="5"/>
      <c r="O47" s="122"/>
      <c r="P47" s="136">
        <f>((B21*C21)+(B28*C28)+(B36*C36)+(B43*C43))/(B21+B28+B36+B43)</f>
        <v>2742.6791134080609</v>
      </c>
      <c r="Q47" s="136">
        <f>((D21*E21)+(D28*E28)+(D36*E36)+(D43*E43))/(D21+D28+D36+D43)</f>
        <v>3058.8750964697092</v>
      </c>
      <c r="R47" s="122"/>
      <c r="S47" s="122"/>
      <c r="T47" s="122"/>
      <c r="U47" s="122"/>
      <c r="V47" s="122"/>
    </row>
    <row r="48" spans="1:23" x14ac:dyDescent="0.2">
      <c r="A48" s="142"/>
      <c r="B48" s="143"/>
      <c r="C48" s="143"/>
      <c r="D48" s="143"/>
      <c r="E48" s="143"/>
      <c r="P48" s="137">
        <f>B21+B28+B36+B43</f>
        <v>1244259</v>
      </c>
      <c r="Q48" s="121">
        <f>D21+D28+D36+D43</f>
        <v>1065153</v>
      </c>
    </row>
    <row r="49" spans="1:10" ht="43.5" customHeight="1" x14ac:dyDescent="0.2">
      <c r="A49" s="138" t="s">
        <v>102</v>
      </c>
      <c r="B49" s="139"/>
      <c r="C49" s="139"/>
      <c r="D49" s="139"/>
      <c r="E49" s="139"/>
    </row>
    <row r="50" spans="1:10" ht="24" customHeight="1" x14ac:dyDescent="0.2">
      <c r="A50" s="141" t="s">
        <v>98</v>
      </c>
      <c r="B50" s="141"/>
      <c r="C50" s="141"/>
      <c r="D50" s="141"/>
      <c r="E50" s="141"/>
      <c r="F50" s="95"/>
      <c r="G50" s="95"/>
      <c r="H50" s="95"/>
      <c r="I50" s="95"/>
      <c r="J50" s="95"/>
    </row>
  </sheetData>
  <mergeCells count="10">
    <mergeCell ref="A5:E5"/>
    <mergeCell ref="A6:E6"/>
    <mergeCell ref="A8:A9"/>
    <mergeCell ref="B8:B9"/>
    <mergeCell ref="C8:C9"/>
    <mergeCell ref="A49:E49"/>
    <mergeCell ref="A30:E30"/>
    <mergeCell ref="A50:E50"/>
    <mergeCell ref="A48:E48"/>
    <mergeCell ref="D8:E8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110" zoomScaleNormal="110" workbookViewId="0">
      <selection activeCell="U31" sqref="U31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0" width="9.140625" style="3" customWidth="1"/>
    <col min="21" max="22" width="9.140625" style="118" customWidth="1"/>
    <col min="23" max="24" width="9.140625" style="3" customWidth="1"/>
    <col min="25" max="16384" width="9.140625" style="3"/>
  </cols>
  <sheetData>
    <row r="1" spans="1:22" x14ac:dyDescent="0.2">
      <c r="A1" s="27" t="s">
        <v>2</v>
      </c>
      <c r="B1" s="27"/>
      <c r="C1" s="27"/>
      <c r="J1" s="27" t="s">
        <v>2</v>
      </c>
      <c r="K1" s="27"/>
      <c r="L1" s="27"/>
    </row>
    <row r="2" spans="1:22" x14ac:dyDescent="0.2">
      <c r="A2" s="27" t="s">
        <v>3</v>
      </c>
      <c r="B2" s="27"/>
      <c r="C2" s="27"/>
      <c r="J2" s="27" t="s">
        <v>3</v>
      </c>
      <c r="K2" s="27"/>
      <c r="L2" s="27"/>
    </row>
    <row r="3" spans="1:22" x14ac:dyDescent="0.2">
      <c r="A3" s="28" t="s">
        <v>0</v>
      </c>
      <c r="B3" s="28"/>
      <c r="C3" s="28"/>
      <c r="J3" s="28" t="s">
        <v>0</v>
      </c>
      <c r="K3" s="28"/>
      <c r="L3" s="28"/>
    </row>
    <row r="4" spans="1:22" x14ac:dyDescent="0.2">
      <c r="A4" s="28"/>
      <c r="B4" s="28"/>
      <c r="C4" s="28"/>
      <c r="J4" s="28"/>
      <c r="K4" s="28"/>
      <c r="L4" s="28"/>
    </row>
    <row r="5" spans="1:22" x14ac:dyDescent="0.2">
      <c r="U5" s="3"/>
      <c r="V5" s="3"/>
    </row>
    <row r="6" spans="1:22" ht="12.75" x14ac:dyDescent="0.2">
      <c r="A6" s="153" t="s">
        <v>24</v>
      </c>
      <c r="B6" s="153"/>
      <c r="C6" s="153"/>
      <c r="D6" s="153"/>
      <c r="E6" s="153"/>
      <c r="F6" s="153"/>
      <c r="G6" s="153"/>
      <c r="H6" s="153"/>
      <c r="I6" s="153"/>
      <c r="J6" s="153" t="s">
        <v>25</v>
      </c>
      <c r="K6" s="153"/>
      <c r="L6" s="153"/>
      <c r="M6" s="153"/>
      <c r="N6" s="153"/>
      <c r="O6" s="153"/>
      <c r="P6" s="153"/>
      <c r="Q6" s="153"/>
      <c r="R6" s="153"/>
      <c r="U6" s="3"/>
      <c r="V6" s="3"/>
    </row>
    <row r="7" spans="1:22" ht="12.75" x14ac:dyDescent="0.2">
      <c r="A7" s="153" t="s">
        <v>23</v>
      </c>
      <c r="B7" s="153"/>
      <c r="C7" s="153"/>
      <c r="D7" s="153"/>
      <c r="E7" s="153"/>
      <c r="F7" s="153"/>
      <c r="G7" s="153"/>
      <c r="H7" s="153"/>
      <c r="I7" s="153"/>
      <c r="J7" s="153" t="s">
        <v>23</v>
      </c>
      <c r="K7" s="153"/>
      <c r="L7" s="153"/>
      <c r="M7" s="153"/>
      <c r="N7" s="153"/>
      <c r="O7" s="153"/>
      <c r="P7" s="153"/>
      <c r="Q7" s="153"/>
      <c r="R7" s="153"/>
      <c r="U7" s="3"/>
      <c r="V7" s="3"/>
    </row>
    <row r="8" spans="1:22" ht="12.75" x14ac:dyDescent="0.2">
      <c r="A8" s="158" t="s">
        <v>68</v>
      </c>
      <c r="B8" s="158"/>
      <c r="C8" s="158"/>
      <c r="D8" s="158"/>
      <c r="E8" s="158"/>
      <c r="F8" s="158"/>
      <c r="G8" s="158"/>
      <c r="H8" s="158"/>
      <c r="I8" s="158"/>
      <c r="J8" s="153" t="s">
        <v>58</v>
      </c>
      <c r="K8" s="153"/>
      <c r="L8" s="153"/>
      <c r="M8" s="153"/>
      <c r="N8" s="153"/>
      <c r="O8" s="153"/>
      <c r="P8" s="153"/>
      <c r="Q8" s="153"/>
      <c r="R8" s="153"/>
      <c r="U8" s="3"/>
      <c r="V8" s="3"/>
    </row>
    <row r="9" spans="1:22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153" t="s">
        <v>69</v>
      </c>
      <c r="K9" s="153"/>
      <c r="L9" s="153"/>
      <c r="M9" s="153"/>
      <c r="N9" s="153"/>
      <c r="O9" s="153"/>
      <c r="P9" s="153"/>
      <c r="Q9" s="153"/>
      <c r="R9" s="153"/>
      <c r="U9" s="3"/>
      <c r="V9" s="3"/>
    </row>
    <row r="10" spans="1:22" x14ac:dyDescent="0.2">
      <c r="A10" s="149" t="s">
        <v>106</v>
      </c>
      <c r="B10" s="149"/>
      <c r="C10" s="149"/>
      <c r="D10" s="149"/>
      <c r="E10" s="149"/>
      <c r="F10" s="149"/>
      <c r="G10" s="149"/>
      <c r="H10" s="149"/>
      <c r="I10" s="149"/>
      <c r="J10" s="1"/>
      <c r="K10" s="1"/>
      <c r="L10" s="1"/>
      <c r="M10" s="1"/>
      <c r="N10" s="1"/>
      <c r="O10" s="1"/>
      <c r="P10" s="1"/>
      <c r="Q10" s="1"/>
      <c r="R10" s="1"/>
      <c r="U10" s="3"/>
      <c r="V10" s="3"/>
    </row>
    <row r="11" spans="1:22" ht="12.75" customHeight="1" x14ac:dyDescent="0.2">
      <c r="J11" s="149" t="str">
        <f>A10</f>
        <v>za srpanj 2020. (isplata u kolovozu 2020.)</v>
      </c>
      <c r="K11" s="149"/>
      <c r="L11" s="149"/>
      <c r="M11" s="149"/>
      <c r="N11" s="149"/>
      <c r="O11" s="149"/>
      <c r="P11" s="149"/>
      <c r="Q11" s="149"/>
      <c r="R11" s="149"/>
      <c r="U11" s="3"/>
      <c r="V11" s="3"/>
    </row>
    <row r="12" spans="1:22" x14ac:dyDescent="0.2">
      <c r="A12" s="28" t="s">
        <v>4</v>
      </c>
      <c r="J12" s="28" t="s">
        <v>5</v>
      </c>
      <c r="U12" s="3"/>
      <c r="V12" s="3"/>
    </row>
    <row r="13" spans="1:22" x14ac:dyDescent="0.2">
      <c r="A13" s="29"/>
      <c r="B13" s="154" t="s">
        <v>6</v>
      </c>
      <c r="C13" s="155"/>
      <c r="D13" s="155"/>
      <c r="E13" s="155"/>
      <c r="F13" s="155"/>
      <c r="G13" s="155"/>
      <c r="H13" s="155"/>
      <c r="I13" s="156"/>
      <c r="J13" s="29"/>
      <c r="K13" s="154" t="s">
        <v>6</v>
      </c>
      <c r="L13" s="155"/>
      <c r="M13" s="155"/>
      <c r="N13" s="155"/>
      <c r="O13" s="155"/>
      <c r="P13" s="155"/>
      <c r="Q13" s="155"/>
      <c r="R13" s="156"/>
      <c r="U13" s="3"/>
      <c r="V13" s="3"/>
    </row>
    <row r="14" spans="1:22" x14ac:dyDescent="0.2">
      <c r="A14" s="30"/>
      <c r="B14" s="154" t="s">
        <v>1</v>
      </c>
      <c r="C14" s="156"/>
      <c r="D14" s="154" t="s">
        <v>7</v>
      </c>
      <c r="E14" s="156"/>
      <c r="F14" s="154" t="s">
        <v>70</v>
      </c>
      <c r="G14" s="156"/>
      <c r="H14" s="154" t="s">
        <v>8</v>
      </c>
      <c r="I14" s="156"/>
      <c r="J14" s="30"/>
      <c r="K14" s="154" t="s">
        <v>1</v>
      </c>
      <c r="L14" s="156"/>
      <c r="M14" s="154" t="s">
        <v>29</v>
      </c>
      <c r="N14" s="156"/>
      <c r="O14" s="154" t="s">
        <v>70</v>
      </c>
      <c r="P14" s="156"/>
      <c r="Q14" s="154" t="s">
        <v>8</v>
      </c>
      <c r="R14" s="156"/>
      <c r="U14" s="3"/>
      <c r="V14" s="3"/>
    </row>
    <row r="15" spans="1:22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  <c r="U15" s="3"/>
      <c r="V15" s="3"/>
    </row>
    <row r="16" spans="1:22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</row>
    <row r="17" spans="1:22" x14ac:dyDescent="0.2">
      <c r="A17" s="93" t="s">
        <v>73</v>
      </c>
      <c r="B17" s="36">
        <v>93174</v>
      </c>
      <c r="C17" s="37">
        <v>233.18</v>
      </c>
      <c r="D17" s="38">
        <v>67560</v>
      </c>
      <c r="E17" s="39">
        <v>232.37</v>
      </c>
      <c r="F17" s="38">
        <v>5932</v>
      </c>
      <c r="G17" s="39">
        <v>276.02999999999997</v>
      </c>
      <c r="H17" s="38">
        <v>19682</v>
      </c>
      <c r="I17" s="40">
        <v>223.07</v>
      </c>
      <c r="J17" s="93" t="s">
        <v>73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  <c r="U17" s="3"/>
      <c r="V17" s="3"/>
    </row>
    <row r="18" spans="1:22" x14ac:dyDescent="0.2">
      <c r="A18" s="93" t="s">
        <v>9</v>
      </c>
      <c r="B18" s="36">
        <v>64761</v>
      </c>
      <c r="C18" s="43">
        <v>751.17</v>
      </c>
      <c r="D18" s="38">
        <v>42586</v>
      </c>
      <c r="E18" s="39">
        <v>742.03</v>
      </c>
      <c r="F18" s="38">
        <v>5887</v>
      </c>
      <c r="G18" s="39">
        <v>778.25</v>
      </c>
      <c r="H18" s="38">
        <v>16288</v>
      </c>
      <c r="I18" s="40">
        <v>765.3</v>
      </c>
      <c r="J18" s="93" t="s">
        <v>9</v>
      </c>
      <c r="K18" s="36">
        <v>13</v>
      </c>
      <c r="L18" s="43">
        <v>868.85</v>
      </c>
      <c r="M18" s="38" t="s">
        <v>103</v>
      </c>
      <c r="N18" s="42" t="s">
        <v>104</v>
      </c>
      <c r="O18" s="38">
        <v>13</v>
      </c>
      <c r="P18" s="39">
        <v>868.85</v>
      </c>
      <c r="Q18" s="38" t="s">
        <v>103</v>
      </c>
      <c r="R18" s="40" t="s">
        <v>104</v>
      </c>
      <c r="U18" s="3"/>
      <c r="V18" s="3"/>
    </row>
    <row r="19" spans="1:22" x14ac:dyDescent="0.2">
      <c r="A19" s="93" t="s">
        <v>10</v>
      </c>
      <c r="B19" s="36">
        <v>111571</v>
      </c>
      <c r="C19" s="44">
        <v>1237.8399999999999</v>
      </c>
      <c r="D19" s="38">
        <v>62538</v>
      </c>
      <c r="E19" s="45">
        <v>1235.73</v>
      </c>
      <c r="F19" s="38">
        <v>13912</v>
      </c>
      <c r="G19" s="45">
        <v>1284.0899999999999</v>
      </c>
      <c r="H19" s="38">
        <v>35121</v>
      </c>
      <c r="I19" s="46">
        <v>1223.27</v>
      </c>
      <c r="J19" s="93" t="s">
        <v>10</v>
      </c>
      <c r="K19" s="36">
        <v>46</v>
      </c>
      <c r="L19" s="44">
        <v>1309.32</v>
      </c>
      <c r="M19" s="38">
        <v>2</v>
      </c>
      <c r="N19" s="45">
        <v>1313.19</v>
      </c>
      <c r="O19" s="38">
        <v>32</v>
      </c>
      <c r="P19" s="39">
        <v>1299.33</v>
      </c>
      <c r="Q19" s="38">
        <v>12</v>
      </c>
      <c r="R19" s="46">
        <v>1335.32</v>
      </c>
      <c r="U19" s="3"/>
      <c r="V19" s="3"/>
    </row>
    <row r="20" spans="1:22" x14ac:dyDescent="0.2">
      <c r="A20" s="93" t="s">
        <v>11</v>
      </c>
      <c r="B20" s="36">
        <v>162986</v>
      </c>
      <c r="C20" s="44">
        <v>1765.8</v>
      </c>
      <c r="D20" s="38">
        <v>101006</v>
      </c>
      <c r="E20" s="45">
        <v>1770.14</v>
      </c>
      <c r="F20" s="38">
        <v>29468</v>
      </c>
      <c r="G20" s="45">
        <v>1765.94</v>
      </c>
      <c r="H20" s="38">
        <v>32512</v>
      </c>
      <c r="I20" s="46">
        <v>1752.16</v>
      </c>
      <c r="J20" s="93" t="s">
        <v>11</v>
      </c>
      <c r="K20" s="36">
        <v>216</v>
      </c>
      <c r="L20" s="44">
        <v>1829.64</v>
      </c>
      <c r="M20" s="38" t="s">
        <v>103</v>
      </c>
      <c r="N20" s="45" t="s">
        <v>104</v>
      </c>
      <c r="O20" s="38">
        <v>115</v>
      </c>
      <c r="P20" s="45">
        <v>1760.28</v>
      </c>
      <c r="Q20" s="38">
        <v>101</v>
      </c>
      <c r="R20" s="46">
        <v>1908.61</v>
      </c>
      <c r="U20" s="123"/>
      <c r="V20" s="3"/>
    </row>
    <row r="21" spans="1:22" x14ac:dyDescent="0.2">
      <c r="A21" s="93" t="s">
        <v>74</v>
      </c>
      <c r="B21" s="36">
        <v>203830</v>
      </c>
      <c r="C21" s="44">
        <v>2240.38</v>
      </c>
      <c r="D21" s="38">
        <v>128090</v>
      </c>
      <c r="E21" s="45">
        <v>2248.04</v>
      </c>
      <c r="F21" s="38">
        <v>26363</v>
      </c>
      <c r="G21" s="45">
        <v>2243.35</v>
      </c>
      <c r="H21" s="38">
        <v>49377</v>
      </c>
      <c r="I21" s="46">
        <v>2218.9299999999998</v>
      </c>
      <c r="J21" s="93" t="s">
        <v>74</v>
      </c>
      <c r="K21" s="36">
        <v>1768</v>
      </c>
      <c r="L21" s="44">
        <v>2316.4699999999998</v>
      </c>
      <c r="M21" s="38">
        <v>16</v>
      </c>
      <c r="N21" s="45">
        <v>2281.89</v>
      </c>
      <c r="O21" s="38">
        <v>1227</v>
      </c>
      <c r="P21" s="45">
        <v>2340.0100000000002</v>
      </c>
      <c r="Q21" s="38">
        <v>525</v>
      </c>
      <c r="R21" s="46">
        <v>2262.52</v>
      </c>
      <c r="U21" s="123"/>
      <c r="V21" s="3"/>
    </row>
    <row r="22" spans="1:22" x14ac:dyDescent="0.2">
      <c r="A22" s="93" t="s">
        <v>62</v>
      </c>
      <c r="B22" s="36">
        <v>156573</v>
      </c>
      <c r="C22" s="44">
        <v>2761.47</v>
      </c>
      <c r="D22" s="38">
        <v>113622</v>
      </c>
      <c r="E22" s="45">
        <v>2770.17</v>
      </c>
      <c r="F22" s="38">
        <v>14986</v>
      </c>
      <c r="G22" s="45">
        <v>2768.12</v>
      </c>
      <c r="H22" s="38">
        <v>27965</v>
      </c>
      <c r="I22" s="46">
        <v>2722.58</v>
      </c>
      <c r="J22" s="93" t="s">
        <v>62</v>
      </c>
      <c r="K22" s="36">
        <v>4826</v>
      </c>
      <c r="L22" s="44">
        <v>2830.55</v>
      </c>
      <c r="M22" s="38">
        <v>976</v>
      </c>
      <c r="N22" s="45">
        <v>2929.13</v>
      </c>
      <c r="O22" s="38">
        <v>3127</v>
      </c>
      <c r="P22" s="45">
        <v>2812.74</v>
      </c>
      <c r="Q22" s="38">
        <v>723</v>
      </c>
      <c r="R22" s="46">
        <v>2774.51</v>
      </c>
      <c r="U22" s="123"/>
      <c r="V22" s="3"/>
    </row>
    <row r="23" spans="1:22" x14ac:dyDescent="0.2">
      <c r="A23" s="93" t="s">
        <v>63</v>
      </c>
      <c r="B23" s="36">
        <v>110634</v>
      </c>
      <c r="C23" s="44">
        <v>3233.37</v>
      </c>
      <c r="D23" s="38">
        <v>87952</v>
      </c>
      <c r="E23" s="45">
        <v>3237.17</v>
      </c>
      <c r="F23" s="38">
        <v>7241</v>
      </c>
      <c r="G23" s="45">
        <v>3203.09</v>
      </c>
      <c r="H23" s="38">
        <v>15441</v>
      </c>
      <c r="I23" s="46">
        <v>3225.96</v>
      </c>
      <c r="J23" s="93" t="s">
        <v>63</v>
      </c>
      <c r="K23" s="36">
        <v>5886</v>
      </c>
      <c r="L23" s="44">
        <v>3245.42</v>
      </c>
      <c r="M23" s="38">
        <v>1077</v>
      </c>
      <c r="N23" s="45">
        <v>3210.42</v>
      </c>
      <c r="O23" s="38">
        <v>4390</v>
      </c>
      <c r="P23" s="45">
        <v>3254.27</v>
      </c>
      <c r="Q23" s="38">
        <v>419</v>
      </c>
      <c r="R23" s="46">
        <v>3242.6</v>
      </c>
      <c r="U23" s="123"/>
      <c r="V23" s="124"/>
    </row>
    <row r="24" spans="1:22" x14ac:dyDescent="0.2">
      <c r="A24" s="93" t="s">
        <v>64</v>
      </c>
      <c r="B24" s="36">
        <v>78435</v>
      </c>
      <c r="C24" s="44">
        <v>3734.02</v>
      </c>
      <c r="D24" s="38">
        <v>66746</v>
      </c>
      <c r="E24" s="45">
        <v>3736.18</v>
      </c>
      <c r="F24" s="38">
        <v>3127</v>
      </c>
      <c r="G24" s="45">
        <v>3710.26</v>
      </c>
      <c r="H24" s="38">
        <v>8562</v>
      </c>
      <c r="I24" s="46">
        <v>3725.84</v>
      </c>
      <c r="J24" s="93" t="s">
        <v>64</v>
      </c>
      <c r="K24" s="36">
        <v>4730</v>
      </c>
      <c r="L24" s="44">
        <v>3731.11</v>
      </c>
      <c r="M24" s="38">
        <v>389</v>
      </c>
      <c r="N24" s="45">
        <v>3633.3</v>
      </c>
      <c r="O24" s="38">
        <v>3766</v>
      </c>
      <c r="P24" s="45">
        <v>3745.88</v>
      </c>
      <c r="Q24" s="38">
        <v>575</v>
      </c>
      <c r="R24" s="46">
        <v>3700.49</v>
      </c>
      <c r="U24" s="3"/>
      <c r="V24" s="3"/>
    </row>
    <row r="25" spans="1:22" x14ac:dyDescent="0.2">
      <c r="A25" s="93" t="s">
        <v>65</v>
      </c>
      <c r="B25" s="36">
        <v>62150</v>
      </c>
      <c r="C25" s="44">
        <v>4228.62</v>
      </c>
      <c r="D25" s="38">
        <v>54669</v>
      </c>
      <c r="E25" s="45">
        <v>4231.6499999999996</v>
      </c>
      <c r="F25" s="38">
        <v>1430</v>
      </c>
      <c r="G25" s="45">
        <v>4203.8999999999996</v>
      </c>
      <c r="H25" s="38">
        <v>6051</v>
      </c>
      <c r="I25" s="46">
        <v>4207.13</v>
      </c>
      <c r="J25" s="93" t="s">
        <v>65</v>
      </c>
      <c r="K25" s="36">
        <v>7455</v>
      </c>
      <c r="L25" s="44">
        <v>4180.66</v>
      </c>
      <c r="M25" s="38">
        <v>122</v>
      </c>
      <c r="N25" s="45">
        <v>4144.63</v>
      </c>
      <c r="O25" s="38">
        <v>6508</v>
      </c>
      <c r="P25" s="45">
        <v>4175.55</v>
      </c>
      <c r="Q25" s="38">
        <v>825</v>
      </c>
      <c r="R25" s="46">
        <v>4226.3</v>
      </c>
      <c r="U25" s="125"/>
      <c r="V25" s="125"/>
    </row>
    <row r="26" spans="1:22" x14ac:dyDescent="0.2">
      <c r="A26" s="93" t="s">
        <v>66</v>
      </c>
      <c r="B26" s="36">
        <v>37821</v>
      </c>
      <c r="C26" s="44">
        <v>4728</v>
      </c>
      <c r="D26" s="38">
        <v>34292</v>
      </c>
      <c r="E26" s="45">
        <v>4728.17</v>
      </c>
      <c r="F26" s="38">
        <v>614</v>
      </c>
      <c r="G26" s="45">
        <v>4732.1000000000004</v>
      </c>
      <c r="H26" s="38">
        <v>2915</v>
      </c>
      <c r="I26" s="46">
        <v>4725.07</v>
      </c>
      <c r="J26" s="93" t="s">
        <v>66</v>
      </c>
      <c r="K26" s="36">
        <v>4057</v>
      </c>
      <c r="L26" s="44">
        <v>4757.53</v>
      </c>
      <c r="M26" s="38">
        <v>36</v>
      </c>
      <c r="N26" s="45">
        <v>4729.3900000000003</v>
      </c>
      <c r="O26" s="38">
        <v>3492</v>
      </c>
      <c r="P26" s="45">
        <v>4765.82</v>
      </c>
      <c r="Q26" s="38">
        <v>529</v>
      </c>
      <c r="R26" s="46">
        <v>4704.72</v>
      </c>
      <c r="U26" s="3"/>
      <c r="V26" s="3"/>
    </row>
    <row r="27" spans="1:22" x14ac:dyDescent="0.2">
      <c r="A27" s="93" t="s">
        <v>12</v>
      </c>
      <c r="B27" s="36">
        <v>38807</v>
      </c>
      <c r="C27" s="44">
        <v>5435.25</v>
      </c>
      <c r="D27" s="38">
        <v>34987</v>
      </c>
      <c r="E27" s="45">
        <v>5436.47</v>
      </c>
      <c r="F27" s="38">
        <v>581</v>
      </c>
      <c r="G27" s="45">
        <v>5418.44</v>
      </c>
      <c r="H27" s="38">
        <v>3239</v>
      </c>
      <c r="I27" s="46">
        <v>5425.13</v>
      </c>
      <c r="J27" s="93" t="s">
        <v>12</v>
      </c>
      <c r="K27" s="36">
        <v>8935</v>
      </c>
      <c r="L27" s="44">
        <v>5414.36</v>
      </c>
      <c r="M27" s="38">
        <v>83</v>
      </c>
      <c r="N27" s="45">
        <v>5361.68</v>
      </c>
      <c r="O27" s="38">
        <v>7388</v>
      </c>
      <c r="P27" s="45">
        <v>5409.06</v>
      </c>
      <c r="Q27" s="38">
        <v>1464</v>
      </c>
      <c r="R27" s="46">
        <v>5444.11</v>
      </c>
      <c r="U27" s="3"/>
      <c r="V27" s="3"/>
    </row>
    <row r="28" spans="1:22" x14ac:dyDescent="0.2">
      <c r="A28" s="93" t="s">
        <v>13</v>
      </c>
      <c r="B28" s="36">
        <v>16552</v>
      </c>
      <c r="C28" s="47">
        <v>6385.09</v>
      </c>
      <c r="D28" s="38">
        <v>15245</v>
      </c>
      <c r="E28" s="45">
        <v>6392.95</v>
      </c>
      <c r="F28" s="38">
        <v>221</v>
      </c>
      <c r="G28" s="45">
        <v>6385.37</v>
      </c>
      <c r="H28" s="38">
        <v>1086</v>
      </c>
      <c r="I28" s="46">
        <v>6274.7</v>
      </c>
      <c r="J28" s="93" t="s">
        <v>13</v>
      </c>
      <c r="K28" s="36">
        <v>8308</v>
      </c>
      <c r="L28" s="47">
        <v>6416.62</v>
      </c>
      <c r="M28" s="38">
        <v>32</v>
      </c>
      <c r="N28" s="45">
        <v>6378.68</v>
      </c>
      <c r="O28" s="38">
        <v>7299</v>
      </c>
      <c r="P28" s="45">
        <v>6409.57</v>
      </c>
      <c r="Q28" s="38">
        <v>977</v>
      </c>
      <c r="R28" s="46">
        <v>6470.53</v>
      </c>
      <c r="U28" s="3"/>
      <c r="V28" s="3"/>
    </row>
    <row r="29" spans="1:22" x14ac:dyDescent="0.2">
      <c r="A29" s="93" t="s">
        <v>14</v>
      </c>
      <c r="B29" s="36">
        <v>6386</v>
      </c>
      <c r="C29" s="47">
        <v>7445.13</v>
      </c>
      <c r="D29" s="38">
        <v>6083</v>
      </c>
      <c r="E29" s="45">
        <v>7447.65</v>
      </c>
      <c r="F29" s="38">
        <v>68</v>
      </c>
      <c r="G29" s="45">
        <v>7412.31</v>
      </c>
      <c r="H29" s="38">
        <v>235</v>
      </c>
      <c r="I29" s="46">
        <v>7389.36</v>
      </c>
      <c r="J29" s="93" t="s">
        <v>14</v>
      </c>
      <c r="K29" s="36">
        <v>10249</v>
      </c>
      <c r="L29" s="47">
        <v>7602.92</v>
      </c>
      <c r="M29" s="38">
        <v>13</v>
      </c>
      <c r="N29" s="45">
        <v>7313.38</v>
      </c>
      <c r="O29" s="38">
        <v>6652</v>
      </c>
      <c r="P29" s="45">
        <v>7566.84</v>
      </c>
      <c r="Q29" s="38">
        <v>3584</v>
      </c>
      <c r="R29" s="46">
        <v>7670.95</v>
      </c>
      <c r="U29" s="3"/>
      <c r="V29" s="3"/>
    </row>
    <row r="30" spans="1:22" x14ac:dyDescent="0.2">
      <c r="A30" s="93" t="s">
        <v>75</v>
      </c>
      <c r="B30" s="36">
        <v>6866</v>
      </c>
      <c r="C30" s="47">
        <v>9242.3799999999992</v>
      </c>
      <c r="D30" s="38">
        <v>6714</v>
      </c>
      <c r="E30" s="45">
        <v>9241.7800000000007</v>
      </c>
      <c r="F30" s="38">
        <v>33</v>
      </c>
      <c r="G30" s="45">
        <v>9049.4</v>
      </c>
      <c r="H30" s="38">
        <v>119</v>
      </c>
      <c r="I30" s="46">
        <v>9329.6200000000008</v>
      </c>
      <c r="J30" s="93" t="s">
        <v>75</v>
      </c>
      <c r="K30" s="36">
        <v>14671</v>
      </c>
      <c r="L30" s="47">
        <v>9427.44</v>
      </c>
      <c r="M30" s="38">
        <v>7</v>
      </c>
      <c r="N30" s="45">
        <v>9050.75</v>
      </c>
      <c r="O30" s="38">
        <v>9729</v>
      </c>
      <c r="P30" s="45">
        <v>9458.33</v>
      </c>
      <c r="Q30" s="38">
        <v>4935</v>
      </c>
      <c r="R30" s="46">
        <v>9367.07</v>
      </c>
      <c r="U30" s="3"/>
      <c r="V30" s="3"/>
    </row>
    <row r="31" spans="1:22" x14ac:dyDescent="0.2">
      <c r="A31" s="48" t="s">
        <v>1</v>
      </c>
      <c r="B31" s="49">
        <v>1150546</v>
      </c>
      <c r="C31" s="50">
        <v>2525.02</v>
      </c>
      <c r="D31" s="49">
        <v>822090</v>
      </c>
      <c r="E31" s="50">
        <v>2710.98</v>
      </c>
      <c r="F31" s="49">
        <v>109863</v>
      </c>
      <c r="G31" s="50">
        <v>2055.48</v>
      </c>
      <c r="H31" s="49">
        <v>218593</v>
      </c>
      <c r="I31" s="50">
        <v>2061.65</v>
      </c>
      <c r="J31" s="48" t="s">
        <v>1</v>
      </c>
      <c r="K31" s="49">
        <v>71160</v>
      </c>
      <c r="L31" s="50">
        <v>5949.41</v>
      </c>
      <c r="M31" s="49">
        <v>2753</v>
      </c>
      <c r="N31" s="50">
        <v>3360.85</v>
      </c>
      <c r="O31" s="49">
        <v>53738</v>
      </c>
      <c r="P31" s="50">
        <v>5828.88</v>
      </c>
      <c r="Q31" s="49">
        <v>14669</v>
      </c>
      <c r="R31" s="50">
        <v>6876.79</v>
      </c>
      <c r="U31" s="3"/>
      <c r="V31" s="3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U32" s="3"/>
      <c r="V32" s="3"/>
    </row>
    <row r="33" spans="1:22" ht="20.25" customHeight="1" x14ac:dyDescent="0.2">
      <c r="A33" s="74"/>
      <c r="B33" s="51"/>
      <c r="C33" s="51"/>
      <c r="D33" s="16"/>
      <c r="E33" s="52"/>
      <c r="F33" s="53"/>
      <c r="G33" s="19"/>
      <c r="H33" s="53"/>
      <c r="I33" s="19"/>
      <c r="J33" s="157" t="s">
        <v>99</v>
      </c>
      <c r="K33" s="157"/>
      <c r="L33" s="157"/>
      <c r="M33" s="157"/>
      <c r="N33" s="157"/>
      <c r="O33" s="157"/>
      <c r="P33" s="157"/>
      <c r="Q33" s="157"/>
      <c r="R33" s="157"/>
      <c r="U33" s="3"/>
      <c r="V33" s="3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U34" s="3"/>
      <c r="V34" s="3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U35" s="3"/>
      <c r="V35" s="3"/>
    </row>
    <row r="36" spans="1:22" x14ac:dyDescent="0.2">
      <c r="A36" s="54"/>
      <c r="B36" s="41"/>
      <c r="C36" s="47"/>
      <c r="D36" s="41"/>
      <c r="E36" s="47"/>
      <c r="F36" s="41"/>
      <c r="G36" s="47"/>
      <c r="H36" s="41"/>
      <c r="I36" s="47"/>
      <c r="U36" s="3"/>
      <c r="V36" s="3"/>
    </row>
    <row r="37" spans="1:22" ht="12.75" x14ac:dyDescent="0.2">
      <c r="A37" s="153" t="s">
        <v>24</v>
      </c>
      <c r="B37" s="153"/>
      <c r="C37" s="153"/>
      <c r="D37" s="153"/>
      <c r="E37" s="153"/>
      <c r="F37" s="153"/>
      <c r="G37" s="153"/>
      <c r="H37" s="153"/>
      <c r="I37" s="153"/>
      <c r="J37" s="153" t="s">
        <v>27</v>
      </c>
      <c r="K37" s="153"/>
      <c r="L37" s="153"/>
      <c r="M37" s="153"/>
      <c r="N37" s="153"/>
      <c r="O37" s="153"/>
      <c r="P37" s="153"/>
      <c r="Q37" s="153"/>
      <c r="R37" s="153"/>
      <c r="U37" s="3"/>
      <c r="V37" s="3"/>
    </row>
    <row r="38" spans="1:22" ht="12.75" x14ac:dyDescent="0.2">
      <c r="A38" s="153" t="s">
        <v>23</v>
      </c>
      <c r="B38" s="153"/>
      <c r="C38" s="153"/>
      <c r="D38" s="153"/>
      <c r="E38" s="153"/>
      <c r="F38" s="153"/>
      <c r="G38" s="153"/>
      <c r="H38" s="153"/>
      <c r="I38" s="153"/>
      <c r="J38" s="153" t="s">
        <v>28</v>
      </c>
      <c r="K38" s="153"/>
      <c r="L38" s="153"/>
      <c r="M38" s="153"/>
      <c r="N38" s="153"/>
      <c r="O38" s="153"/>
      <c r="P38" s="153"/>
      <c r="Q38" s="153"/>
      <c r="R38" s="153"/>
      <c r="U38" s="3"/>
      <c r="V38" s="3"/>
    </row>
    <row r="39" spans="1:22" ht="12.75" x14ac:dyDescent="0.2">
      <c r="A39" s="153" t="s">
        <v>15</v>
      </c>
      <c r="B39" s="153"/>
      <c r="C39" s="153"/>
      <c r="D39" s="153"/>
      <c r="E39" s="153"/>
      <c r="F39" s="153"/>
      <c r="G39" s="153"/>
      <c r="H39" s="153"/>
      <c r="I39" s="153"/>
      <c r="J39" s="153" t="s">
        <v>26</v>
      </c>
      <c r="K39" s="153"/>
      <c r="L39" s="153"/>
      <c r="M39" s="153"/>
      <c r="N39" s="153"/>
      <c r="O39" s="153"/>
      <c r="P39" s="153"/>
      <c r="Q39" s="153"/>
      <c r="R39" s="153"/>
      <c r="U39" s="3"/>
      <c r="V39" s="3"/>
    </row>
    <row r="40" spans="1:22" ht="12.75" x14ac:dyDescent="0.2">
      <c r="A40" s="153" t="s">
        <v>71</v>
      </c>
      <c r="B40" s="153"/>
      <c r="C40" s="153"/>
      <c r="D40" s="153"/>
      <c r="E40" s="153"/>
      <c r="F40" s="153"/>
      <c r="G40" s="153"/>
      <c r="H40" s="153"/>
      <c r="I40" s="153"/>
      <c r="J40" s="153" t="s">
        <v>77</v>
      </c>
      <c r="K40" s="153"/>
      <c r="L40" s="153"/>
      <c r="M40" s="153"/>
      <c r="N40" s="153"/>
      <c r="O40" s="153"/>
      <c r="P40" s="153"/>
      <c r="Q40" s="153"/>
      <c r="R40" s="153"/>
      <c r="U40" s="3"/>
      <c r="V40" s="3"/>
    </row>
    <row r="41" spans="1:22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53" t="s">
        <v>78</v>
      </c>
      <c r="K41" s="153"/>
      <c r="L41" s="153"/>
      <c r="M41" s="153"/>
      <c r="N41" s="153"/>
      <c r="O41" s="153"/>
      <c r="P41" s="153"/>
      <c r="Q41" s="153"/>
      <c r="R41" s="153"/>
      <c r="U41" s="3"/>
      <c r="V41" s="3"/>
    </row>
    <row r="42" spans="1:22" ht="12.75" customHeight="1" x14ac:dyDescent="0.2">
      <c r="A42" s="149" t="str">
        <f>A10</f>
        <v>za srpanj 2020. (isplata u kolovozu 2020.)</v>
      </c>
      <c r="B42" s="149"/>
      <c r="C42" s="149"/>
      <c r="D42" s="149"/>
      <c r="E42" s="149"/>
      <c r="F42" s="149"/>
      <c r="G42" s="149"/>
      <c r="H42" s="149"/>
      <c r="I42" s="149"/>
      <c r="J42" s="149" t="str">
        <f>A10</f>
        <v>za srpanj 2020. (isplata u kolovozu 2020.)</v>
      </c>
      <c r="K42" s="149"/>
      <c r="L42" s="149"/>
      <c r="M42" s="149"/>
      <c r="N42" s="149"/>
      <c r="O42" s="149"/>
      <c r="P42" s="149"/>
      <c r="Q42" s="149"/>
      <c r="R42" s="149"/>
      <c r="U42" s="3"/>
      <c r="V42" s="3"/>
    </row>
    <row r="43" spans="1:22" x14ac:dyDescent="0.2">
      <c r="A43" s="28" t="s">
        <v>16</v>
      </c>
      <c r="E43" s="3" t="s">
        <v>17</v>
      </c>
      <c r="J43" s="28" t="s">
        <v>18</v>
      </c>
      <c r="U43" s="3"/>
      <c r="V43" s="3"/>
    </row>
    <row r="44" spans="1:22" x14ac:dyDescent="0.2">
      <c r="A44" s="29"/>
      <c r="B44" s="150" t="s">
        <v>6</v>
      </c>
      <c r="C44" s="151"/>
      <c r="D44" s="151"/>
      <c r="E44" s="151"/>
      <c r="F44" s="151"/>
      <c r="G44" s="151"/>
      <c r="H44" s="151"/>
      <c r="I44" s="152"/>
      <c r="J44" s="29"/>
      <c r="K44" s="150" t="s">
        <v>6</v>
      </c>
      <c r="L44" s="151"/>
      <c r="M44" s="151"/>
      <c r="N44" s="151"/>
      <c r="O44" s="151"/>
      <c r="P44" s="151"/>
      <c r="Q44" s="151"/>
      <c r="R44" s="152"/>
      <c r="U44" s="3"/>
      <c r="V44" s="3"/>
    </row>
    <row r="45" spans="1:22" x14ac:dyDescent="0.2">
      <c r="A45" s="30"/>
      <c r="B45" s="150" t="s">
        <v>1</v>
      </c>
      <c r="C45" s="152"/>
      <c r="D45" s="150" t="s">
        <v>7</v>
      </c>
      <c r="E45" s="152"/>
      <c r="F45" s="150" t="s">
        <v>70</v>
      </c>
      <c r="G45" s="152"/>
      <c r="H45" s="150" t="s">
        <v>8</v>
      </c>
      <c r="I45" s="152"/>
      <c r="J45" s="30"/>
      <c r="K45" s="150" t="s">
        <v>1</v>
      </c>
      <c r="L45" s="152"/>
      <c r="M45" s="150" t="s">
        <v>7</v>
      </c>
      <c r="N45" s="152"/>
      <c r="O45" s="150" t="s">
        <v>70</v>
      </c>
      <c r="P45" s="152"/>
      <c r="Q45" s="150" t="s">
        <v>8</v>
      </c>
      <c r="R45" s="152"/>
      <c r="U45" s="3"/>
      <c r="V45" s="3"/>
    </row>
    <row r="46" spans="1:22" ht="24" x14ac:dyDescent="0.2">
      <c r="A46" s="31" t="s">
        <v>19</v>
      </c>
      <c r="B46" s="12" t="s">
        <v>20</v>
      </c>
      <c r="C46" s="72" t="s">
        <v>21</v>
      </c>
      <c r="D46" s="13" t="s">
        <v>20</v>
      </c>
      <c r="E46" s="72" t="s">
        <v>21</v>
      </c>
      <c r="F46" s="13" t="s">
        <v>20</v>
      </c>
      <c r="G46" s="72" t="s">
        <v>21</v>
      </c>
      <c r="H46" s="13" t="s">
        <v>22</v>
      </c>
      <c r="I46" s="72" t="s">
        <v>21</v>
      </c>
      <c r="J46" s="31" t="s">
        <v>19</v>
      </c>
      <c r="K46" s="12" t="s">
        <v>20</v>
      </c>
      <c r="L46" s="72" t="s">
        <v>21</v>
      </c>
      <c r="M46" s="13" t="s">
        <v>20</v>
      </c>
      <c r="N46" s="72" t="s">
        <v>21</v>
      </c>
      <c r="O46" s="13" t="s">
        <v>20</v>
      </c>
      <c r="P46" s="72" t="s">
        <v>21</v>
      </c>
      <c r="Q46" s="13" t="s">
        <v>22</v>
      </c>
      <c r="R46" s="72" t="s">
        <v>21</v>
      </c>
      <c r="U46" s="3"/>
      <c r="V46" s="3"/>
    </row>
    <row r="47" spans="1:22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</row>
    <row r="48" spans="1:22" x14ac:dyDescent="0.2">
      <c r="A48" s="93" t="s">
        <v>73</v>
      </c>
      <c r="B48" s="56">
        <v>1</v>
      </c>
      <c r="C48" s="57">
        <v>470.9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>
        <v>1</v>
      </c>
      <c r="I48" s="60">
        <v>470.9</v>
      </c>
      <c r="J48" s="93" t="s">
        <v>73</v>
      </c>
      <c r="K48" s="56">
        <v>42</v>
      </c>
      <c r="L48" s="61">
        <v>264.26</v>
      </c>
      <c r="M48" s="58"/>
      <c r="N48" s="51"/>
      <c r="O48" s="58">
        <v>40</v>
      </c>
      <c r="P48" s="51">
        <v>258.29000000000002</v>
      </c>
      <c r="Q48" s="58">
        <v>2</v>
      </c>
      <c r="R48" s="60">
        <v>383.73</v>
      </c>
      <c r="U48" s="3"/>
      <c r="V48" s="3"/>
    </row>
    <row r="49" spans="1:22" x14ac:dyDescent="0.2">
      <c r="A49" s="93" t="s">
        <v>9</v>
      </c>
      <c r="B49" s="56">
        <v>18</v>
      </c>
      <c r="C49" s="57">
        <v>777.03</v>
      </c>
      <c r="D49" s="58" t="s">
        <v>103</v>
      </c>
      <c r="E49" s="51" t="s">
        <v>104</v>
      </c>
      <c r="F49" s="58">
        <v>13</v>
      </c>
      <c r="G49" s="59">
        <v>822.01</v>
      </c>
      <c r="H49" s="58">
        <v>5</v>
      </c>
      <c r="I49" s="60">
        <v>660.1</v>
      </c>
      <c r="J49" s="93" t="s">
        <v>9</v>
      </c>
      <c r="K49" s="56">
        <v>181</v>
      </c>
      <c r="L49" s="61">
        <v>811.37</v>
      </c>
      <c r="M49" s="58"/>
      <c r="N49" s="51"/>
      <c r="O49" s="58">
        <v>161</v>
      </c>
      <c r="P49" s="51">
        <v>809.71</v>
      </c>
      <c r="Q49" s="58">
        <v>20</v>
      </c>
      <c r="R49" s="60">
        <v>824.69</v>
      </c>
      <c r="S49" s="7"/>
      <c r="U49" s="3"/>
      <c r="V49" s="3"/>
    </row>
    <row r="50" spans="1:22" x14ac:dyDescent="0.2">
      <c r="A50" s="93" t="s">
        <v>10</v>
      </c>
      <c r="B50" s="56">
        <v>121</v>
      </c>
      <c r="C50" s="62">
        <v>1330.51</v>
      </c>
      <c r="D50" s="58">
        <v>30</v>
      </c>
      <c r="E50" s="16">
        <v>1368.24</v>
      </c>
      <c r="F50" s="58">
        <v>82</v>
      </c>
      <c r="G50" s="16">
        <v>1317.28</v>
      </c>
      <c r="H50" s="58">
        <v>9</v>
      </c>
      <c r="I50" s="63">
        <v>1325.29</v>
      </c>
      <c r="J50" s="93" t="s">
        <v>10</v>
      </c>
      <c r="K50" s="56">
        <v>334</v>
      </c>
      <c r="L50" s="64">
        <v>1248.46</v>
      </c>
      <c r="M50" s="58"/>
      <c r="N50" s="16"/>
      <c r="O50" s="58">
        <v>277</v>
      </c>
      <c r="P50" s="16">
        <v>1251.92</v>
      </c>
      <c r="Q50" s="58">
        <v>57</v>
      </c>
      <c r="R50" s="63">
        <v>1231.6400000000001</v>
      </c>
      <c r="S50" s="7"/>
      <c r="U50" s="3"/>
      <c r="V50" s="3"/>
    </row>
    <row r="51" spans="1:22" x14ac:dyDescent="0.2">
      <c r="A51" s="93" t="s">
        <v>11</v>
      </c>
      <c r="B51" s="56">
        <v>437</v>
      </c>
      <c r="C51" s="62">
        <v>1784.59</v>
      </c>
      <c r="D51" s="58">
        <v>137</v>
      </c>
      <c r="E51" s="16">
        <v>1750.87</v>
      </c>
      <c r="F51" s="58">
        <v>269</v>
      </c>
      <c r="G51" s="16">
        <v>1802.15</v>
      </c>
      <c r="H51" s="58">
        <v>31</v>
      </c>
      <c r="I51" s="63">
        <v>1781.22</v>
      </c>
      <c r="J51" s="93" t="s">
        <v>11</v>
      </c>
      <c r="K51" s="56">
        <v>768</v>
      </c>
      <c r="L51" s="64">
        <v>1769.55</v>
      </c>
      <c r="M51" s="58"/>
      <c r="N51" s="16"/>
      <c r="O51" s="58">
        <v>630</v>
      </c>
      <c r="P51" s="16">
        <v>1776.46</v>
      </c>
      <c r="Q51" s="58">
        <v>138</v>
      </c>
      <c r="R51" s="63">
        <v>1738.03</v>
      </c>
      <c r="S51" s="7"/>
      <c r="U51" s="3"/>
      <c r="V51" s="3"/>
    </row>
    <row r="52" spans="1:22" x14ac:dyDescent="0.2">
      <c r="A52" s="93" t="s">
        <v>74</v>
      </c>
      <c r="B52" s="56">
        <v>616</v>
      </c>
      <c r="C52" s="62">
        <v>2265.09</v>
      </c>
      <c r="D52" s="58">
        <v>58</v>
      </c>
      <c r="E52" s="16">
        <v>2202.98</v>
      </c>
      <c r="F52" s="58">
        <v>479</v>
      </c>
      <c r="G52" s="16">
        <v>2268.52</v>
      </c>
      <c r="H52" s="58">
        <v>79</v>
      </c>
      <c r="I52" s="63">
        <v>2289.91</v>
      </c>
      <c r="J52" s="93" t="s">
        <v>74</v>
      </c>
      <c r="K52" s="56">
        <v>954</v>
      </c>
      <c r="L52" s="64">
        <v>2249.84</v>
      </c>
      <c r="M52" s="58"/>
      <c r="N52" s="16"/>
      <c r="O52" s="58">
        <v>888</v>
      </c>
      <c r="P52" s="16">
        <v>2251.4</v>
      </c>
      <c r="Q52" s="58">
        <v>66</v>
      </c>
      <c r="R52" s="63">
        <v>2228.8200000000002</v>
      </c>
      <c r="S52" s="7"/>
      <c r="U52" s="3"/>
      <c r="V52" s="3"/>
    </row>
    <row r="53" spans="1:22" x14ac:dyDescent="0.2">
      <c r="A53" s="93" t="s">
        <v>62</v>
      </c>
      <c r="B53" s="56">
        <v>1553</v>
      </c>
      <c r="C53" s="62">
        <v>2801.95</v>
      </c>
      <c r="D53" s="58">
        <v>315</v>
      </c>
      <c r="E53" s="16">
        <v>2851.58</v>
      </c>
      <c r="F53" s="58">
        <v>1071</v>
      </c>
      <c r="G53" s="16">
        <v>2789.8</v>
      </c>
      <c r="H53" s="58">
        <v>167</v>
      </c>
      <c r="I53" s="63">
        <v>2786.28</v>
      </c>
      <c r="J53" s="93" t="s">
        <v>62</v>
      </c>
      <c r="K53" s="56">
        <v>1117</v>
      </c>
      <c r="L53" s="64">
        <v>2746.23</v>
      </c>
      <c r="M53" s="58"/>
      <c r="N53" s="16"/>
      <c r="O53" s="58">
        <v>980</v>
      </c>
      <c r="P53" s="16">
        <v>2726.95</v>
      </c>
      <c r="Q53" s="58">
        <v>137</v>
      </c>
      <c r="R53" s="63">
        <v>2884.18</v>
      </c>
      <c r="S53" s="7"/>
      <c r="U53" s="3"/>
      <c r="V53" s="3"/>
    </row>
    <row r="54" spans="1:22" x14ac:dyDescent="0.2">
      <c r="A54" s="93" t="s">
        <v>63</v>
      </c>
      <c r="B54" s="56">
        <v>3791</v>
      </c>
      <c r="C54" s="62">
        <v>3273.9</v>
      </c>
      <c r="D54" s="58">
        <v>1163</v>
      </c>
      <c r="E54" s="16">
        <v>3270.21</v>
      </c>
      <c r="F54" s="58">
        <v>2435</v>
      </c>
      <c r="G54" s="16">
        <v>3277.94</v>
      </c>
      <c r="H54" s="58">
        <v>193</v>
      </c>
      <c r="I54" s="63">
        <v>3245.09</v>
      </c>
      <c r="J54" s="93" t="s">
        <v>63</v>
      </c>
      <c r="K54" s="56">
        <v>671</v>
      </c>
      <c r="L54" s="64">
        <v>3262.89</v>
      </c>
      <c r="M54" s="58"/>
      <c r="N54" s="16"/>
      <c r="O54" s="58">
        <v>586</v>
      </c>
      <c r="P54" s="16">
        <v>3261.04</v>
      </c>
      <c r="Q54" s="58">
        <v>85</v>
      </c>
      <c r="R54" s="63">
        <v>3275.62</v>
      </c>
      <c r="S54" s="7"/>
      <c r="U54" s="3"/>
      <c r="V54" s="3"/>
    </row>
    <row r="55" spans="1:22" x14ac:dyDescent="0.2">
      <c r="A55" s="93" t="s">
        <v>64</v>
      </c>
      <c r="B55" s="56">
        <v>2984</v>
      </c>
      <c r="C55" s="62">
        <v>3745.69</v>
      </c>
      <c r="D55" s="58">
        <v>1368</v>
      </c>
      <c r="E55" s="16">
        <v>3781.73</v>
      </c>
      <c r="F55" s="58">
        <v>1407</v>
      </c>
      <c r="G55" s="16">
        <v>3716.68</v>
      </c>
      <c r="H55" s="58">
        <v>209</v>
      </c>
      <c r="I55" s="63">
        <v>3705.12</v>
      </c>
      <c r="J55" s="93" t="s">
        <v>64</v>
      </c>
      <c r="K55" s="56">
        <v>417</v>
      </c>
      <c r="L55" s="64">
        <v>3715.95</v>
      </c>
      <c r="M55" s="58"/>
      <c r="N55" s="16"/>
      <c r="O55" s="58">
        <v>313</v>
      </c>
      <c r="P55" s="16">
        <v>3722.3</v>
      </c>
      <c r="Q55" s="58">
        <v>104</v>
      </c>
      <c r="R55" s="63">
        <v>3696.83</v>
      </c>
      <c r="S55" s="7"/>
      <c r="U55" s="3"/>
      <c r="V55" s="3"/>
    </row>
    <row r="56" spans="1:22" x14ac:dyDescent="0.2">
      <c r="A56" s="93" t="s">
        <v>65</v>
      </c>
      <c r="B56" s="56">
        <v>2807</v>
      </c>
      <c r="C56" s="62">
        <v>4181.4799999999996</v>
      </c>
      <c r="D56" s="58">
        <v>910</v>
      </c>
      <c r="E56" s="16">
        <v>4203.96</v>
      </c>
      <c r="F56" s="58">
        <v>1736</v>
      </c>
      <c r="G56" s="16">
        <v>4167.09</v>
      </c>
      <c r="H56" s="58">
        <v>161</v>
      </c>
      <c r="I56" s="63">
        <v>4209.6499999999996</v>
      </c>
      <c r="J56" s="93" t="s">
        <v>65</v>
      </c>
      <c r="K56" s="56">
        <v>953</v>
      </c>
      <c r="L56" s="64">
        <v>4151.33</v>
      </c>
      <c r="M56" s="58"/>
      <c r="N56" s="16"/>
      <c r="O56" s="58">
        <v>832</v>
      </c>
      <c r="P56" s="16">
        <v>4153.1400000000003</v>
      </c>
      <c r="Q56" s="58">
        <v>121</v>
      </c>
      <c r="R56" s="63">
        <v>4138.8500000000004</v>
      </c>
      <c r="S56" s="7"/>
      <c r="U56" s="3"/>
      <c r="V56" s="3"/>
    </row>
    <row r="57" spans="1:22" x14ac:dyDescent="0.2">
      <c r="A57" s="93" t="s">
        <v>66</v>
      </c>
      <c r="B57" s="56">
        <v>1218</v>
      </c>
      <c r="C57" s="62">
        <v>4741.49</v>
      </c>
      <c r="D57" s="58">
        <v>660</v>
      </c>
      <c r="E57" s="16">
        <v>4762.03</v>
      </c>
      <c r="F57" s="58">
        <v>451</v>
      </c>
      <c r="G57" s="16">
        <v>4716.75</v>
      </c>
      <c r="H57" s="58">
        <v>107</v>
      </c>
      <c r="I57" s="63">
        <v>4719.08</v>
      </c>
      <c r="J57" s="93" t="s">
        <v>66</v>
      </c>
      <c r="K57" s="56">
        <v>521</v>
      </c>
      <c r="L57" s="64">
        <v>4757.1499999999996</v>
      </c>
      <c r="M57" s="58"/>
      <c r="N57" s="16"/>
      <c r="O57" s="58">
        <v>464</v>
      </c>
      <c r="P57" s="16">
        <v>4759.8500000000004</v>
      </c>
      <c r="Q57" s="58">
        <v>57</v>
      </c>
      <c r="R57" s="63">
        <v>4735.22</v>
      </c>
      <c r="S57" s="7"/>
      <c r="U57" s="3"/>
      <c r="V57" s="3"/>
    </row>
    <row r="58" spans="1:22" x14ac:dyDescent="0.2">
      <c r="A58" s="93" t="s">
        <v>12</v>
      </c>
      <c r="B58" s="56">
        <v>1219</v>
      </c>
      <c r="C58" s="62">
        <v>5421.48</v>
      </c>
      <c r="D58" s="58">
        <v>815</v>
      </c>
      <c r="E58" s="16">
        <v>5451.31</v>
      </c>
      <c r="F58" s="58">
        <v>302</v>
      </c>
      <c r="G58" s="16">
        <v>5346.14</v>
      </c>
      <c r="H58" s="58">
        <v>102</v>
      </c>
      <c r="I58" s="63">
        <v>5406.22</v>
      </c>
      <c r="J58" s="93" t="s">
        <v>12</v>
      </c>
      <c r="K58" s="56">
        <v>428</v>
      </c>
      <c r="L58" s="19">
        <v>5462.06</v>
      </c>
      <c r="M58" s="58"/>
      <c r="N58" s="16"/>
      <c r="O58" s="58">
        <v>396</v>
      </c>
      <c r="P58" s="16">
        <v>5469.23</v>
      </c>
      <c r="Q58" s="58">
        <v>32</v>
      </c>
      <c r="R58" s="63">
        <v>5373.3</v>
      </c>
      <c r="S58" s="7"/>
      <c r="U58" s="3"/>
      <c r="V58" s="3"/>
    </row>
    <row r="59" spans="1:22" x14ac:dyDescent="0.2">
      <c r="A59" s="93" t="s">
        <v>13</v>
      </c>
      <c r="B59" s="56">
        <v>628</v>
      </c>
      <c r="C59" s="62">
        <v>6395.67</v>
      </c>
      <c r="D59" s="58">
        <v>494</v>
      </c>
      <c r="E59" s="16">
        <v>6398.55</v>
      </c>
      <c r="F59" s="58">
        <v>86</v>
      </c>
      <c r="G59" s="16">
        <v>6387.67</v>
      </c>
      <c r="H59" s="58">
        <v>48</v>
      </c>
      <c r="I59" s="63">
        <v>6380.32</v>
      </c>
      <c r="J59" s="93" t="s">
        <v>13</v>
      </c>
      <c r="K59" s="56">
        <v>215</v>
      </c>
      <c r="L59" s="19">
        <v>6484.58</v>
      </c>
      <c r="M59" s="58"/>
      <c r="N59" s="16"/>
      <c r="O59" s="58">
        <v>201</v>
      </c>
      <c r="P59" s="16">
        <v>6481.34</v>
      </c>
      <c r="Q59" s="58">
        <v>14</v>
      </c>
      <c r="R59" s="63">
        <v>6531.03</v>
      </c>
      <c r="S59" s="7"/>
      <c r="U59" s="3"/>
      <c r="V59" s="3"/>
    </row>
    <row r="60" spans="1:22" x14ac:dyDescent="0.2">
      <c r="A60" s="93" t="s">
        <v>14</v>
      </c>
      <c r="B60" s="56">
        <v>200</v>
      </c>
      <c r="C60" s="62">
        <v>7430.92</v>
      </c>
      <c r="D60" s="58">
        <v>135</v>
      </c>
      <c r="E60" s="16">
        <v>7423.23</v>
      </c>
      <c r="F60" s="58">
        <v>44</v>
      </c>
      <c r="G60" s="16">
        <v>7443.54</v>
      </c>
      <c r="H60" s="58">
        <v>21</v>
      </c>
      <c r="I60" s="63">
        <v>7453.88</v>
      </c>
      <c r="J60" s="93" t="s">
        <v>14</v>
      </c>
      <c r="K60" s="56">
        <v>94</v>
      </c>
      <c r="L60" s="19">
        <v>7388.95</v>
      </c>
      <c r="M60" s="58"/>
      <c r="N60" s="16"/>
      <c r="O60" s="58">
        <v>89</v>
      </c>
      <c r="P60" s="16">
        <v>7377.11</v>
      </c>
      <c r="Q60" s="58">
        <v>5</v>
      </c>
      <c r="R60" s="63">
        <v>7599.79</v>
      </c>
      <c r="S60" s="7"/>
      <c r="U60" s="3"/>
      <c r="V60" s="3"/>
    </row>
    <row r="61" spans="1:22" x14ac:dyDescent="0.2">
      <c r="A61" s="93" t="s">
        <v>75</v>
      </c>
      <c r="B61" s="56">
        <v>211</v>
      </c>
      <c r="C61" s="62">
        <v>9222.2099999999991</v>
      </c>
      <c r="D61" s="58">
        <v>153</v>
      </c>
      <c r="E61" s="16">
        <v>9297.7800000000007</v>
      </c>
      <c r="F61" s="58">
        <v>46</v>
      </c>
      <c r="G61" s="16">
        <v>9044.7999999999993</v>
      </c>
      <c r="H61" s="58">
        <v>12</v>
      </c>
      <c r="I61" s="63">
        <v>8938.7000000000007</v>
      </c>
      <c r="J61" s="93" t="s">
        <v>75</v>
      </c>
      <c r="K61" s="56">
        <v>54</v>
      </c>
      <c r="L61" s="19">
        <v>8944.19</v>
      </c>
      <c r="M61" s="58"/>
      <c r="N61" s="16"/>
      <c r="O61" s="58">
        <v>52</v>
      </c>
      <c r="P61" s="16">
        <v>8927.14</v>
      </c>
      <c r="Q61" s="58">
        <v>2</v>
      </c>
      <c r="R61" s="63">
        <v>9387.4</v>
      </c>
      <c r="S61" s="7"/>
      <c r="U61" s="3"/>
      <c r="V61" s="3"/>
    </row>
    <row r="62" spans="1:22" x14ac:dyDescent="0.2">
      <c r="A62" s="48" t="s">
        <v>1</v>
      </c>
      <c r="B62" s="65">
        <v>15804</v>
      </c>
      <c r="C62" s="66">
        <v>3914.23</v>
      </c>
      <c r="D62" s="65">
        <v>6238</v>
      </c>
      <c r="E62" s="66">
        <v>4373.28</v>
      </c>
      <c r="F62" s="65">
        <v>8421</v>
      </c>
      <c r="G62" s="66">
        <v>3581.27</v>
      </c>
      <c r="H62" s="65">
        <v>1145</v>
      </c>
      <c r="I62" s="66">
        <v>3861.99</v>
      </c>
      <c r="J62" s="48" t="s">
        <v>1</v>
      </c>
      <c r="K62" s="65">
        <v>6749</v>
      </c>
      <c r="L62" s="66">
        <v>3293.97</v>
      </c>
      <c r="M62" s="65"/>
      <c r="N62" s="66"/>
      <c r="O62" s="65">
        <v>5909</v>
      </c>
      <c r="P62" s="66">
        <v>3318.27</v>
      </c>
      <c r="Q62" s="65">
        <v>840</v>
      </c>
      <c r="R62" s="66">
        <v>3122.99</v>
      </c>
      <c r="S62" s="7"/>
      <c r="U62" s="3"/>
      <c r="V62" s="3"/>
    </row>
    <row r="63" spans="1:22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U63" s="3"/>
      <c r="V63" s="3"/>
    </row>
    <row r="64" spans="1:22" s="52" customFormat="1" x14ac:dyDescent="0.2">
      <c r="A64" s="51"/>
      <c r="B64" s="53"/>
      <c r="C64" s="19"/>
      <c r="D64" s="51"/>
      <c r="E64" s="16"/>
      <c r="F64" s="51"/>
      <c r="G64" s="16"/>
      <c r="H64" s="51"/>
      <c r="I64" s="16"/>
      <c r="M64" s="15"/>
      <c r="N64" s="15"/>
      <c r="O64" s="15"/>
      <c r="P64" s="15"/>
      <c r="Q64" s="15"/>
      <c r="R64" s="15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U65" s="3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U66" s="3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U67" s="3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U68" s="3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U69" s="3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U70" s="3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U71" s="3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U72" s="3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U73" s="3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U74" s="3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U75" s="3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U76" s="3"/>
      <c r="V76" s="3"/>
    </row>
    <row r="77" spans="1:22" x14ac:dyDescent="0.2">
      <c r="U77" s="3"/>
      <c r="V77" s="3"/>
    </row>
    <row r="78" spans="1:22" x14ac:dyDescent="0.2">
      <c r="U78" s="3"/>
      <c r="V78" s="3"/>
    </row>
    <row r="79" spans="1:22" x14ac:dyDescent="0.2">
      <c r="U79" s="3"/>
      <c r="V79" s="3"/>
    </row>
    <row r="80" spans="1:22" x14ac:dyDescent="0.2">
      <c r="U80" s="3"/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1">
    <mergeCell ref="A6:I6"/>
    <mergeCell ref="J6:R6"/>
    <mergeCell ref="A7:I7"/>
    <mergeCell ref="J7:R7"/>
    <mergeCell ref="A8:I8"/>
    <mergeCell ref="J8:R8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J33:R33"/>
    <mergeCell ref="J41:R41"/>
    <mergeCell ref="A38:I38"/>
    <mergeCell ref="J38:R38"/>
    <mergeCell ref="A39:I39"/>
    <mergeCell ref="J39:R39"/>
    <mergeCell ref="A40:I40"/>
    <mergeCell ref="J40:R40"/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abSelected="1" zoomScale="110" zoomScaleNormal="110" workbookViewId="0">
      <selection activeCell="T33" sqref="T33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1" width="9.140625" style="3" customWidth="1"/>
    <col min="22" max="23" width="9.140625" style="118" customWidth="1"/>
    <col min="24" max="24" width="9.140625" style="3" customWidth="1"/>
    <col min="25" max="16384" width="9.140625" style="3"/>
  </cols>
  <sheetData>
    <row r="1" spans="1:23" x14ac:dyDescent="0.2">
      <c r="A1" s="27" t="s">
        <v>2</v>
      </c>
      <c r="B1" s="27"/>
      <c r="C1" s="27"/>
      <c r="J1" s="27" t="s">
        <v>2</v>
      </c>
      <c r="K1" s="27"/>
      <c r="L1" s="27"/>
    </row>
    <row r="2" spans="1:23" x14ac:dyDescent="0.2">
      <c r="A2" s="27" t="s">
        <v>3</v>
      </c>
      <c r="B2" s="27"/>
      <c r="C2" s="27"/>
      <c r="J2" s="27" t="s">
        <v>3</v>
      </c>
      <c r="K2" s="27"/>
      <c r="L2" s="27"/>
    </row>
    <row r="3" spans="1:23" x14ac:dyDescent="0.2">
      <c r="A3" s="28" t="s">
        <v>0</v>
      </c>
      <c r="B3" s="28"/>
      <c r="C3" s="28"/>
      <c r="J3" s="28" t="s">
        <v>0</v>
      </c>
      <c r="K3" s="28"/>
      <c r="L3" s="28"/>
    </row>
    <row r="4" spans="1:23" x14ac:dyDescent="0.2">
      <c r="A4" s="28"/>
      <c r="B4" s="28"/>
      <c r="C4" s="28"/>
      <c r="J4" s="28"/>
      <c r="K4" s="28"/>
      <c r="L4" s="28"/>
    </row>
    <row r="6" spans="1:23" ht="12.75" x14ac:dyDescent="0.2">
      <c r="A6" s="153" t="s">
        <v>24</v>
      </c>
      <c r="B6" s="153"/>
      <c r="C6" s="153"/>
      <c r="D6" s="153"/>
      <c r="E6" s="153"/>
      <c r="F6" s="153"/>
      <c r="G6" s="153"/>
      <c r="H6" s="153"/>
      <c r="I6" s="153"/>
      <c r="J6" s="153" t="s">
        <v>25</v>
      </c>
      <c r="K6" s="153"/>
      <c r="L6" s="153"/>
      <c r="M6" s="153"/>
      <c r="N6" s="153"/>
      <c r="O6" s="153"/>
      <c r="P6" s="153"/>
      <c r="Q6" s="153"/>
      <c r="R6" s="153"/>
    </row>
    <row r="7" spans="1:23" ht="12.75" x14ac:dyDescent="0.2">
      <c r="A7" s="153" t="s">
        <v>23</v>
      </c>
      <c r="B7" s="153"/>
      <c r="C7" s="153"/>
      <c r="D7" s="153"/>
      <c r="E7" s="153"/>
      <c r="F7" s="153"/>
      <c r="G7" s="153"/>
      <c r="H7" s="153"/>
      <c r="I7" s="153"/>
      <c r="J7" s="153" t="s">
        <v>23</v>
      </c>
      <c r="K7" s="153"/>
      <c r="L7" s="153"/>
      <c r="M7" s="153"/>
      <c r="N7" s="153"/>
      <c r="O7" s="153"/>
      <c r="P7" s="153"/>
      <c r="Q7" s="153"/>
      <c r="R7" s="153"/>
    </row>
    <row r="8" spans="1:23" ht="12.75" x14ac:dyDescent="0.2">
      <c r="A8" s="158" t="s">
        <v>68</v>
      </c>
      <c r="B8" s="158"/>
      <c r="C8" s="158"/>
      <c r="D8" s="158"/>
      <c r="E8" s="158"/>
      <c r="F8" s="158"/>
      <c r="G8" s="158"/>
      <c r="H8" s="158"/>
      <c r="I8" s="158"/>
      <c r="J8" s="153" t="s">
        <v>58</v>
      </c>
      <c r="K8" s="153"/>
      <c r="L8" s="153"/>
      <c r="M8" s="153"/>
      <c r="N8" s="153"/>
      <c r="O8" s="153"/>
      <c r="P8" s="153"/>
      <c r="Q8" s="153"/>
      <c r="R8" s="153"/>
    </row>
    <row r="9" spans="1:23" ht="12.75" x14ac:dyDescent="0.2">
      <c r="A9" s="158" t="s">
        <v>72</v>
      </c>
      <c r="B9" s="158"/>
      <c r="C9" s="158"/>
      <c r="D9" s="158"/>
      <c r="E9" s="158"/>
      <c r="F9" s="158"/>
      <c r="G9" s="158"/>
      <c r="H9" s="158"/>
      <c r="I9" s="158"/>
      <c r="J9" s="153" t="s">
        <v>69</v>
      </c>
      <c r="K9" s="153"/>
      <c r="L9" s="153"/>
      <c r="M9" s="153"/>
      <c r="N9" s="153"/>
      <c r="O9" s="153"/>
      <c r="P9" s="153"/>
      <c r="Q9" s="153"/>
      <c r="R9" s="153"/>
    </row>
    <row r="10" spans="1:23" ht="12.75" x14ac:dyDescent="0.2">
      <c r="A10" s="149" t="str">
        <f>'u kolovozu 2020.-prema svotama'!A10:I10</f>
        <v>za srpanj 2020. (isplata u kolovozu 2020.)</v>
      </c>
      <c r="B10" s="149"/>
      <c r="C10" s="149"/>
      <c r="D10" s="149"/>
      <c r="E10" s="149"/>
      <c r="F10" s="149"/>
      <c r="G10" s="149"/>
      <c r="H10" s="149"/>
      <c r="I10" s="149"/>
      <c r="J10" s="158" t="s">
        <v>72</v>
      </c>
      <c r="K10" s="158"/>
      <c r="L10" s="158"/>
      <c r="M10" s="158"/>
      <c r="N10" s="158"/>
      <c r="O10" s="158"/>
      <c r="P10" s="158"/>
      <c r="Q10" s="158"/>
      <c r="R10" s="158"/>
    </row>
    <row r="11" spans="1:23" ht="12.75" customHeight="1" x14ac:dyDescent="0.2">
      <c r="J11" s="149" t="str">
        <f>A10</f>
        <v>za srpanj 2020. (isplata u kolovozu 2020.)</v>
      </c>
      <c r="K11" s="149"/>
      <c r="L11" s="149"/>
      <c r="M11" s="149"/>
      <c r="N11" s="149"/>
      <c r="O11" s="149"/>
      <c r="P11" s="149"/>
      <c r="Q11" s="149"/>
      <c r="R11" s="149"/>
    </row>
    <row r="12" spans="1:23" x14ac:dyDescent="0.2">
      <c r="A12" s="28" t="s">
        <v>4</v>
      </c>
      <c r="J12" s="28" t="s">
        <v>5</v>
      </c>
    </row>
    <row r="13" spans="1:23" x14ac:dyDescent="0.2">
      <c r="A13" s="29"/>
      <c r="B13" s="154" t="s">
        <v>6</v>
      </c>
      <c r="C13" s="155"/>
      <c r="D13" s="155"/>
      <c r="E13" s="155"/>
      <c r="F13" s="155"/>
      <c r="G13" s="155"/>
      <c r="H13" s="155"/>
      <c r="I13" s="156"/>
      <c r="J13" s="29"/>
      <c r="K13" s="154" t="s">
        <v>6</v>
      </c>
      <c r="L13" s="155"/>
      <c r="M13" s="155"/>
      <c r="N13" s="155"/>
      <c r="O13" s="155"/>
      <c r="P13" s="155"/>
      <c r="Q13" s="155"/>
      <c r="R13" s="156"/>
    </row>
    <row r="14" spans="1:23" x14ac:dyDescent="0.2">
      <c r="A14" s="30"/>
      <c r="B14" s="154" t="s">
        <v>1</v>
      </c>
      <c r="C14" s="156"/>
      <c r="D14" s="154" t="s">
        <v>7</v>
      </c>
      <c r="E14" s="156"/>
      <c r="F14" s="154" t="s">
        <v>70</v>
      </c>
      <c r="G14" s="156"/>
      <c r="H14" s="154" t="s">
        <v>8</v>
      </c>
      <c r="I14" s="156"/>
      <c r="J14" s="30"/>
      <c r="K14" s="154" t="s">
        <v>1</v>
      </c>
      <c r="L14" s="156"/>
      <c r="M14" s="154" t="s">
        <v>29</v>
      </c>
      <c r="N14" s="156"/>
      <c r="O14" s="154" t="s">
        <v>70</v>
      </c>
      <c r="P14" s="156"/>
      <c r="Q14" s="154" t="s">
        <v>8</v>
      </c>
      <c r="R14" s="156"/>
    </row>
    <row r="15" spans="1:23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</row>
    <row r="16" spans="1:23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  <c r="V16" s="119"/>
      <c r="W16" s="119"/>
    </row>
    <row r="17" spans="1:23" x14ac:dyDescent="0.2">
      <c r="A17" s="93" t="s">
        <v>60</v>
      </c>
      <c r="B17" s="36">
        <v>3545</v>
      </c>
      <c r="C17" s="37">
        <v>328.24</v>
      </c>
      <c r="D17" s="38">
        <v>951</v>
      </c>
      <c r="E17" s="39">
        <v>297.5</v>
      </c>
      <c r="F17" s="38">
        <v>1931</v>
      </c>
      <c r="G17" s="39">
        <v>338.54</v>
      </c>
      <c r="H17" s="38">
        <v>663</v>
      </c>
      <c r="I17" s="40">
        <v>342.31</v>
      </c>
      <c r="J17" s="93" t="s">
        <v>60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</row>
    <row r="18" spans="1:23" x14ac:dyDescent="0.2">
      <c r="A18" s="93" t="s">
        <v>9</v>
      </c>
      <c r="B18" s="36">
        <v>24668</v>
      </c>
      <c r="C18" s="43">
        <v>803.87</v>
      </c>
      <c r="D18" s="38">
        <v>10206</v>
      </c>
      <c r="E18" s="39">
        <v>793.75</v>
      </c>
      <c r="F18" s="38">
        <v>4220</v>
      </c>
      <c r="G18" s="39">
        <v>815.96</v>
      </c>
      <c r="H18" s="38">
        <v>10242</v>
      </c>
      <c r="I18" s="40">
        <v>808.97</v>
      </c>
      <c r="J18" s="93" t="s">
        <v>9</v>
      </c>
      <c r="K18" s="36">
        <v>13</v>
      </c>
      <c r="L18" s="43">
        <v>868.85</v>
      </c>
      <c r="M18" s="38" t="s">
        <v>103</v>
      </c>
      <c r="N18" s="42" t="s">
        <v>104</v>
      </c>
      <c r="O18" s="38">
        <v>13</v>
      </c>
      <c r="P18" s="39">
        <v>868.85</v>
      </c>
      <c r="Q18" s="38" t="s">
        <v>103</v>
      </c>
      <c r="R18" s="40" t="s">
        <v>104</v>
      </c>
      <c r="W18" s="120">
        <f>C31-'u kolovozu 2020.'!E21</f>
        <v>0</v>
      </c>
    </row>
    <row r="19" spans="1:23" x14ac:dyDescent="0.2">
      <c r="A19" s="93" t="s">
        <v>10</v>
      </c>
      <c r="B19" s="36">
        <v>95591</v>
      </c>
      <c r="C19" s="44">
        <v>1240.4100000000001</v>
      </c>
      <c r="D19" s="38">
        <v>48759</v>
      </c>
      <c r="E19" s="45">
        <v>1239.0999999999999</v>
      </c>
      <c r="F19" s="38">
        <v>13701</v>
      </c>
      <c r="G19" s="45">
        <v>1285.78</v>
      </c>
      <c r="H19" s="38">
        <v>33131</v>
      </c>
      <c r="I19" s="46">
        <v>1223.56</v>
      </c>
      <c r="J19" s="93" t="s">
        <v>10</v>
      </c>
      <c r="K19" s="36">
        <v>46</v>
      </c>
      <c r="L19" s="44">
        <v>1309.32</v>
      </c>
      <c r="M19" s="38">
        <v>2</v>
      </c>
      <c r="N19" s="45">
        <v>1313.19</v>
      </c>
      <c r="O19" s="38">
        <v>32</v>
      </c>
      <c r="P19" s="39">
        <v>1299.33</v>
      </c>
      <c r="Q19" s="38">
        <v>12</v>
      </c>
      <c r="R19" s="46">
        <v>1335.32</v>
      </c>
    </row>
    <row r="20" spans="1:23" x14ac:dyDescent="0.2">
      <c r="A20" s="93" t="s">
        <v>11</v>
      </c>
      <c r="B20" s="36">
        <v>151526</v>
      </c>
      <c r="C20" s="44">
        <v>1767.66</v>
      </c>
      <c r="D20" s="38">
        <v>90941</v>
      </c>
      <c r="E20" s="45">
        <v>1773.36</v>
      </c>
      <c r="F20" s="38">
        <v>29421</v>
      </c>
      <c r="G20" s="45">
        <v>1766.04</v>
      </c>
      <c r="H20" s="38">
        <v>31164</v>
      </c>
      <c r="I20" s="46">
        <v>1752.57</v>
      </c>
      <c r="J20" s="93" t="s">
        <v>11</v>
      </c>
      <c r="K20" s="36">
        <v>215</v>
      </c>
      <c r="L20" s="44">
        <v>1831.1</v>
      </c>
      <c r="M20" s="38" t="s">
        <v>103</v>
      </c>
      <c r="N20" s="45" t="s">
        <v>104</v>
      </c>
      <c r="O20" s="38">
        <v>114</v>
      </c>
      <c r="P20" s="45">
        <v>1762.44</v>
      </c>
      <c r="Q20" s="38">
        <v>101</v>
      </c>
      <c r="R20" s="46">
        <v>1908.61</v>
      </c>
    </row>
    <row r="21" spans="1:23" x14ac:dyDescent="0.2">
      <c r="A21" s="93" t="s">
        <v>61</v>
      </c>
      <c r="B21" s="36">
        <v>195899</v>
      </c>
      <c r="C21" s="44">
        <v>2240.86</v>
      </c>
      <c r="D21" s="38">
        <v>121292</v>
      </c>
      <c r="E21" s="45">
        <v>2249.0300000000002</v>
      </c>
      <c r="F21" s="38">
        <v>26320</v>
      </c>
      <c r="G21" s="45">
        <v>2243.2800000000002</v>
      </c>
      <c r="H21" s="38">
        <v>48287</v>
      </c>
      <c r="I21" s="46">
        <v>2219.0100000000002</v>
      </c>
      <c r="J21" s="93" t="s">
        <v>61</v>
      </c>
      <c r="K21" s="36">
        <v>1758</v>
      </c>
      <c r="L21" s="44">
        <v>2316.4899999999998</v>
      </c>
      <c r="M21" s="38">
        <v>16</v>
      </c>
      <c r="N21" s="45">
        <v>2281.89</v>
      </c>
      <c r="O21" s="38">
        <v>1220</v>
      </c>
      <c r="P21" s="45">
        <v>2339.6799999999998</v>
      </c>
      <c r="Q21" s="38">
        <v>522</v>
      </c>
      <c r="R21" s="46">
        <v>2263.35</v>
      </c>
    </row>
    <row r="22" spans="1:23" x14ac:dyDescent="0.2">
      <c r="A22" s="93" t="s">
        <v>62</v>
      </c>
      <c r="B22" s="36">
        <v>150687</v>
      </c>
      <c r="C22" s="44">
        <v>2762.15</v>
      </c>
      <c r="D22" s="38">
        <v>108280</v>
      </c>
      <c r="E22" s="45">
        <v>2771.39</v>
      </c>
      <c r="F22" s="38">
        <v>14919</v>
      </c>
      <c r="G22" s="45">
        <v>2767.59</v>
      </c>
      <c r="H22" s="38">
        <v>27488</v>
      </c>
      <c r="I22" s="46">
        <v>2722.8</v>
      </c>
      <c r="J22" s="93" t="s">
        <v>62</v>
      </c>
      <c r="K22" s="36">
        <v>4811</v>
      </c>
      <c r="L22" s="44">
        <v>2830.56</v>
      </c>
      <c r="M22" s="38">
        <v>976</v>
      </c>
      <c r="N22" s="45">
        <v>2929.13</v>
      </c>
      <c r="O22" s="38">
        <v>3112</v>
      </c>
      <c r="P22" s="45">
        <v>2812.67</v>
      </c>
      <c r="Q22" s="38">
        <v>723</v>
      </c>
      <c r="R22" s="46">
        <v>2774.51</v>
      </c>
    </row>
    <row r="23" spans="1:23" x14ac:dyDescent="0.2">
      <c r="A23" s="93" t="s">
        <v>63</v>
      </c>
      <c r="B23" s="36">
        <v>107166</v>
      </c>
      <c r="C23" s="44">
        <v>3233.71</v>
      </c>
      <c r="D23" s="38">
        <v>84777</v>
      </c>
      <c r="E23" s="45">
        <v>3237.69</v>
      </c>
      <c r="F23" s="38">
        <v>7197</v>
      </c>
      <c r="G23" s="45">
        <v>3203.4</v>
      </c>
      <c r="H23" s="38">
        <v>15192</v>
      </c>
      <c r="I23" s="46">
        <v>3225.87</v>
      </c>
      <c r="J23" s="93" t="s">
        <v>63</v>
      </c>
      <c r="K23" s="36">
        <v>5866</v>
      </c>
      <c r="L23" s="44">
        <v>3245.61</v>
      </c>
      <c r="M23" s="38">
        <v>1075</v>
      </c>
      <c r="N23" s="45">
        <v>3210.42</v>
      </c>
      <c r="O23" s="38">
        <v>4374</v>
      </c>
      <c r="P23" s="45">
        <v>3254.54</v>
      </c>
      <c r="Q23" s="38">
        <v>417</v>
      </c>
      <c r="R23" s="46">
        <v>3242.66</v>
      </c>
    </row>
    <row r="24" spans="1:23" x14ac:dyDescent="0.2">
      <c r="A24" s="93" t="s">
        <v>64</v>
      </c>
      <c r="B24" s="36">
        <v>76589</v>
      </c>
      <c r="C24" s="44">
        <v>3734.31</v>
      </c>
      <c r="D24" s="38">
        <v>65023</v>
      </c>
      <c r="E24" s="45">
        <v>3736.56</v>
      </c>
      <c r="F24" s="38">
        <v>3120</v>
      </c>
      <c r="G24" s="45">
        <v>3710.36</v>
      </c>
      <c r="H24" s="38">
        <v>8446</v>
      </c>
      <c r="I24" s="46">
        <v>3725.85</v>
      </c>
      <c r="J24" s="93" t="s">
        <v>64</v>
      </c>
      <c r="K24" s="36">
        <v>4718</v>
      </c>
      <c r="L24" s="44">
        <v>3731.21</v>
      </c>
      <c r="M24" s="38">
        <v>389</v>
      </c>
      <c r="N24" s="45">
        <v>3633.3</v>
      </c>
      <c r="O24" s="38">
        <v>3755</v>
      </c>
      <c r="P24" s="45">
        <v>3746.01</v>
      </c>
      <c r="Q24" s="38">
        <v>574</v>
      </c>
      <c r="R24" s="46">
        <v>3700.7</v>
      </c>
    </row>
    <row r="25" spans="1:23" x14ac:dyDescent="0.2">
      <c r="A25" s="93" t="s">
        <v>65</v>
      </c>
      <c r="B25" s="36">
        <v>61060</v>
      </c>
      <c r="C25" s="44">
        <v>4228.59</v>
      </c>
      <c r="D25" s="38">
        <v>53633</v>
      </c>
      <c r="E25" s="45">
        <v>4231.6499999999996</v>
      </c>
      <c r="F25" s="38">
        <v>1429</v>
      </c>
      <c r="G25" s="45">
        <v>4203.97</v>
      </c>
      <c r="H25" s="38">
        <v>5998</v>
      </c>
      <c r="I25" s="46">
        <v>4207.0200000000004</v>
      </c>
      <c r="J25" s="93" t="s">
        <v>65</v>
      </c>
      <c r="K25" s="36">
        <v>7448</v>
      </c>
      <c r="L25" s="44">
        <v>4180.6899999999996</v>
      </c>
      <c r="M25" s="38">
        <v>122</v>
      </c>
      <c r="N25" s="45">
        <v>4144.63</v>
      </c>
      <c r="O25" s="38">
        <v>6501</v>
      </c>
      <c r="P25" s="45">
        <v>4175.58</v>
      </c>
      <c r="Q25" s="38">
        <v>825</v>
      </c>
      <c r="R25" s="46">
        <v>4226.3</v>
      </c>
    </row>
    <row r="26" spans="1:23" x14ac:dyDescent="0.2">
      <c r="A26" s="93" t="s">
        <v>66</v>
      </c>
      <c r="B26" s="36">
        <v>37207</v>
      </c>
      <c r="C26" s="44">
        <v>4728.08</v>
      </c>
      <c r="D26" s="38">
        <v>33708</v>
      </c>
      <c r="E26" s="45">
        <v>4728.28</v>
      </c>
      <c r="F26" s="38">
        <v>613</v>
      </c>
      <c r="G26" s="45">
        <v>4731.83</v>
      </c>
      <c r="H26" s="38">
        <v>2886</v>
      </c>
      <c r="I26" s="46">
        <v>4724.93</v>
      </c>
      <c r="J26" s="93" t="s">
        <v>66</v>
      </c>
      <c r="K26" s="36">
        <v>4055</v>
      </c>
      <c r="L26" s="44">
        <v>4757.57</v>
      </c>
      <c r="M26" s="38">
        <v>36</v>
      </c>
      <c r="N26" s="45">
        <v>4729.3900000000003</v>
      </c>
      <c r="O26" s="38">
        <v>3490</v>
      </c>
      <c r="P26" s="45">
        <v>4765.87</v>
      </c>
      <c r="Q26" s="38">
        <v>529</v>
      </c>
      <c r="R26" s="46">
        <v>4704.72</v>
      </c>
    </row>
    <row r="27" spans="1:23" x14ac:dyDescent="0.2">
      <c r="A27" s="93" t="s">
        <v>12</v>
      </c>
      <c r="B27" s="36">
        <v>38225</v>
      </c>
      <c r="C27" s="47">
        <v>5435.47</v>
      </c>
      <c r="D27" s="38">
        <v>34428</v>
      </c>
      <c r="E27" s="45">
        <v>5436.73</v>
      </c>
      <c r="F27" s="38">
        <v>581</v>
      </c>
      <c r="G27" s="45">
        <v>5418.44</v>
      </c>
      <c r="H27" s="38">
        <v>3216</v>
      </c>
      <c r="I27" s="46">
        <v>5425.05</v>
      </c>
      <c r="J27" s="93" t="s">
        <v>12</v>
      </c>
      <c r="K27" s="36">
        <v>8934</v>
      </c>
      <c r="L27" s="47">
        <v>5414.31</v>
      </c>
      <c r="M27" s="38">
        <v>83</v>
      </c>
      <c r="N27" s="45">
        <v>5361.68</v>
      </c>
      <c r="O27" s="38">
        <v>7387</v>
      </c>
      <c r="P27" s="45">
        <v>5409</v>
      </c>
      <c r="Q27" s="38">
        <v>1464</v>
      </c>
      <c r="R27" s="46">
        <v>5444.11</v>
      </c>
    </row>
    <row r="28" spans="1:23" x14ac:dyDescent="0.2">
      <c r="A28" s="93" t="s">
        <v>13</v>
      </c>
      <c r="B28" s="36">
        <v>16347</v>
      </c>
      <c r="C28" s="47">
        <v>6385.46</v>
      </c>
      <c r="D28" s="38">
        <v>15047</v>
      </c>
      <c r="E28" s="45">
        <v>6393.37</v>
      </c>
      <c r="F28" s="38">
        <v>221</v>
      </c>
      <c r="G28" s="45">
        <v>6385.37</v>
      </c>
      <c r="H28" s="38">
        <v>1079</v>
      </c>
      <c r="I28" s="46">
        <v>6275.16</v>
      </c>
      <c r="J28" s="93" t="s">
        <v>13</v>
      </c>
      <c r="K28" s="36">
        <v>8308</v>
      </c>
      <c r="L28" s="47">
        <v>6416.62</v>
      </c>
      <c r="M28" s="38">
        <v>32</v>
      </c>
      <c r="N28" s="45">
        <v>6378.68</v>
      </c>
      <c r="O28" s="38">
        <v>7299</v>
      </c>
      <c r="P28" s="45">
        <v>6409.57</v>
      </c>
      <c r="Q28" s="38">
        <v>977</v>
      </c>
      <c r="R28" s="46">
        <v>6470.53</v>
      </c>
    </row>
    <row r="29" spans="1:23" x14ac:dyDescent="0.2">
      <c r="A29" s="93" t="s">
        <v>14</v>
      </c>
      <c r="B29" s="36">
        <v>6298</v>
      </c>
      <c r="C29" s="47">
        <v>7444.78</v>
      </c>
      <c r="D29" s="38">
        <v>5995</v>
      </c>
      <c r="E29" s="45">
        <v>7447.32</v>
      </c>
      <c r="F29" s="38">
        <v>68</v>
      </c>
      <c r="G29" s="45">
        <v>7412.31</v>
      </c>
      <c r="H29" s="38">
        <v>235</v>
      </c>
      <c r="I29" s="46">
        <v>7389.36</v>
      </c>
      <c r="J29" s="93" t="s">
        <v>14</v>
      </c>
      <c r="K29" s="36">
        <v>10248</v>
      </c>
      <c r="L29" s="47">
        <v>7602.89</v>
      </c>
      <c r="M29" s="38">
        <v>13</v>
      </c>
      <c r="N29" s="45">
        <v>7313.38</v>
      </c>
      <c r="O29" s="38">
        <v>6652</v>
      </c>
      <c r="P29" s="45">
        <v>7566.84</v>
      </c>
      <c r="Q29" s="38">
        <v>3583</v>
      </c>
      <c r="R29" s="46">
        <v>7670.87</v>
      </c>
    </row>
    <row r="30" spans="1:23" x14ac:dyDescent="0.2">
      <c r="A30" s="93" t="s">
        <v>67</v>
      </c>
      <c r="B30" s="36">
        <v>6805</v>
      </c>
      <c r="C30" s="47">
        <v>9244.42</v>
      </c>
      <c r="D30" s="38">
        <v>6654</v>
      </c>
      <c r="E30" s="45">
        <v>9244.02</v>
      </c>
      <c r="F30" s="38">
        <v>33</v>
      </c>
      <c r="G30" s="45">
        <v>9049.4</v>
      </c>
      <c r="H30" s="38">
        <v>118</v>
      </c>
      <c r="I30" s="46">
        <v>9321.26</v>
      </c>
      <c r="J30" s="93" t="s">
        <v>67</v>
      </c>
      <c r="K30" s="36">
        <v>14671</v>
      </c>
      <c r="L30" s="47">
        <v>9427.44</v>
      </c>
      <c r="M30" s="38">
        <v>7</v>
      </c>
      <c r="N30" s="45">
        <v>9050.75</v>
      </c>
      <c r="O30" s="38">
        <v>9729</v>
      </c>
      <c r="P30" s="45">
        <v>9458.33</v>
      </c>
      <c r="Q30" s="38">
        <v>4935</v>
      </c>
      <c r="R30" s="46">
        <v>9367.07</v>
      </c>
    </row>
    <row r="31" spans="1:23" x14ac:dyDescent="0.2">
      <c r="A31" s="48" t="s">
        <v>1</v>
      </c>
      <c r="B31" s="49">
        <v>971613</v>
      </c>
      <c r="C31" s="50">
        <v>2831.61</v>
      </c>
      <c r="D31" s="49">
        <v>679694</v>
      </c>
      <c r="E31" s="50">
        <v>3084.13</v>
      </c>
      <c r="F31" s="49">
        <v>103774</v>
      </c>
      <c r="G31" s="50">
        <v>2148</v>
      </c>
      <c r="H31" s="49">
        <v>188145</v>
      </c>
      <c r="I31" s="50">
        <v>2296.4299999999998</v>
      </c>
      <c r="J31" s="48" t="s">
        <v>1</v>
      </c>
      <c r="K31" s="49">
        <v>71091</v>
      </c>
      <c r="L31" s="50">
        <v>5951.99</v>
      </c>
      <c r="M31" s="49">
        <v>2751</v>
      </c>
      <c r="N31" s="50">
        <v>3360.96</v>
      </c>
      <c r="O31" s="49">
        <v>53678</v>
      </c>
      <c r="P31" s="50">
        <v>5831.73</v>
      </c>
      <c r="Q31" s="49">
        <v>14662</v>
      </c>
      <c r="R31" s="50">
        <v>6878.41</v>
      </c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23" ht="21.75" customHeight="1" x14ac:dyDescent="0.2">
      <c r="A33" s="69"/>
      <c r="B33" s="51"/>
      <c r="C33" s="51"/>
      <c r="D33" s="16"/>
      <c r="E33" s="52"/>
      <c r="F33" s="53"/>
      <c r="G33" s="19"/>
      <c r="H33" s="53"/>
      <c r="I33" s="19"/>
      <c r="J33" s="157" t="s">
        <v>99</v>
      </c>
      <c r="K33" s="157"/>
      <c r="L33" s="157"/>
      <c r="M33" s="157"/>
      <c r="N33" s="157"/>
      <c r="O33" s="157"/>
      <c r="P33" s="157"/>
      <c r="Q33" s="157"/>
      <c r="R33" s="157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  <c r="V34" s="3"/>
    </row>
    <row r="35" spans="1:23" x14ac:dyDescent="0.2">
      <c r="A35" s="2"/>
      <c r="B35" s="2"/>
      <c r="C35" s="2"/>
      <c r="D35" s="2"/>
      <c r="E35" s="2"/>
      <c r="F35" s="2"/>
      <c r="G35" s="2"/>
      <c r="H35" s="2"/>
      <c r="I35" s="2"/>
      <c r="V35" s="3"/>
    </row>
    <row r="36" spans="1:23" x14ac:dyDescent="0.2">
      <c r="A36" s="54"/>
      <c r="B36" s="41"/>
      <c r="C36" s="47"/>
      <c r="D36" s="41"/>
      <c r="E36" s="47"/>
      <c r="F36" s="41"/>
      <c r="G36" s="47"/>
      <c r="H36" s="41"/>
      <c r="I36" s="47"/>
      <c r="V36" s="3"/>
    </row>
    <row r="37" spans="1:23" ht="12.75" x14ac:dyDescent="0.2">
      <c r="A37" s="153" t="s">
        <v>24</v>
      </c>
      <c r="B37" s="153"/>
      <c r="C37" s="153"/>
      <c r="D37" s="153"/>
      <c r="E37" s="153"/>
      <c r="F37" s="153"/>
      <c r="G37" s="153"/>
      <c r="H37" s="153"/>
      <c r="I37" s="153"/>
      <c r="J37" s="153" t="s">
        <v>27</v>
      </c>
      <c r="K37" s="153"/>
      <c r="L37" s="153"/>
      <c r="M37" s="153"/>
      <c r="N37" s="153"/>
      <c r="O37" s="153"/>
      <c r="P37" s="153"/>
      <c r="Q37" s="153"/>
      <c r="R37" s="153"/>
      <c r="V37" s="3"/>
    </row>
    <row r="38" spans="1:23" ht="12.75" x14ac:dyDescent="0.2">
      <c r="A38" s="153" t="s">
        <v>23</v>
      </c>
      <c r="B38" s="153"/>
      <c r="C38" s="153"/>
      <c r="D38" s="153"/>
      <c r="E38" s="153"/>
      <c r="F38" s="153"/>
      <c r="G38" s="153"/>
      <c r="H38" s="153"/>
      <c r="I38" s="153"/>
      <c r="J38" s="153" t="s">
        <v>28</v>
      </c>
      <c r="K38" s="153"/>
      <c r="L38" s="153"/>
      <c r="M38" s="153"/>
      <c r="N38" s="153"/>
      <c r="O38" s="153"/>
      <c r="P38" s="153"/>
      <c r="Q38" s="153"/>
      <c r="R38" s="153"/>
      <c r="V38" s="3"/>
    </row>
    <row r="39" spans="1:23" ht="12.75" x14ac:dyDescent="0.2">
      <c r="A39" s="153" t="s">
        <v>15</v>
      </c>
      <c r="B39" s="153"/>
      <c r="C39" s="153"/>
      <c r="D39" s="153"/>
      <c r="E39" s="153"/>
      <c r="F39" s="153"/>
      <c r="G39" s="153"/>
      <c r="H39" s="153"/>
      <c r="I39" s="153"/>
      <c r="J39" s="153" t="s">
        <v>79</v>
      </c>
      <c r="K39" s="153"/>
      <c r="L39" s="153"/>
      <c r="M39" s="153"/>
      <c r="N39" s="153"/>
      <c r="O39" s="153"/>
      <c r="P39" s="153"/>
      <c r="Q39" s="153"/>
      <c r="R39" s="153"/>
      <c r="V39" s="3"/>
    </row>
    <row r="40" spans="1:23" ht="12.75" x14ac:dyDescent="0.2">
      <c r="A40" s="153" t="s">
        <v>71</v>
      </c>
      <c r="B40" s="153"/>
      <c r="C40" s="153"/>
      <c r="D40" s="153"/>
      <c r="E40" s="153"/>
      <c r="F40" s="153"/>
      <c r="G40" s="153"/>
      <c r="H40" s="153"/>
      <c r="I40" s="153"/>
      <c r="J40" s="153" t="s">
        <v>80</v>
      </c>
      <c r="K40" s="153"/>
      <c r="L40" s="153"/>
      <c r="M40" s="153"/>
      <c r="N40" s="153"/>
      <c r="O40" s="153"/>
      <c r="P40" s="153"/>
      <c r="Q40" s="153"/>
      <c r="R40" s="153"/>
      <c r="V40" s="3"/>
    </row>
    <row r="41" spans="1:23" ht="12.75" x14ac:dyDescent="0.2">
      <c r="A41" s="158" t="s">
        <v>72</v>
      </c>
      <c r="B41" s="158"/>
      <c r="C41" s="158"/>
      <c r="D41" s="158"/>
      <c r="E41" s="158"/>
      <c r="F41" s="158"/>
      <c r="G41" s="158"/>
      <c r="H41" s="158"/>
      <c r="I41" s="158"/>
      <c r="J41" s="158" t="s">
        <v>72</v>
      </c>
      <c r="K41" s="158"/>
      <c r="L41" s="158"/>
      <c r="M41" s="158"/>
      <c r="N41" s="158"/>
      <c r="O41" s="158"/>
      <c r="P41" s="158"/>
      <c r="Q41" s="158"/>
      <c r="R41" s="158"/>
      <c r="V41" s="3"/>
    </row>
    <row r="42" spans="1:23" ht="12.75" customHeight="1" x14ac:dyDescent="0.2">
      <c r="A42" s="149" t="str">
        <f>A10</f>
        <v>za srpanj 2020. (isplata u kolovozu 2020.)</v>
      </c>
      <c r="B42" s="149"/>
      <c r="C42" s="149"/>
      <c r="D42" s="149"/>
      <c r="E42" s="149"/>
      <c r="F42" s="149"/>
      <c r="G42" s="149"/>
      <c r="H42" s="149"/>
      <c r="I42" s="149"/>
      <c r="J42" s="149" t="str">
        <f>A10</f>
        <v>za srpanj 2020. (isplata u kolovozu 2020.)</v>
      </c>
      <c r="K42" s="149"/>
      <c r="L42" s="149"/>
      <c r="M42" s="149"/>
      <c r="N42" s="149"/>
      <c r="O42" s="149"/>
      <c r="P42" s="149"/>
      <c r="Q42" s="149"/>
      <c r="R42" s="149"/>
      <c r="V42" s="3"/>
    </row>
    <row r="43" spans="1:23" x14ac:dyDescent="0.2">
      <c r="A43" s="28" t="s">
        <v>16</v>
      </c>
      <c r="E43" s="3" t="s">
        <v>17</v>
      </c>
      <c r="J43" s="28" t="s">
        <v>18</v>
      </c>
      <c r="V43" s="3"/>
    </row>
    <row r="44" spans="1:23" x14ac:dyDescent="0.2">
      <c r="A44" s="29"/>
      <c r="B44" s="150" t="s">
        <v>6</v>
      </c>
      <c r="C44" s="151"/>
      <c r="D44" s="151"/>
      <c r="E44" s="151"/>
      <c r="F44" s="151"/>
      <c r="G44" s="151"/>
      <c r="H44" s="151"/>
      <c r="I44" s="152"/>
      <c r="J44" s="29"/>
      <c r="K44" s="150" t="s">
        <v>6</v>
      </c>
      <c r="L44" s="151"/>
      <c r="M44" s="151"/>
      <c r="N44" s="151"/>
      <c r="O44" s="151"/>
      <c r="P44" s="151"/>
      <c r="Q44" s="151"/>
      <c r="R44" s="152"/>
      <c r="V44" s="3"/>
    </row>
    <row r="45" spans="1:23" x14ac:dyDescent="0.2">
      <c r="A45" s="30"/>
      <c r="B45" s="150" t="s">
        <v>1</v>
      </c>
      <c r="C45" s="152"/>
      <c r="D45" s="150" t="s">
        <v>7</v>
      </c>
      <c r="E45" s="152"/>
      <c r="F45" s="150" t="s">
        <v>70</v>
      </c>
      <c r="G45" s="152"/>
      <c r="H45" s="150" t="s">
        <v>8</v>
      </c>
      <c r="I45" s="152"/>
      <c r="J45" s="30"/>
      <c r="K45" s="150" t="s">
        <v>1</v>
      </c>
      <c r="L45" s="152"/>
      <c r="M45" s="150" t="s">
        <v>7</v>
      </c>
      <c r="N45" s="152"/>
      <c r="O45" s="150" t="s">
        <v>70</v>
      </c>
      <c r="P45" s="152"/>
      <c r="Q45" s="150" t="s">
        <v>8</v>
      </c>
      <c r="R45" s="152"/>
      <c r="V45" s="3"/>
    </row>
    <row r="46" spans="1:23" ht="24" x14ac:dyDescent="0.2">
      <c r="A46" s="31" t="s">
        <v>19</v>
      </c>
      <c r="B46" s="12" t="s">
        <v>20</v>
      </c>
      <c r="C46" s="68" t="s">
        <v>21</v>
      </c>
      <c r="D46" s="13" t="s">
        <v>20</v>
      </c>
      <c r="E46" s="68" t="s">
        <v>21</v>
      </c>
      <c r="F46" s="13" t="s">
        <v>20</v>
      </c>
      <c r="G46" s="68" t="s">
        <v>21</v>
      </c>
      <c r="H46" s="13" t="s">
        <v>22</v>
      </c>
      <c r="I46" s="68" t="s">
        <v>21</v>
      </c>
      <c r="J46" s="31" t="s">
        <v>19</v>
      </c>
      <c r="K46" s="12" t="s">
        <v>20</v>
      </c>
      <c r="L46" s="68" t="s">
        <v>21</v>
      </c>
      <c r="M46" s="13" t="s">
        <v>20</v>
      </c>
      <c r="N46" s="68" t="s">
        <v>21</v>
      </c>
      <c r="O46" s="13" t="s">
        <v>20</v>
      </c>
      <c r="P46" s="68" t="s">
        <v>21</v>
      </c>
      <c r="Q46" s="13" t="s">
        <v>22</v>
      </c>
      <c r="R46" s="68" t="s">
        <v>21</v>
      </c>
      <c r="V46" s="3"/>
    </row>
    <row r="47" spans="1:23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  <c r="W47" s="119"/>
    </row>
    <row r="48" spans="1:23" x14ac:dyDescent="0.2">
      <c r="A48" s="93" t="s">
        <v>60</v>
      </c>
      <c r="B48" s="56" t="s">
        <v>103</v>
      </c>
      <c r="C48" s="57" t="s">
        <v>104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 t="s">
        <v>103</v>
      </c>
      <c r="I48" s="60" t="s">
        <v>104</v>
      </c>
      <c r="J48" s="93" t="s">
        <v>60</v>
      </c>
      <c r="K48" s="56">
        <v>42</v>
      </c>
      <c r="L48" s="61">
        <v>264.26</v>
      </c>
      <c r="M48" s="58"/>
      <c r="N48" s="51"/>
      <c r="O48" s="58">
        <v>40</v>
      </c>
      <c r="P48" s="51">
        <v>258.29000000000002</v>
      </c>
      <c r="Q48" s="58">
        <v>2</v>
      </c>
      <c r="R48" s="60">
        <v>383.73</v>
      </c>
      <c r="V48" s="3"/>
    </row>
    <row r="49" spans="1:23" x14ac:dyDescent="0.2">
      <c r="A49" s="93" t="s">
        <v>9</v>
      </c>
      <c r="B49" s="56">
        <v>11</v>
      </c>
      <c r="C49" s="57">
        <v>845.8</v>
      </c>
      <c r="D49" s="58" t="s">
        <v>103</v>
      </c>
      <c r="E49" s="51" t="s">
        <v>104</v>
      </c>
      <c r="F49" s="58">
        <v>10</v>
      </c>
      <c r="G49" s="59">
        <v>848.49</v>
      </c>
      <c r="H49" s="58">
        <v>1</v>
      </c>
      <c r="I49" s="60">
        <v>818.91</v>
      </c>
      <c r="J49" s="93" t="s">
        <v>9</v>
      </c>
      <c r="K49" s="56">
        <v>181</v>
      </c>
      <c r="L49" s="61">
        <v>811.37</v>
      </c>
      <c r="M49" s="58"/>
      <c r="N49" s="51"/>
      <c r="O49" s="58">
        <v>161</v>
      </c>
      <c r="P49" s="51">
        <v>809.71</v>
      </c>
      <c r="Q49" s="58">
        <v>20</v>
      </c>
      <c r="R49" s="60">
        <v>824.69</v>
      </c>
      <c r="S49" s="7"/>
      <c r="V49" s="3"/>
    </row>
    <row r="50" spans="1:23" x14ac:dyDescent="0.2">
      <c r="A50" s="93" t="s">
        <v>10</v>
      </c>
      <c r="B50" s="56">
        <v>115</v>
      </c>
      <c r="C50" s="62">
        <v>1338.93</v>
      </c>
      <c r="D50" s="58">
        <v>26</v>
      </c>
      <c r="E50" s="16">
        <v>1390.45</v>
      </c>
      <c r="F50" s="58">
        <v>80</v>
      </c>
      <c r="G50" s="16">
        <v>1323.73</v>
      </c>
      <c r="H50" s="58">
        <v>9</v>
      </c>
      <c r="I50" s="63">
        <v>1325.29</v>
      </c>
      <c r="J50" s="93" t="s">
        <v>10</v>
      </c>
      <c r="K50" s="56">
        <v>334</v>
      </c>
      <c r="L50" s="64">
        <v>1248.46</v>
      </c>
      <c r="M50" s="58"/>
      <c r="N50" s="16"/>
      <c r="O50" s="58">
        <v>277</v>
      </c>
      <c r="P50" s="16">
        <v>1251.92</v>
      </c>
      <c r="Q50" s="58">
        <v>57</v>
      </c>
      <c r="R50" s="63">
        <v>1231.6400000000001</v>
      </c>
      <c r="S50" s="7"/>
      <c r="V50" s="3"/>
    </row>
    <row r="51" spans="1:23" x14ac:dyDescent="0.2">
      <c r="A51" s="93" t="s">
        <v>11</v>
      </c>
      <c r="B51" s="56">
        <v>430</v>
      </c>
      <c r="C51" s="62">
        <v>1784.86</v>
      </c>
      <c r="D51" s="58">
        <v>130</v>
      </c>
      <c r="E51" s="16">
        <v>1749.93</v>
      </c>
      <c r="F51" s="58">
        <v>269</v>
      </c>
      <c r="G51" s="16">
        <v>1802.15</v>
      </c>
      <c r="H51" s="58">
        <v>31</v>
      </c>
      <c r="I51" s="63">
        <v>1781.22</v>
      </c>
      <c r="J51" s="93" t="s">
        <v>11</v>
      </c>
      <c r="K51" s="56">
        <v>767</v>
      </c>
      <c r="L51" s="64">
        <v>1769.42</v>
      </c>
      <c r="M51" s="58"/>
      <c r="N51" s="16"/>
      <c r="O51" s="58">
        <v>630</v>
      </c>
      <c r="P51" s="16">
        <v>1776.46</v>
      </c>
      <c r="Q51" s="58">
        <v>137</v>
      </c>
      <c r="R51" s="63">
        <v>1737.06</v>
      </c>
      <c r="S51" s="7"/>
      <c r="V51" s="3"/>
    </row>
    <row r="52" spans="1:23" x14ac:dyDescent="0.2">
      <c r="A52" s="93" t="s">
        <v>61</v>
      </c>
      <c r="B52" s="56">
        <v>606</v>
      </c>
      <c r="C52" s="62">
        <v>2265.9699999999998</v>
      </c>
      <c r="D52" s="58">
        <v>49</v>
      </c>
      <c r="E52" s="16">
        <v>2206</v>
      </c>
      <c r="F52" s="58">
        <v>479</v>
      </c>
      <c r="G52" s="16">
        <v>2268.52</v>
      </c>
      <c r="H52" s="58">
        <v>78</v>
      </c>
      <c r="I52" s="63">
        <v>2287.96</v>
      </c>
      <c r="J52" s="93" t="s">
        <v>61</v>
      </c>
      <c r="K52" s="56">
        <v>954</v>
      </c>
      <c r="L52" s="64">
        <v>2249.84</v>
      </c>
      <c r="M52" s="58"/>
      <c r="N52" s="16"/>
      <c r="O52" s="58">
        <v>888</v>
      </c>
      <c r="P52" s="16">
        <v>2251.4</v>
      </c>
      <c r="Q52" s="58">
        <v>66</v>
      </c>
      <c r="R52" s="63">
        <v>2228.8200000000002</v>
      </c>
      <c r="S52" s="7"/>
      <c r="V52" s="3"/>
    </row>
    <row r="53" spans="1:23" x14ac:dyDescent="0.2">
      <c r="A53" s="93" t="s">
        <v>62</v>
      </c>
      <c r="B53" s="56">
        <v>1524</v>
      </c>
      <c r="C53" s="62">
        <v>2803.39</v>
      </c>
      <c r="D53" s="58">
        <v>288</v>
      </c>
      <c r="E53" s="16">
        <v>2864.24</v>
      </c>
      <c r="F53" s="58">
        <v>1071</v>
      </c>
      <c r="G53" s="16">
        <v>2789.8</v>
      </c>
      <c r="H53" s="58">
        <v>165</v>
      </c>
      <c r="I53" s="63">
        <v>2785.39</v>
      </c>
      <c r="J53" s="93" t="s">
        <v>62</v>
      </c>
      <c r="K53" s="56">
        <v>1117</v>
      </c>
      <c r="L53" s="64">
        <v>2746.23</v>
      </c>
      <c r="M53" s="58"/>
      <c r="N53" s="16"/>
      <c r="O53" s="58">
        <v>980</v>
      </c>
      <c r="P53" s="16">
        <v>2726.95</v>
      </c>
      <c r="Q53" s="58">
        <v>137</v>
      </c>
      <c r="R53" s="63">
        <v>2884.18</v>
      </c>
      <c r="S53" s="7"/>
      <c r="V53" s="3"/>
    </row>
    <row r="54" spans="1:23" x14ac:dyDescent="0.2">
      <c r="A54" s="93" t="s">
        <v>63</v>
      </c>
      <c r="B54" s="56">
        <v>3770</v>
      </c>
      <c r="C54" s="62">
        <v>3274.25</v>
      </c>
      <c r="D54" s="58">
        <v>1143</v>
      </c>
      <c r="E54" s="16">
        <v>3271.18</v>
      </c>
      <c r="F54" s="58">
        <v>2434</v>
      </c>
      <c r="G54" s="16">
        <v>3278</v>
      </c>
      <c r="H54" s="58">
        <v>193</v>
      </c>
      <c r="I54" s="63">
        <v>3245.09</v>
      </c>
      <c r="J54" s="93" t="s">
        <v>63</v>
      </c>
      <c r="K54" s="56">
        <v>671</v>
      </c>
      <c r="L54" s="64">
        <v>3262.89</v>
      </c>
      <c r="M54" s="58"/>
      <c r="N54" s="16"/>
      <c r="O54" s="58">
        <v>586</v>
      </c>
      <c r="P54" s="16">
        <v>3261.04</v>
      </c>
      <c r="Q54" s="58">
        <v>85</v>
      </c>
      <c r="R54" s="63">
        <v>3275.62</v>
      </c>
      <c r="S54" s="7"/>
      <c r="V54" s="3"/>
    </row>
    <row r="55" spans="1:23" x14ac:dyDescent="0.2">
      <c r="A55" s="93" t="s">
        <v>64</v>
      </c>
      <c r="B55" s="56">
        <v>2972</v>
      </c>
      <c r="C55" s="62">
        <v>3745.58</v>
      </c>
      <c r="D55" s="58">
        <v>1356</v>
      </c>
      <c r="E55" s="16">
        <v>3781.81</v>
      </c>
      <c r="F55" s="58">
        <v>1407</v>
      </c>
      <c r="G55" s="16">
        <v>3716.68</v>
      </c>
      <c r="H55" s="58">
        <v>209</v>
      </c>
      <c r="I55" s="63">
        <v>3705.12</v>
      </c>
      <c r="J55" s="93" t="s">
        <v>64</v>
      </c>
      <c r="K55" s="56">
        <v>417</v>
      </c>
      <c r="L55" s="64">
        <v>3715.95</v>
      </c>
      <c r="M55" s="58"/>
      <c r="N55" s="16"/>
      <c r="O55" s="58">
        <v>313</v>
      </c>
      <c r="P55" s="16">
        <v>3722.3</v>
      </c>
      <c r="Q55" s="58">
        <v>104</v>
      </c>
      <c r="R55" s="63">
        <v>3696.83</v>
      </c>
      <c r="S55" s="7"/>
      <c r="V55" s="3"/>
      <c r="W55" s="118">
        <f>K62-O62-Q62</f>
        <v>0</v>
      </c>
    </row>
    <row r="56" spans="1:23" x14ac:dyDescent="0.2">
      <c r="A56" s="93" t="s">
        <v>65</v>
      </c>
      <c r="B56" s="56">
        <v>2799</v>
      </c>
      <c r="C56" s="62">
        <v>4181.7299999999996</v>
      </c>
      <c r="D56" s="58">
        <v>902</v>
      </c>
      <c r="E56" s="16">
        <v>4204.92</v>
      </c>
      <c r="F56" s="58">
        <v>1736</v>
      </c>
      <c r="G56" s="16">
        <v>4167.09</v>
      </c>
      <c r="H56" s="58">
        <v>161</v>
      </c>
      <c r="I56" s="63">
        <v>4209.6499999999996</v>
      </c>
      <c r="J56" s="93" t="s">
        <v>65</v>
      </c>
      <c r="K56" s="56">
        <v>953</v>
      </c>
      <c r="L56" s="64">
        <v>4151.33</v>
      </c>
      <c r="M56" s="58"/>
      <c r="N56" s="16"/>
      <c r="O56" s="58">
        <v>832</v>
      </c>
      <c r="P56" s="16">
        <v>4153.1400000000003</v>
      </c>
      <c r="Q56" s="58">
        <v>121</v>
      </c>
      <c r="R56" s="63">
        <v>4138.8500000000004</v>
      </c>
      <c r="S56" s="7"/>
      <c r="V56" s="3"/>
    </row>
    <row r="57" spans="1:23" x14ac:dyDescent="0.2">
      <c r="A57" s="93" t="s">
        <v>66</v>
      </c>
      <c r="B57" s="56">
        <v>1217</v>
      </c>
      <c r="C57" s="62">
        <v>4741.49</v>
      </c>
      <c r="D57" s="58">
        <v>659</v>
      </c>
      <c r="E57" s="16">
        <v>4762.0600000000004</v>
      </c>
      <c r="F57" s="58">
        <v>451</v>
      </c>
      <c r="G57" s="16">
        <v>4716.75</v>
      </c>
      <c r="H57" s="58">
        <v>107</v>
      </c>
      <c r="I57" s="63">
        <v>4719.08</v>
      </c>
      <c r="J57" s="93" t="s">
        <v>66</v>
      </c>
      <c r="K57" s="56">
        <v>521</v>
      </c>
      <c r="L57" s="64">
        <v>4757.1499999999996</v>
      </c>
      <c r="M57" s="58"/>
      <c r="N57" s="16"/>
      <c r="O57" s="58">
        <v>464</v>
      </c>
      <c r="P57" s="16">
        <v>4759.8500000000004</v>
      </c>
      <c r="Q57" s="58">
        <v>57</v>
      </c>
      <c r="R57" s="63">
        <v>4735.22</v>
      </c>
      <c r="S57" s="7"/>
      <c r="V57" s="3"/>
    </row>
    <row r="58" spans="1:23" x14ac:dyDescent="0.2">
      <c r="A58" s="93" t="s">
        <v>12</v>
      </c>
      <c r="B58" s="56">
        <v>1218</v>
      </c>
      <c r="C58" s="62">
        <v>5421.33</v>
      </c>
      <c r="D58" s="58">
        <v>814</v>
      </c>
      <c r="E58" s="16">
        <v>5451.13</v>
      </c>
      <c r="F58" s="58">
        <v>302</v>
      </c>
      <c r="G58" s="16">
        <v>5346.14</v>
      </c>
      <c r="H58" s="58">
        <v>102</v>
      </c>
      <c r="I58" s="63">
        <v>5406.22</v>
      </c>
      <c r="J58" s="93" t="s">
        <v>12</v>
      </c>
      <c r="K58" s="56">
        <v>428</v>
      </c>
      <c r="L58" s="19">
        <v>5462.06</v>
      </c>
      <c r="M58" s="58"/>
      <c r="N58" s="16"/>
      <c r="O58" s="58">
        <v>396</v>
      </c>
      <c r="P58" s="16">
        <v>5469.23</v>
      </c>
      <c r="Q58" s="58">
        <v>32</v>
      </c>
      <c r="R58" s="63">
        <v>5373.3</v>
      </c>
      <c r="S58" s="7"/>
      <c r="V58" s="3"/>
    </row>
    <row r="59" spans="1:23" x14ac:dyDescent="0.2">
      <c r="A59" s="93" t="s">
        <v>13</v>
      </c>
      <c r="B59" s="56">
        <v>628</v>
      </c>
      <c r="C59" s="62">
        <v>6395.67</v>
      </c>
      <c r="D59" s="58">
        <v>494</v>
      </c>
      <c r="E59" s="16">
        <v>6398.55</v>
      </c>
      <c r="F59" s="58">
        <v>86</v>
      </c>
      <c r="G59" s="16">
        <v>6387.67</v>
      </c>
      <c r="H59" s="58">
        <v>48</v>
      </c>
      <c r="I59" s="63">
        <v>6380.32</v>
      </c>
      <c r="J59" s="93" t="s">
        <v>13</v>
      </c>
      <c r="K59" s="56">
        <v>215</v>
      </c>
      <c r="L59" s="19">
        <v>6484.58</v>
      </c>
      <c r="M59" s="58"/>
      <c r="N59" s="16"/>
      <c r="O59" s="58">
        <v>201</v>
      </c>
      <c r="P59" s="16">
        <v>6481.34</v>
      </c>
      <c r="Q59" s="58">
        <v>14</v>
      </c>
      <c r="R59" s="63">
        <v>6531.03</v>
      </c>
      <c r="S59" s="7"/>
      <c r="V59" s="3"/>
    </row>
    <row r="60" spans="1:23" x14ac:dyDescent="0.2">
      <c r="A60" s="93" t="s">
        <v>14</v>
      </c>
      <c r="B60" s="56">
        <v>200</v>
      </c>
      <c r="C60" s="62">
        <v>7430.92</v>
      </c>
      <c r="D60" s="58">
        <v>135</v>
      </c>
      <c r="E60" s="16">
        <v>7423.23</v>
      </c>
      <c r="F60" s="58">
        <v>44</v>
      </c>
      <c r="G60" s="16">
        <v>7443.54</v>
      </c>
      <c r="H60" s="58">
        <v>21</v>
      </c>
      <c r="I60" s="63">
        <v>7453.88</v>
      </c>
      <c r="J60" s="93" t="s">
        <v>14</v>
      </c>
      <c r="K60" s="56">
        <v>94</v>
      </c>
      <c r="L60" s="19">
        <v>7388.95</v>
      </c>
      <c r="M60" s="58"/>
      <c r="N60" s="16"/>
      <c r="O60" s="58">
        <v>89</v>
      </c>
      <c r="P60" s="16">
        <v>7377.11</v>
      </c>
      <c r="Q60" s="58">
        <v>5</v>
      </c>
      <c r="R60" s="63">
        <v>7599.79</v>
      </c>
      <c r="S60" s="7"/>
      <c r="V60" s="3"/>
    </row>
    <row r="61" spans="1:23" x14ac:dyDescent="0.2">
      <c r="A61" s="93" t="s">
        <v>67</v>
      </c>
      <c r="B61" s="56">
        <v>211</v>
      </c>
      <c r="C61" s="62">
        <v>9222.2099999999991</v>
      </c>
      <c r="D61" s="58">
        <v>153</v>
      </c>
      <c r="E61" s="16">
        <v>9297.7800000000007</v>
      </c>
      <c r="F61" s="58">
        <v>46</v>
      </c>
      <c r="G61" s="16">
        <v>9044.7999999999993</v>
      </c>
      <c r="H61" s="58">
        <v>12</v>
      </c>
      <c r="I61" s="63">
        <v>8938.7000000000007</v>
      </c>
      <c r="J61" s="93" t="s">
        <v>67</v>
      </c>
      <c r="K61" s="56">
        <v>54</v>
      </c>
      <c r="L61" s="19">
        <v>8944.19</v>
      </c>
      <c r="M61" s="58"/>
      <c r="N61" s="16"/>
      <c r="O61" s="58">
        <v>52</v>
      </c>
      <c r="P61" s="16">
        <v>8927.14</v>
      </c>
      <c r="Q61" s="58">
        <v>2</v>
      </c>
      <c r="R61" s="63">
        <v>9387.4</v>
      </c>
      <c r="S61" s="7"/>
      <c r="V61" s="3"/>
    </row>
    <row r="62" spans="1:23" x14ac:dyDescent="0.2">
      <c r="A62" s="48" t="s">
        <v>1</v>
      </c>
      <c r="B62" s="65">
        <v>15701</v>
      </c>
      <c r="C62" s="66">
        <v>3921.97</v>
      </c>
      <c r="D62" s="65">
        <v>6149</v>
      </c>
      <c r="E62" s="66">
        <v>4393.8100000000004</v>
      </c>
      <c r="F62" s="65">
        <v>8415</v>
      </c>
      <c r="G62" s="66">
        <v>3582.94</v>
      </c>
      <c r="H62" s="65">
        <v>1137</v>
      </c>
      <c r="I62" s="66">
        <v>3879.39</v>
      </c>
      <c r="J62" s="48" t="s">
        <v>1</v>
      </c>
      <c r="K62" s="65">
        <v>6748</v>
      </c>
      <c r="L62" s="66">
        <v>3294.18</v>
      </c>
      <c r="M62" s="65"/>
      <c r="N62" s="66"/>
      <c r="O62" s="65">
        <v>5909</v>
      </c>
      <c r="P62" s="66">
        <v>3318.27</v>
      </c>
      <c r="Q62" s="65">
        <v>839</v>
      </c>
      <c r="R62" s="66">
        <v>3124.48</v>
      </c>
      <c r="S62" s="7"/>
      <c r="V62" s="3"/>
    </row>
    <row r="63" spans="1:23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V63" s="3"/>
    </row>
    <row r="64" spans="1:23" x14ac:dyDescent="0.2">
      <c r="A64" s="54"/>
      <c r="B64" s="41"/>
      <c r="C64" s="47"/>
      <c r="D64" s="41"/>
      <c r="E64" s="47"/>
      <c r="F64" s="41"/>
      <c r="G64" s="47"/>
      <c r="H64" s="41"/>
      <c r="I64" s="47"/>
      <c r="J64" s="7"/>
      <c r="K64" s="7"/>
      <c r="L64" s="7"/>
      <c r="M64" s="7"/>
      <c r="N64" s="7"/>
      <c r="O64" s="7"/>
      <c r="P64" s="7"/>
      <c r="Q64" s="7"/>
      <c r="R64" s="7"/>
      <c r="V64" s="3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V76" s="3"/>
    </row>
    <row r="77" spans="1:22" x14ac:dyDescent="0.2">
      <c r="V77" s="3"/>
    </row>
    <row r="78" spans="1:22" x14ac:dyDescent="0.2">
      <c r="V78" s="3"/>
    </row>
    <row r="79" spans="1:22" x14ac:dyDescent="0.2">
      <c r="V79" s="3"/>
    </row>
    <row r="80" spans="1:22" x14ac:dyDescent="0.2"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4"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  <mergeCell ref="Q14:R14"/>
    <mergeCell ref="K14:L14"/>
    <mergeCell ref="M14:N14"/>
    <mergeCell ref="J33:R33"/>
    <mergeCell ref="A37:I37"/>
    <mergeCell ref="J37:R37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J9:R9"/>
    <mergeCell ref="A6:I6"/>
    <mergeCell ref="J6:R6"/>
    <mergeCell ref="A7:I7"/>
    <mergeCell ref="J7:R7"/>
    <mergeCell ref="A8:I8"/>
    <mergeCell ref="J8:R8"/>
    <mergeCell ref="A9:I9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kolovozu 2020.</vt:lpstr>
      <vt:lpstr>u kolovozu 2020.-prema svotama</vt:lpstr>
      <vt:lpstr>u kolovozu 2020.-svote bez MU</vt:lpstr>
      <vt:lpstr>'u kolovozu 2020.'!Podrucje_ispisa</vt:lpstr>
      <vt:lpstr>'u kolovozu 2020.-prema svotama'!Podrucje_ispisa</vt:lpstr>
      <vt:lpstr>'u kolovozu 2020.-svote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2020-06-25T12:01:20Z</cp:lastPrinted>
  <dcterms:created xsi:type="dcterms:W3CDTF">2012-01-05T13:22:43Z</dcterms:created>
  <dcterms:modified xsi:type="dcterms:W3CDTF">2020-07-24T13:49:36Z</dcterms:modified>
</cp:coreProperties>
</file>