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0\"/>
    </mc:Choice>
  </mc:AlternateContent>
  <bookViews>
    <workbookView xWindow="0" yWindow="765" windowWidth="15195" windowHeight="7725" tabRatio="781"/>
  </bookViews>
  <sheets>
    <sheet name="u rujnu 2020." sheetId="7" r:id="rId1"/>
    <sheet name="u rujnu 2020.-prema svotama" sheetId="6" r:id="rId2"/>
    <sheet name="u rujnu 2020.-svote bez MU" sheetId="8" r:id="rId3"/>
  </sheets>
  <definedNames>
    <definedName name="_xlnm.Print_Area" localSheetId="0">'u rujnu 2020.'!$A$1:$E$54</definedName>
    <definedName name="_xlnm.Print_Area" localSheetId="1">'u rujnu 2020.-prema svotama'!$A$1:$R$65</definedName>
    <definedName name="_xlnm.Print_Area" localSheetId="2">'u rujnu 2020.-svote bez MU'!$A$1:$R$65</definedName>
  </definedNames>
  <calcPr calcId="162913"/>
</workbook>
</file>

<file path=xl/calcChain.xml><?xml version="1.0" encoding="utf-8"?>
<calcChain xmlns="http://schemas.openxmlformats.org/spreadsheetml/2006/main">
  <c r="T23" i="7" l="1"/>
  <c r="V17" i="7" l="1"/>
  <c r="U28" i="7"/>
  <c r="T28" i="7"/>
  <c r="U36" i="7"/>
  <c r="T36" i="7"/>
  <c r="E41" i="7"/>
  <c r="D41" i="7"/>
  <c r="U21" i="7"/>
  <c r="U18" i="7"/>
  <c r="U17" i="7"/>
  <c r="T21" i="7"/>
  <c r="T18" i="7"/>
  <c r="T17" i="7"/>
  <c r="E33" i="7"/>
  <c r="D33" i="7"/>
  <c r="C33" i="7"/>
  <c r="B33" i="7"/>
  <c r="W55" i="8"/>
  <c r="E43" i="7"/>
  <c r="D43" i="7"/>
  <c r="E42" i="7"/>
  <c r="D42" i="7"/>
  <c r="E44" i="7"/>
  <c r="C44" i="7"/>
  <c r="E36" i="7"/>
  <c r="E35" i="7"/>
  <c r="E34" i="7"/>
  <c r="E32" i="7"/>
  <c r="D35" i="7"/>
  <c r="D34" i="7"/>
  <c r="D32" i="7"/>
  <c r="C36" i="7"/>
  <c r="C35" i="7"/>
  <c r="C34" i="7"/>
  <c r="C32" i="7"/>
  <c r="B36" i="7"/>
  <c r="B35" i="7"/>
  <c r="B34" i="7"/>
  <c r="B32" i="7"/>
  <c r="C43" i="7"/>
  <c r="C42" i="7"/>
  <c r="C41" i="7"/>
  <c r="B42" i="7"/>
  <c r="B41" i="7"/>
  <c r="E28" i="7"/>
  <c r="E27" i="7"/>
  <c r="E26" i="7"/>
  <c r="E25" i="7"/>
  <c r="D27" i="7"/>
  <c r="D26" i="7"/>
  <c r="D25" i="7"/>
  <c r="C28" i="7"/>
  <c r="C27" i="7"/>
  <c r="C26" i="7"/>
  <c r="C25" i="7"/>
  <c r="B28" i="7"/>
  <c r="B27" i="7"/>
  <c r="B26" i="7"/>
  <c r="B25" i="7"/>
  <c r="E12" i="7"/>
  <c r="E13" i="7"/>
  <c r="E14" i="7"/>
  <c r="E15" i="7"/>
  <c r="E16" i="7"/>
  <c r="E17" i="7"/>
  <c r="E18" i="7"/>
  <c r="E19" i="7"/>
  <c r="E20" i="7"/>
  <c r="E21" i="7"/>
  <c r="W18" i="8" s="1"/>
  <c r="D18" i="7"/>
  <c r="D20" i="7"/>
  <c r="D19" i="7"/>
  <c r="D17" i="7"/>
  <c r="D15" i="7"/>
  <c r="D14" i="7"/>
  <c r="D13" i="7"/>
  <c r="D16" i="7"/>
  <c r="D12" i="7"/>
  <c r="C19" i="7"/>
  <c r="C20" i="7"/>
  <c r="C21" i="7"/>
  <c r="B21" i="7"/>
  <c r="B20" i="7"/>
  <c r="B19" i="7"/>
  <c r="C18" i="7"/>
  <c r="B18" i="7"/>
  <c r="C17" i="7"/>
  <c r="B17" i="7"/>
  <c r="C15" i="7"/>
  <c r="B15" i="7"/>
  <c r="C14" i="7"/>
  <c r="B14" i="7"/>
  <c r="C13" i="7"/>
  <c r="B13" i="7"/>
  <c r="C16" i="7"/>
  <c r="B16" i="7"/>
  <c r="C12" i="7"/>
  <c r="B12" i="7"/>
  <c r="J42" i="6"/>
  <c r="A42" i="6"/>
  <c r="J11" i="6"/>
  <c r="A10" i="8"/>
  <c r="J42" i="8" s="1"/>
  <c r="B43" i="7" l="1"/>
  <c r="P48" i="7" s="1"/>
  <c r="D28" i="7"/>
  <c r="J11" i="8"/>
  <c r="A42" i="8"/>
  <c r="D36" i="7"/>
  <c r="D21" i="7"/>
  <c r="B44" i="7" l="1"/>
  <c r="P23" i="7" s="1"/>
  <c r="P47" i="7"/>
  <c r="Q48" i="7"/>
  <c r="Q47" i="7"/>
  <c r="D44" i="7"/>
  <c r="S23" i="7" s="1"/>
  <c r="R23" i="7" l="1"/>
  <c r="R24" i="7"/>
</calcChain>
</file>

<file path=xl/sharedStrings.xml><?xml version="1.0" encoding="utf-8"?>
<sst xmlns="http://schemas.openxmlformats.org/spreadsheetml/2006/main" count="399" uniqueCount="107">
  <si>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</si>
  <si>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</si>
  <si>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</si>
  <si>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</si>
  <si>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</si>
  <si>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</si>
  <si>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</si>
  <si>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</si>
  <si>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</si>
  <si>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</si>
  <si>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</si>
  <si>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</si>
  <si>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</si>
  <si>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</si>
  <si>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</si>
  <si>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</si>
  <si>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</si>
  <si>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</si>
  <si>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</si>
  <si>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</si>
  <si>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</si>
  <si>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</si>
  <si>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</si>
  <si>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</si>
  <si>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</si>
  <si>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</si>
  <si>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</si>
  <si>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</si>
  <si>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</si>
  <si>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</si>
  <si>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</si>
  <si>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</si>
  <si>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</si>
  <si>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</si>
  <si>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</si>
  <si>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</si>
  <si>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</si>
  <si>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</si>
  <si>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</si>
  <si>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</si>
  <si>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</si>
  <si>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</si>
  <si>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</si>
  <si>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</si>
  <si>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</si>
  <si>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</si>
  <si>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</si>
  <si>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</si>
  <si>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</si>
  <si>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</si>
  <si>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</si>
  <si>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</si>
  <si>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</si>
  <si>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</si>
  <si>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</si>
  <si>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</si>
  <si>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</si>
  <si>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</si>
  <si>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</si>
  <si>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</si>
  <si>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</si>
  <si>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</si>
  <si>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</si>
  <si>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</si>
  <si>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</si>
  <si>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</si>
  <si>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</si>
  <si>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</si>
  <si>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</si>
  <si>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</si>
  <si>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</si>
  <si>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</si>
  <si>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</si>
  <si>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</si>
  <si>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</si>
  <si>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</si>
  <si>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</si>
  <si>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</si>
  <si>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</si>
  <si>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</si>
  <si>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</si>
  <si>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</si>
  <si>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</si>
  <si>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</si>
  <si>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</si>
  <si>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</si>
  <si>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</si>
  <si>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</si>
  <si>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</si>
  <si>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</si>
  <si>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</si>
  <si>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</si>
  <si>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</si>
  <si>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</si>
  <si>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</si>
  <si>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</si>
  <si>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  <charset val="238"/>
      </rPr>
      <t>1</t>
    </r>
    <r>
      <rPr>
        <sz val="10"/>
        <rFont val="Calibri"/>
        <family val="2"/>
        <charset val="238"/>
      </rPr>
      <t xml:space="preserve"> </t>
    </r>
  </si>
  <si>
    <r>
      <t>Starosna mirovina prevedena iz invalidske (čl. 36. ZOHBDR/2017.)</t>
    </r>
    <r>
      <rPr>
        <vertAlign val="superscript"/>
        <sz val="10"/>
        <rFont val="Calibri"/>
        <family val="2"/>
        <charset val="238"/>
      </rPr>
      <t>2</t>
    </r>
  </si>
  <si>
    <r>
      <rPr>
        <vertAlign val="superscript"/>
        <sz val="8"/>
        <color indexed="8"/>
        <rFont val="Calibri"/>
        <family val="2"/>
        <charset val="238"/>
      </rPr>
      <t xml:space="preserve">2 </t>
    </r>
    <r>
      <rPr>
        <sz val="8"/>
        <color indexed="8"/>
        <rFont val="Calibri"/>
        <family val="2"/>
        <charset val="238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</si>
  <si>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</si>
  <si>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  <charset val="238"/>
      </rPr>
      <t>1</t>
    </r>
    <r>
      <rPr>
        <b/>
        <sz val="10"/>
        <rFont val="Calibri"/>
        <family val="2"/>
        <charset val="238"/>
      </rPr>
      <t xml:space="preserve"> </t>
    </r>
  </si>
  <si>
    <r>
      <t>Invalidska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</t>
    </r>
  </si>
  <si>
    <r>
      <rPr>
        <vertAlign val="superscript"/>
        <sz val="8"/>
        <rFont val="Calibri"/>
        <family val="2"/>
        <charset val="238"/>
      </rPr>
      <t>1</t>
    </r>
    <r>
      <rPr>
        <sz val="8"/>
        <rFont val="Calibri"/>
        <family val="2"/>
        <charset val="238"/>
      </rPr>
      <t xml:space="preserve"> Primjena čl. 175. st. 7. i čl. 58. Zakona o mirovinskom osiguranju (NN 157/13, 151/14, 33/15, 93/15, 120/16, 18/18, 62/18, 115/18 i 102/19)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  <charset val="238"/>
      </rPr>
      <t>za korisnike 
kojima su mirovine priznate prema općim propisima</t>
    </r>
    <r>
      <rPr>
        <sz val="8"/>
        <rFont val="Calibri"/>
        <family val="2"/>
        <charset val="238"/>
      </rPr>
      <t>, a određene prema spomenutom Zakonu.</t>
    </r>
  </si>
  <si>
    <t xml:space="preserve">         </t>
  </si>
  <si>
    <t xml:space="preserve">          </t>
  </si>
  <si>
    <t xml:space="preserve">kontrola: </t>
  </si>
  <si>
    <t>za kolovoz 2020. (isplata u rujnu 2020.)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</si>
</sst>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3" fillId="0" borderId="0" xfId="0" applyFont="1" applyBorder="1"/>
    <xf numFmtId="0" fontId="15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5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4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12" fillId="0" borderId="4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4" fillId="0" borderId="0" xfId="0" applyNumberFormat="1" applyFont="1" applyFill="1"/>
    <xf numFmtId="0" fontId="13" fillId="0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7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8" fillId="0" borderId="0" xfId="0" applyFont="1" applyAlignment="1">
      <alignment vertical="top" wrapText="1"/>
    </xf>
    <xf numFmtId="0" fontId="14" fillId="0" borderId="8" xfId="0" applyFont="1" applyFill="1" applyBorder="1" applyAlignment="1"/>
    <xf numFmtId="0" fontId="14" fillId="0" borderId="3" xfId="0" applyFont="1" applyFill="1" applyBorder="1" applyAlignment="1"/>
    <xf numFmtId="4" fontId="14" fillId="0" borderId="9" xfId="0" applyNumberFormat="1" applyFont="1" applyFill="1" applyBorder="1" applyAlignment="1"/>
    <xf numFmtId="4" fontId="14" fillId="0" borderId="3" xfId="0" applyNumberFormat="1" applyFont="1" applyFill="1" applyBorder="1" applyAlignment="1"/>
    <xf numFmtId="0" fontId="14" fillId="0" borderId="4" xfId="0" applyFont="1" applyFill="1" applyBorder="1" applyAlignment="1"/>
    <xf numFmtId="4" fontId="14" fillId="0" borderId="0" xfId="0" applyNumberFormat="1" applyFont="1" applyFill="1" applyBorder="1" applyAlignment="1"/>
    <xf numFmtId="4" fontId="14" fillId="0" borderId="6" xfId="0" applyNumberFormat="1" applyFont="1" applyFill="1" applyBorder="1" applyAlignment="1"/>
    <xf numFmtId="0" fontId="19" fillId="0" borderId="3" xfId="0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14" fillId="0" borderId="2" xfId="0" applyFont="1" applyFill="1" applyBorder="1" applyAlignment="1"/>
    <xf numFmtId="4" fontId="14" fillId="0" borderId="4" xfId="0" applyNumberFormat="1" applyFont="1" applyFill="1" applyBorder="1" applyAlignment="1"/>
    <xf numFmtId="1" fontId="14" fillId="0" borderId="3" xfId="0" applyNumberFormat="1" applyFont="1" applyFill="1" applyBorder="1" applyAlignment="1"/>
    <xf numFmtId="1" fontId="14" fillId="0" borderId="4" xfId="0" applyNumberFormat="1" applyFont="1" applyFill="1" applyBorder="1" applyAlignment="1"/>
    <xf numFmtId="1" fontId="15" fillId="0" borderId="4" xfId="0" applyNumberFormat="1" applyFont="1" applyFill="1" applyBorder="1" applyAlignment="1"/>
    <xf numFmtId="4" fontId="15" fillId="0" borderId="4" xfId="0" applyNumberFormat="1" applyFont="1" applyFill="1" applyBorder="1" applyAlignment="1"/>
    <xf numFmtId="0" fontId="15" fillId="0" borderId="2" xfId="0" applyFont="1" applyFill="1" applyBorder="1" applyAlignment="1"/>
    <xf numFmtId="4" fontId="14" fillId="0" borderId="5" xfId="0" applyNumberFormat="1" applyFont="1" applyFill="1" applyBorder="1" applyAlignment="1"/>
    <xf numFmtId="0" fontId="20" fillId="0" borderId="0" xfId="0" applyFont="1"/>
    <xf numFmtId="0" fontId="21" fillId="0" borderId="0" xfId="0" applyFont="1"/>
    <xf numFmtId="4" fontId="20" fillId="0" borderId="0" xfId="0" applyNumberFormat="1" applyFont="1"/>
    <xf numFmtId="0" fontId="22" fillId="0" borderId="0" xfId="0" applyFont="1" applyFill="1" applyBorder="1"/>
    <xf numFmtId="0" fontId="22" fillId="0" borderId="0" xfId="0" applyFont="1" applyFill="1" applyBorder="1" applyAlignment="1">
      <alignment vertical="top"/>
    </xf>
    <xf numFmtId="1" fontId="13" fillId="0" borderId="0" xfId="0" applyNumberFormat="1" applyFont="1"/>
    <xf numFmtId="4" fontId="13" fillId="0" borderId="0" xfId="0" applyNumberFormat="1" applyFont="1"/>
    <xf numFmtId="2" fontId="13" fillId="0" borderId="0" xfId="0" applyNumberFormat="1" applyFont="1"/>
    <xf numFmtId="0" fontId="26" fillId="0" borderId="0" xfId="0" applyFont="1" applyFill="1" applyBorder="1"/>
    <xf numFmtId="0" fontId="26" fillId="0" borderId="0" xfId="0" applyFont="1" applyFill="1"/>
    <xf numFmtId="0" fontId="26" fillId="0" borderId="0" xfId="0" applyFont="1" applyFill="1" applyBorder="1" applyAlignment="1">
      <alignment vertical="top"/>
    </xf>
    <xf numFmtId="0" fontId="27" fillId="2" borderId="0" xfId="0" applyFont="1" applyFill="1" applyBorder="1"/>
    <xf numFmtId="0" fontId="22" fillId="2" borderId="0" xfId="0" applyFont="1" applyFill="1" applyBorder="1"/>
    <xf numFmtId="0" fontId="28" fillId="2" borderId="0" xfId="0" applyFont="1" applyFill="1" applyBorder="1"/>
    <xf numFmtId="0" fontId="22" fillId="2" borderId="0" xfId="0" applyFont="1" applyFill="1" applyBorder="1" applyAlignment="1">
      <alignment vertical="top"/>
    </xf>
    <xf numFmtId="1" fontId="22" fillId="2" borderId="0" xfId="0" applyNumberFormat="1" applyFont="1" applyFill="1" applyBorder="1"/>
    <xf numFmtId="2" fontId="22" fillId="2" borderId="0" xfId="0" applyNumberFormat="1" applyFont="1" applyFill="1" applyBorder="1"/>
    <xf numFmtId="0" fontId="22" fillId="0" borderId="0" xfId="0" applyFont="1" applyBorder="1"/>
    <xf numFmtId="2" fontId="22" fillId="0" borderId="0" xfId="0" applyNumberFormat="1" applyFont="1" applyFill="1" applyBorder="1" applyAlignment="1">
      <alignment vertical="top"/>
    </xf>
    <xf numFmtId="1" fontId="2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23" fillId="0" borderId="12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zoomScaleNormal="100" workbookViewId="0">
      <selection activeCell="A27" sqref="A27"/>
    </sheetView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6" customWidth="1"/>
    <col min="4" max="4" width="12.42578125" style="6" customWidth="1"/>
    <col min="5" max="5" width="12.140625" style="6" customWidth="1"/>
    <col min="6" max="6" width="9.140625" style="6"/>
    <col min="7" max="7" width="13" style="6" customWidth="1"/>
    <col min="8" max="13" width="9.140625" style="6"/>
    <col min="14" max="22" width="9.140625" style="121"/>
    <col min="23" max="23" width="9.140625" style="127"/>
    <col min="24" max="16384" width="9.140625" style="6"/>
  </cols>
  <sheetData>
    <row r="1" spans="1:23" x14ac:dyDescent="0.2">
      <c r="A1" s="8" t="s">
        <v>30</v>
      </c>
      <c r="B1" s="8"/>
      <c r="C1" s="9"/>
    </row>
    <row r="2" spans="1:23" x14ac:dyDescent="0.2">
      <c r="A2" s="8" t="s">
        <v>31</v>
      </c>
      <c r="B2" s="8"/>
      <c r="C2" s="9"/>
    </row>
    <row r="3" spans="1:23" x14ac:dyDescent="0.2">
      <c r="A3" s="70" t="s">
        <v>0</v>
      </c>
      <c r="B3" s="71"/>
      <c r="C3" s="10"/>
    </row>
    <row r="4" spans="1:23" ht="9" customHeight="1" x14ac:dyDescent="0.2">
      <c r="A4" s="70"/>
      <c r="B4" s="71"/>
      <c r="C4" s="10"/>
    </row>
    <row r="5" spans="1:23" x14ac:dyDescent="0.2">
      <c r="A5" s="138" t="s">
        <v>32</v>
      </c>
      <c r="B5" s="138"/>
      <c r="C5" s="138"/>
      <c r="D5" s="138"/>
      <c r="E5" s="138"/>
    </row>
    <row r="6" spans="1:23" x14ac:dyDescent="0.2">
      <c r="A6" s="138" t="s">
        <v>106</v>
      </c>
      <c r="B6" s="138"/>
      <c r="C6" s="138"/>
      <c r="D6" s="138"/>
      <c r="E6" s="138"/>
    </row>
    <row r="7" spans="1:23" ht="12" customHeight="1" x14ac:dyDescent="0.2">
      <c r="A7" s="10"/>
      <c r="B7" s="10"/>
      <c r="E7" s="11" t="s">
        <v>33</v>
      </c>
    </row>
    <row r="8" spans="1:23" x14ac:dyDescent="0.2">
      <c r="A8" s="139" t="s">
        <v>34</v>
      </c>
      <c r="B8" s="139" t="s">
        <v>22</v>
      </c>
      <c r="C8" s="139" t="s">
        <v>35</v>
      </c>
      <c r="D8" s="147" t="s">
        <v>36</v>
      </c>
      <c r="E8" s="148"/>
    </row>
    <row r="9" spans="1:23" ht="28.5" customHeight="1" x14ac:dyDescent="0.25">
      <c r="A9" s="140"/>
      <c r="B9" s="140"/>
      <c r="C9" s="140"/>
      <c r="D9" s="77" t="s">
        <v>37</v>
      </c>
      <c r="E9" s="78" t="s">
        <v>38</v>
      </c>
      <c r="O9" s="129" t="s">
        <v>94</v>
      </c>
      <c r="P9" s="130"/>
      <c r="Q9" s="130"/>
      <c r="R9" s="130"/>
      <c r="S9" s="130"/>
      <c r="T9" s="130"/>
      <c r="U9" s="130"/>
      <c r="V9" s="130"/>
      <c r="W9" s="126"/>
    </row>
    <row r="10" spans="1:23" x14ac:dyDescent="0.2">
      <c r="A10" s="79"/>
      <c r="B10" s="79"/>
      <c r="C10" s="79"/>
      <c r="D10" s="79"/>
      <c r="O10" s="130"/>
      <c r="P10" s="130"/>
      <c r="Q10" s="130"/>
      <c r="R10" s="130"/>
      <c r="S10" s="130"/>
      <c r="T10" s="130"/>
      <c r="U10" s="130"/>
      <c r="V10" s="130"/>
      <c r="W10" s="126"/>
    </row>
    <row r="11" spans="1:23" x14ac:dyDescent="0.2">
      <c r="A11" s="70" t="s">
        <v>39</v>
      </c>
      <c r="B11" s="70"/>
      <c r="C11" s="70"/>
      <c r="D11" s="70"/>
      <c r="O11" s="130"/>
      <c r="P11" s="130" t="s">
        <v>91</v>
      </c>
      <c r="Q11" s="130"/>
      <c r="R11" s="131" t="s">
        <v>95</v>
      </c>
      <c r="S11" s="130"/>
      <c r="T11" s="130"/>
      <c r="U11" s="130"/>
      <c r="V11" s="130"/>
      <c r="W11" s="126"/>
    </row>
    <row r="12" spans="1:23" ht="18.75" customHeight="1" x14ac:dyDescent="0.2">
      <c r="A12" s="96" t="s">
        <v>40</v>
      </c>
      <c r="B12" s="112">
        <f>P12</f>
        <v>499982</v>
      </c>
      <c r="C12" s="99">
        <f>Q12</f>
        <v>2763.92</v>
      </c>
      <c r="D12" s="96">
        <f>R12</f>
        <v>410053</v>
      </c>
      <c r="E12" s="99">
        <f>S12</f>
        <v>3193.68</v>
      </c>
      <c r="O12" s="130" t="s">
        <v>81</v>
      </c>
      <c r="P12" s="130">
        <v>499982</v>
      </c>
      <c r="Q12" s="130">
        <v>2763.92</v>
      </c>
      <c r="R12" s="130">
        <v>410053</v>
      </c>
      <c r="S12" s="130">
        <v>3193.68</v>
      </c>
      <c r="T12" s="130"/>
      <c r="U12" s="130"/>
      <c r="V12" s="130"/>
      <c r="W12" s="126"/>
    </row>
    <row r="13" spans="1:23" x14ac:dyDescent="0.2">
      <c r="A13" s="80" t="s">
        <v>54</v>
      </c>
      <c r="B13" s="113">
        <f>P14</f>
        <v>35921</v>
      </c>
      <c r="C13" s="111">
        <f>Q14</f>
        <v>3698.23</v>
      </c>
      <c r="D13" s="110">
        <f>R14</f>
        <v>31437</v>
      </c>
      <c r="E13" s="111">
        <f>S14</f>
        <v>3897.76</v>
      </c>
      <c r="O13" s="130" t="s">
        <v>82</v>
      </c>
      <c r="P13" s="130">
        <v>202367</v>
      </c>
      <c r="Q13" s="130">
        <v>2659.2</v>
      </c>
      <c r="R13" s="130">
        <v>165965</v>
      </c>
      <c r="S13" s="130">
        <v>2965.48</v>
      </c>
      <c r="T13" s="130"/>
      <c r="U13" s="130"/>
      <c r="V13" s="130"/>
      <c r="W13" s="126"/>
    </row>
    <row r="14" spans="1:23" ht="15" x14ac:dyDescent="0.2">
      <c r="A14" s="80" t="s">
        <v>96</v>
      </c>
      <c r="B14" s="113">
        <f>P16</f>
        <v>83995</v>
      </c>
      <c r="C14" s="111">
        <f>Q16</f>
        <v>2439.7399999999998</v>
      </c>
      <c r="D14" s="110">
        <f>R16</f>
        <v>72357</v>
      </c>
      <c r="E14" s="111">
        <f>S16</f>
        <v>2753.82</v>
      </c>
      <c r="O14" s="130" t="s">
        <v>83</v>
      </c>
      <c r="P14" s="130">
        <v>35921</v>
      </c>
      <c r="Q14" s="130">
        <v>3698.23</v>
      </c>
      <c r="R14" s="130">
        <v>31437</v>
      </c>
      <c r="S14" s="130">
        <v>3897.76</v>
      </c>
      <c r="T14" s="130"/>
      <c r="U14" s="130"/>
      <c r="V14" s="130"/>
      <c r="W14" s="126"/>
    </row>
    <row r="15" spans="1:23" x14ac:dyDescent="0.2">
      <c r="A15" s="26" t="s">
        <v>41</v>
      </c>
      <c r="B15" s="114">
        <f>P18</f>
        <v>619898</v>
      </c>
      <c r="C15" s="115">
        <f>Q18</f>
        <v>2774.13</v>
      </c>
      <c r="D15" s="116">
        <f>R18</f>
        <v>513847</v>
      </c>
      <c r="E15" s="115">
        <f>S18</f>
        <v>3174.82</v>
      </c>
      <c r="O15" s="130" t="s">
        <v>84</v>
      </c>
      <c r="P15" s="130">
        <v>331</v>
      </c>
      <c r="Q15" s="130">
        <v>2908.3</v>
      </c>
      <c r="R15" s="130">
        <v>322</v>
      </c>
      <c r="S15" s="130">
        <v>2919.88</v>
      </c>
      <c r="T15" s="130"/>
      <c r="U15" s="130"/>
      <c r="V15" s="130"/>
      <c r="W15" s="126"/>
    </row>
    <row r="16" spans="1:23" x14ac:dyDescent="0.2">
      <c r="A16" s="110" t="s">
        <v>42</v>
      </c>
      <c r="B16" s="113">
        <f>P13</f>
        <v>202367</v>
      </c>
      <c r="C16" s="111">
        <f>Q13</f>
        <v>2659.2</v>
      </c>
      <c r="D16" s="110">
        <f>R13</f>
        <v>165965</v>
      </c>
      <c r="E16" s="111">
        <f>S13</f>
        <v>2965.48</v>
      </c>
      <c r="O16" s="130" t="s">
        <v>85</v>
      </c>
      <c r="P16" s="130">
        <v>83995</v>
      </c>
      <c r="Q16" s="130">
        <v>2439.7399999999998</v>
      </c>
      <c r="R16" s="130">
        <v>72357</v>
      </c>
      <c r="S16" s="130">
        <v>2753.82</v>
      </c>
      <c r="T16" s="130"/>
      <c r="U16" s="130"/>
      <c r="V16" s="130"/>
      <c r="W16" s="126"/>
    </row>
    <row r="17" spans="1:23" ht="15.75" customHeight="1" x14ac:dyDescent="0.2">
      <c r="A17" s="81" t="s">
        <v>55</v>
      </c>
      <c r="B17" s="113">
        <f>P15</f>
        <v>331</v>
      </c>
      <c r="C17" s="111">
        <f>Q15</f>
        <v>2908.3</v>
      </c>
      <c r="D17" s="110">
        <f>R15</f>
        <v>322</v>
      </c>
      <c r="E17" s="111">
        <f>S15</f>
        <v>2919.88</v>
      </c>
      <c r="O17" s="130" t="s">
        <v>86</v>
      </c>
      <c r="P17" s="130">
        <v>822596</v>
      </c>
      <c r="Q17" s="130">
        <v>2745.91</v>
      </c>
      <c r="R17" s="130">
        <v>680134</v>
      </c>
      <c r="S17" s="130">
        <v>3123.61</v>
      </c>
      <c r="T17" s="130">
        <f>SUM(P12:P16)-P17</f>
        <v>0</v>
      </c>
      <c r="U17" s="130">
        <f>SUM(R12:R16)-R17</f>
        <v>0</v>
      </c>
      <c r="V17" s="130">
        <f>SUM(P17,P19,P20)-P21</f>
        <v>0</v>
      </c>
      <c r="W17" s="126"/>
    </row>
    <row r="18" spans="1:23" x14ac:dyDescent="0.2">
      <c r="A18" s="26" t="s">
        <v>43</v>
      </c>
      <c r="B18" s="114">
        <f>P17</f>
        <v>822596</v>
      </c>
      <c r="C18" s="115">
        <f>Q17</f>
        <v>2745.91</v>
      </c>
      <c r="D18" s="116">
        <f>R17</f>
        <v>680134</v>
      </c>
      <c r="E18" s="115">
        <f>S17</f>
        <v>3123.61</v>
      </c>
      <c r="O18" s="130" t="s">
        <v>87</v>
      </c>
      <c r="P18" s="130">
        <v>619898</v>
      </c>
      <c r="Q18" s="130">
        <v>2774.13</v>
      </c>
      <c r="R18" s="130">
        <v>513847</v>
      </c>
      <c r="S18" s="130">
        <v>3174.82</v>
      </c>
      <c r="T18" s="130">
        <f>SUM(P12,P14,P16)-P18</f>
        <v>0</v>
      </c>
      <c r="U18" s="130">
        <f>SUM(R12,R14,R16)-R18</f>
        <v>0</v>
      </c>
      <c r="V18" s="130"/>
      <c r="W18" s="126"/>
    </row>
    <row r="19" spans="1:23" ht="15" x14ac:dyDescent="0.2">
      <c r="A19" s="110" t="s">
        <v>100</v>
      </c>
      <c r="B19" s="113">
        <f t="shared" ref="B19:E20" si="0">P19</f>
        <v>109318</v>
      </c>
      <c r="C19" s="111">
        <f t="shared" si="0"/>
        <v>2083.5700000000002</v>
      </c>
      <c r="D19" s="110">
        <f t="shared" si="0"/>
        <v>103246</v>
      </c>
      <c r="E19" s="111">
        <f t="shared" si="0"/>
        <v>2177.5500000000002</v>
      </c>
      <c r="O19" s="130" t="s">
        <v>88</v>
      </c>
      <c r="P19" s="130">
        <v>109318</v>
      </c>
      <c r="Q19" s="130">
        <v>2083.5700000000002</v>
      </c>
      <c r="R19" s="130">
        <v>103246</v>
      </c>
      <c r="S19" s="130">
        <v>2177.5500000000002</v>
      </c>
      <c r="T19" s="130"/>
      <c r="U19" s="130"/>
      <c r="V19" s="130"/>
      <c r="W19" s="126"/>
    </row>
    <row r="20" spans="1:23" s="75" customFormat="1" ht="16.5" customHeight="1" x14ac:dyDescent="0.2">
      <c r="A20" s="110" t="s">
        <v>44</v>
      </c>
      <c r="B20" s="113">
        <f t="shared" si="0"/>
        <v>218111</v>
      </c>
      <c r="C20" s="111">
        <f t="shared" si="0"/>
        <v>2088.8200000000002</v>
      </c>
      <c r="D20" s="110">
        <f t="shared" si="0"/>
        <v>187627</v>
      </c>
      <c r="E20" s="117">
        <f t="shared" si="0"/>
        <v>2327.5500000000002</v>
      </c>
      <c r="G20" s="76"/>
      <c r="N20" s="122"/>
      <c r="O20" s="132" t="s">
        <v>89</v>
      </c>
      <c r="P20" s="132">
        <v>218111</v>
      </c>
      <c r="Q20" s="132">
        <v>2088.8200000000002</v>
      </c>
      <c r="R20" s="132">
        <v>187627</v>
      </c>
      <c r="S20" s="132">
        <v>2327.5500000000002</v>
      </c>
      <c r="T20" s="132"/>
      <c r="U20" s="132"/>
      <c r="V20" s="132"/>
      <c r="W20" s="128"/>
    </row>
    <row r="21" spans="1:23" ht="15.75" customHeight="1" x14ac:dyDescent="0.2">
      <c r="A21" s="14" t="s">
        <v>45</v>
      </c>
      <c r="B21" s="86">
        <f>SUM(P17,P19,P20)</f>
        <v>1150025</v>
      </c>
      <c r="C21" s="87">
        <f>Q21</f>
        <v>2558.33</v>
      </c>
      <c r="D21" s="88">
        <f>SUM(D18:D20)</f>
        <v>971007</v>
      </c>
      <c r="E21" s="87">
        <f>S21</f>
        <v>2869.2</v>
      </c>
      <c r="G21" s="67"/>
      <c r="O21" s="130" t="s">
        <v>90</v>
      </c>
      <c r="P21" s="130">
        <v>1150025</v>
      </c>
      <c r="Q21" s="130">
        <v>2558.33</v>
      </c>
      <c r="R21" s="130">
        <v>971007</v>
      </c>
      <c r="S21" s="130">
        <v>2869.2</v>
      </c>
      <c r="T21" s="130">
        <f>SUM(P17,P19,P20)-P21</f>
        <v>0</v>
      </c>
      <c r="U21" s="130">
        <f>SUM(R17,R19,R20)-R21</f>
        <v>0</v>
      </c>
      <c r="V21" s="130"/>
      <c r="W21" s="126"/>
    </row>
    <row r="22" spans="1:23" ht="16.5" customHeight="1" x14ac:dyDescent="0.2">
      <c r="A22" s="82"/>
      <c r="B22" s="83"/>
      <c r="C22" s="83"/>
      <c r="D22" s="5"/>
      <c r="O22" s="130" t="s">
        <v>92</v>
      </c>
      <c r="P22" s="130">
        <v>1243722</v>
      </c>
      <c r="Q22" s="130">
        <v>2778.75</v>
      </c>
      <c r="R22" s="130">
        <v>1064530</v>
      </c>
      <c r="S22" s="130">
        <v>3099.34</v>
      </c>
      <c r="T22" s="130"/>
      <c r="U22" s="130"/>
      <c r="V22" s="130"/>
      <c r="W22" s="126"/>
    </row>
    <row r="23" spans="1:23" x14ac:dyDescent="0.2">
      <c r="A23" s="70" t="s">
        <v>50</v>
      </c>
      <c r="B23" s="70"/>
      <c r="C23" s="70"/>
      <c r="D23" s="70"/>
      <c r="O23" s="130" t="s">
        <v>93</v>
      </c>
      <c r="P23" s="133">
        <f>B44-B36-B28-B21-B43</f>
        <v>0</v>
      </c>
      <c r="Q23" s="130"/>
      <c r="R23" s="130">
        <f>D44-D43-D36-D28-D21</f>
        <v>0</v>
      </c>
      <c r="S23" s="134">
        <f>((D21*E21)+(D28*E28)+(D36*E36)+(D43*E43))/D44</f>
        <v>3099.3371011338331</v>
      </c>
      <c r="T23" s="130">
        <f>R18-R16-R14-R12</f>
        <v>0</v>
      </c>
      <c r="U23" s="130"/>
      <c r="V23" s="130"/>
      <c r="W23" s="126"/>
    </row>
    <row r="24" spans="1:23" x14ac:dyDescent="0.2">
      <c r="A24" s="18" t="s">
        <v>51</v>
      </c>
      <c r="B24" s="18"/>
      <c r="C24" s="18"/>
      <c r="D24" s="18"/>
      <c r="O24" s="130"/>
      <c r="P24" s="130"/>
      <c r="Q24" s="130"/>
      <c r="R24" s="130">
        <f>D44-D43-D36-D28-D21</f>
        <v>0</v>
      </c>
      <c r="S24" s="130"/>
      <c r="T24" s="130"/>
      <c r="U24" s="130"/>
      <c r="V24" s="130"/>
      <c r="W24" s="126"/>
    </row>
    <row r="25" spans="1:23" ht="18.75" customHeight="1" x14ac:dyDescent="0.2">
      <c r="A25" s="97" t="s">
        <v>40</v>
      </c>
      <c r="B25" s="96">
        <f t="shared" ref="B25:E27" si="1">P25</f>
        <v>6244</v>
      </c>
      <c r="C25" s="99">
        <f t="shared" si="1"/>
        <v>4425.68</v>
      </c>
      <c r="D25" s="97">
        <f t="shared" si="1"/>
        <v>6155</v>
      </c>
      <c r="E25" s="99">
        <f t="shared" si="1"/>
        <v>4446.34</v>
      </c>
      <c r="O25" s="130"/>
      <c r="P25" s="130">
        <v>6244</v>
      </c>
      <c r="Q25" s="130">
        <v>4425.68</v>
      </c>
      <c r="R25" s="130">
        <v>6155</v>
      </c>
      <c r="S25" s="130">
        <v>4446.34</v>
      </c>
      <c r="T25" s="130"/>
      <c r="U25" s="130"/>
      <c r="V25" s="130"/>
      <c r="W25" s="126"/>
    </row>
    <row r="26" spans="1:23" x14ac:dyDescent="0.2">
      <c r="A26" s="100" t="s">
        <v>46</v>
      </c>
      <c r="B26" s="110">
        <f t="shared" si="1"/>
        <v>8419</v>
      </c>
      <c r="C26" s="111">
        <f t="shared" si="1"/>
        <v>3626.55</v>
      </c>
      <c r="D26" s="100">
        <f t="shared" si="1"/>
        <v>8413</v>
      </c>
      <c r="E26" s="111">
        <f t="shared" si="1"/>
        <v>3628.24</v>
      </c>
      <c r="O26" s="130"/>
      <c r="P26" s="130">
        <v>8419</v>
      </c>
      <c r="Q26" s="130">
        <v>3626.55</v>
      </c>
      <c r="R26" s="130">
        <v>8413</v>
      </c>
      <c r="S26" s="130">
        <v>3628.24</v>
      </c>
      <c r="T26" s="130"/>
      <c r="U26" s="130"/>
      <c r="V26" s="130"/>
      <c r="W26" s="126"/>
    </row>
    <row r="27" spans="1:23" s="75" customFormat="1" ht="16.5" customHeight="1" x14ac:dyDescent="0.2">
      <c r="A27" s="100" t="s">
        <v>44</v>
      </c>
      <c r="B27" s="110">
        <f t="shared" si="1"/>
        <v>1149</v>
      </c>
      <c r="C27" s="111">
        <f t="shared" si="1"/>
        <v>3916.75</v>
      </c>
      <c r="D27" s="100">
        <f t="shared" si="1"/>
        <v>1141</v>
      </c>
      <c r="E27" s="111">
        <f t="shared" si="1"/>
        <v>3934.33</v>
      </c>
      <c r="N27" s="122"/>
      <c r="O27" s="132"/>
      <c r="P27" s="132">
        <v>1149</v>
      </c>
      <c r="Q27" s="132">
        <v>3916.75</v>
      </c>
      <c r="R27" s="135">
        <v>1141</v>
      </c>
      <c r="S27" s="135">
        <v>3934.33</v>
      </c>
      <c r="T27" s="132"/>
      <c r="U27" s="132"/>
      <c r="V27" s="132"/>
      <c r="W27" s="128"/>
    </row>
    <row r="28" spans="1:23" ht="15.75" customHeight="1" x14ac:dyDescent="0.2">
      <c r="A28" s="14" t="s">
        <v>1</v>
      </c>
      <c r="B28" s="88">
        <f>SUM(P25:P27)</f>
        <v>15812</v>
      </c>
      <c r="C28" s="87">
        <f>Q28</f>
        <v>3963.2</v>
      </c>
      <c r="D28" s="88">
        <f>SUM(D25:D27)</f>
        <v>15709</v>
      </c>
      <c r="E28" s="87">
        <f>S28</f>
        <v>3971.01</v>
      </c>
      <c r="O28" s="130"/>
      <c r="P28" s="130">
        <v>15812</v>
      </c>
      <c r="Q28" s="130">
        <v>3963.2</v>
      </c>
      <c r="R28" s="135">
        <v>15709</v>
      </c>
      <c r="S28" s="135">
        <v>3971.01</v>
      </c>
      <c r="T28" s="130">
        <f>P28-P25-P26-P27</f>
        <v>0</v>
      </c>
      <c r="U28" s="130">
        <f>R28-R25-R26-R27</f>
        <v>0</v>
      </c>
      <c r="V28" s="130"/>
      <c r="W28" s="126"/>
    </row>
    <row r="29" spans="1:23" ht="16.5" customHeight="1" x14ac:dyDescent="0.2">
      <c r="A29" s="21"/>
      <c r="B29" s="22"/>
      <c r="C29" s="22"/>
      <c r="D29" s="25"/>
      <c r="O29" s="130"/>
      <c r="P29" s="130"/>
      <c r="Q29" s="130"/>
      <c r="R29" s="130"/>
      <c r="S29" s="130"/>
      <c r="T29" s="130"/>
      <c r="U29" s="130"/>
      <c r="V29" s="130"/>
      <c r="W29" s="126"/>
    </row>
    <row r="30" spans="1:23" x14ac:dyDescent="0.2">
      <c r="A30" s="143" t="s">
        <v>56</v>
      </c>
      <c r="B30" s="143"/>
      <c r="C30" s="143"/>
      <c r="D30" s="143"/>
      <c r="E30" s="143"/>
      <c r="O30" s="130"/>
      <c r="P30" s="130"/>
      <c r="Q30" s="130"/>
      <c r="R30" s="130"/>
      <c r="S30" s="130"/>
      <c r="T30" s="130"/>
      <c r="U30" s="130"/>
      <c r="V30" s="130"/>
      <c r="W30" s="126"/>
    </row>
    <row r="31" spans="1:23" x14ac:dyDescent="0.2">
      <c r="A31" s="20" t="s">
        <v>57</v>
      </c>
      <c r="O31" s="130"/>
      <c r="P31" s="130"/>
      <c r="Q31" s="130"/>
      <c r="R31" s="130"/>
      <c r="S31" s="130"/>
      <c r="T31" s="130"/>
      <c r="U31" s="130"/>
      <c r="V31" s="130"/>
      <c r="W31" s="126"/>
    </row>
    <row r="32" spans="1:23" ht="15" customHeight="1" x14ac:dyDescent="0.2">
      <c r="A32" s="96" t="s">
        <v>59</v>
      </c>
      <c r="B32" s="97">
        <f t="shared" ref="B32:E35" si="2">P32</f>
        <v>1656</v>
      </c>
      <c r="C32" s="98">
        <f t="shared" si="2"/>
        <v>3118.29</v>
      </c>
      <c r="D32" s="97">
        <f t="shared" si="2"/>
        <v>1656</v>
      </c>
      <c r="E32" s="99">
        <f t="shared" si="2"/>
        <v>3118.29</v>
      </c>
      <c r="O32" s="130"/>
      <c r="P32" s="130">
        <v>1656</v>
      </c>
      <c r="Q32" s="130">
        <v>3118.29</v>
      </c>
      <c r="R32" s="130">
        <v>1656</v>
      </c>
      <c r="S32" s="130">
        <v>3118.29</v>
      </c>
      <c r="T32" s="130"/>
      <c r="U32" s="130"/>
      <c r="V32" s="130"/>
      <c r="W32" s="126"/>
    </row>
    <row r="33" spans="1:23" ht="15" customHeight="1" x14ac:dyDescent="0.2">
      <c r="A33" s="94" t="s">
        <v>97</v>
      </c>
      <c r="B33" s="100">
        <f>P33</f>
        <v>1140</v>
      </c>
      <c r="C33" s="101">
        <f>Q33</f>
        <v>3828.03</v>
      </c>
      <c r="D33" s="100">
        <f>R33</f>
        <v>1138</v>
      </c>
      <c r="E33" s="102">
        <f>S33</f>
        <v>3829.03</v>
      </c>
      <c r="O33" s="130"/>
      <c r="P33" s="130">
        <v>1140</v>
      </c>
      <c r="Q33" s="130">
        <v>3828.03</v>
      </c>
      <c r="R33" s="130">
        <v>1138</v>
      </c>
      <c r="S33" s="130">
        <v>3829.03</v>
      </c>
      <c r="T33" s="130"/>
      <c r="U33" s="130"/>
      <c r="V33" s="130"/>
      <c r="W33" s="126"/>
    </row>
    <row r="34" spans="1:23" ht="15" customHeight="1" x14ac:dyDescent="0.2">
      <c r="A34" s="80" t="s">
        <v>101</v>
      </c>
      <c r="B34" s="100">
        <f t="shared" si="2"/>
        <v>53665</v>
      </c>
      <c r="C34" s="101">
        <f t="shared" si="2"/>
        <v>5904.31</v>
      </c>
      <c r="D34" s="100">
        <f t="shared" si="2"/>
        <v>53604</v>
      </c>
      <c r="E34" s="102">
        <f t="shared" si="2"/>
        <v>5907.26</v>
      </c>
      <c r="O34" s="130"/>
      <c r="P34" s="130">
        <v>53665</v>
      </c>
      <c r="Q34" s="130">
        <v>5904.31</v>
      </c>
      <c r="R34" s="130">
        <v>53604</v>
      </c>
      <c r="S34" s="130">
        <v>5907.26</v>
      </c>
      <c r="T34" s="130"/>
      <c r="U34" s="130"/>
      <c r="V34" s="130"/>
      <c r="W34" s="126"/>
    </row>
    <row r="35" spans="1:23" s="75" customFormat="1" ht="15" customHeight="1" x14ac:dyDescent="0.2">
      <c r="A35" s="80" t="s">
        <v>44</v>
      </c>
      <c r="B35" s="100">
        <f t="shared" si="2"/>
        <v>14675</v>
      </c>
      <c r="C35" s="101">
        <f t="shared" si="2"/>
        <v>6965.43</v>
      </c>
      <c r="D35" s="100">
        <f t="shared" si="2"/>
        <v>14668</v>
      </c>
      <c r="E35" s="102">
        <f t="shared" si="2"/>
        <v>6967.07</v>
      </c>
      <c r="N35" s="122"/>
      <c r="O35" s="132"/>
      <c r="P35" s="132">
        <v>14675</v>
      </c>
      <c r="Q35" s="132">
        <v>6965.43</v>
      </c>
      <c r="R35" s="132">
        <v>14668</v>
      </c>
      <c r="S35" s="132">
        <v>6967.07</v>
      </c>
      <c r="T35" s="132"/>
      <c r="U35" s="132"/>
      <c r="V35" s="132"/>
      <c r="W35" s="128"/>
    </row>
    <row r="36" spans="1:23" ht="17.25" customHeight="1" x14ac:dyDescent="0.2">
      <c r="A36" s="14" t="s">
        <v>1</v>
      </c>
      <c r="B36" s="88">
        <f>SUM(P32:P35)</f>
        <v>71136</v>
      </c>
      <c r="C36" s="87">
        <f>Q36</f>
        <v>6025.09</v>
      </c>
      <c r="D36" s="88">
        <f>SUM(D32:D35)</f>
        <v>71066</v>
      </c>
      <c r="E36" s="87">
        <f>S36</f>
        <v>6027.73</v>
      </c>
      <c r="O36" s="130"/>
      <c r="P36" s="130">
        <v>71136</v>
      </c>
      <c r="Q36" s="130">
        <v>6025.09</v>
      </c>
      <c r="R36" s="130">
        <v>71066</v>
      </c>
      <c r="S36" s="130">
        <v>6027.73</v>
      </c>
      <c r="T36" s="130">
        <f>P36-P32-P33-P34-P35</f>
        <v>0</v>
      </c>
      <c r="U36" s="130">
        <f>R36-R32-R33-R34-R35</f>
        <v>0</v>
      </c>
      <c r="V36" s="130"/>
      <c r="W36" s="126"/>
    </row>
    <row r="37" spans="1:23" ht="16.5" customHeight="1" x14ac:dyDescent="0.2">
      <c r="A37" s="18"/>
      <c r="B37" s="89"/>
      <c r="C37" s="89"/>
      <c r="D37" s="90"/>
      <c r="E37" s="91"/>
      <c r="O37" s="130"/>
      <c r="P37" s="130"/>
      <c r="Q37" s="130"/>
      <c r="R37" s="130"/>
      <c r="S37" s="130"/>
      <c r="T37" s="130"/>
      <c r="U37" s="130"/>
      <c r="V37" s="130"/>
      <c r="W37" s="126"/>
    </row>
    <row r="38" spans="1:23" x14ac:dyDescent="0.2">
      <c r="A38" s="18" t="s">
        <v>52</v>
      </c>
      <c r="B38" s="18"/>
      <c r="C38" s="18"/>
      <c r="D38" s="18"/>
      <c r="O38" s="130"/>
      <c r="P38" s="130"/>
      <c r="Q38" s="130"/>
      <c r="R38" s="130"/>
      <c r="S38" s="130"/>
      <c r="T38" s="130"/>
      <c r="U38" s="130"/>
      <c r="V38" s="130"/>
      <c r="W38" s="126"/>
    </row>
    <row r="39" spans="1:23" x14ac:dyDescent="0.2">
      <c r="A39" s="18" t="s">
        <v>53</v>
      </c>
      <c r="B39" s="18"/>
      <c r="C39" s="18"/>
      <c r="D39" s="18"/>
      <c r="O39" s="130"/>
      <c r="P39" s="130"/>
      <c r="Q39" s="130"/>
      <c r="R39" s="130"/>
      <c r="S39" s="130"/>
      <c r="T39" s="130"/>
      <c r="U39" s="130"/>
      <c r="V39" s="130"/>
      <c r="W39" s="126"/>
    </row>
    <row r="40" spans="1:23" x14ac:dyDescent="0.2">
      <c r="A40" s="18" t="s">
        <v>76</v>
      </c>
      <c r="B40" s="18"/>
      <c r="C40" s="18"/>
      <c r="D40" s="18"/>
      <c r="O40" s="130"/>
      <c r="P40" s="130"/>
      <c r="Q40" s="130"/>
      <c r="R40" s="130"/>
      <c r="S40" s="130"/>
      <c r="T40" s="130"/>
      <c r="U40" s="130"/>
      <c r="V40" s="130"/>
      <c r="W40" s="126"/>
    </row>
    <row r="41" spans="1:23" ht="18.75" customHeight="1" x14ac:dyDescent="0.2">
      <c r="A41" s="84" t="s">
        <v>46</v>
      </c>
      <c r="B41" s="103">
        <f t="shared" ref="B41:E42" si="3">P41</f>
        <v>5902</v>
      </c>
      <c r="C41" s="104">
        <f t="shared" si="3"/>
        <v>3371.29</v>
      </c>
      <c r="D41" s="103">
        <f t="shared" si="3"/>
        <v>5902</v>
      </c>
      <c r="E41" s="105">
        <f t="shared" si="3"/>
        <v>3371.29</v>
      </c>
      <c r="O41" s="130"/>
      <c r="P41" s="135">
        <v>5902</v>
      </c>
      <c r="Q41" s="135">
        <v>3371.29</v>
      </c>
      <c r="R41" s="130">
        <v>5902</v>
      </c>
      <c r="S41" s="130">
        <v>3371.29</v>
      </c>
      <c r="T41" s="130"/>
      <c r="U41" s="130"/>
      <c r="V41" s="130"/>
      <c r="W41" s="126"/>
    </row>
    <row r="42" spans="1:23" s="75" customFormat="1" ht="16.5" customHeight="1" x14ac:dyDescent="0.2">
      <c r="A42" s="80" t="s">
        <v>44</v>
      </c>
      <c r="B42" s="106">
        <f t="shared" si="3"/>
        <v>847</v>
      </c>
      <c r="C42" s="107">
        <f t="shared" si="3"/>
        <v>3165.65</v>
      </c>
      <c r="D42" s="108">
        <f t="shared" si="3"/>
        <v>846</v>
      </c>
      <c r="E42" s="109">
        <f t="shared" si="3"/>
        <v>3167.15</v>
      </c>
      <c r="N42" s="122"/>
      <c r="O42" s="132"/>
      <c r="P42" s="135">
        <v>847</v>
      </c>
      <c r="Q42" s="135">
        <v>3165.65</v>
      </c>
      <c r="R42" s="132">
        <v>846</v>
      </c>
      <c r="S42" s="132">
        <v>3167.15</v>
      </c>
      <c r="T42" s="132"/>
      <c r="U42" s="132"/>
      <c r="V42" s="132"/>
      <c r="W42" s="128"/>
    </row>
    <row r="43" spans="1:23" ht="15" customHeight="1" x14ac:dyDescent="0.2">
      <c r="A43" s="14" t="s">
        <v>1</v>
      </c>
      <c r="B43" s="88">
        <f>SUM(B41:B42)</f>
        <v>6749</v>
      </c>
      <c r="C43" s="87">
        <f>Q43</f>
        <v>3345.48</v>
      </c>
      <c r="D43" s="92">
        <f>R43</f>
        <v>6748</v>
      </c>
      <c r="E43" s="87">
        <f>S43</f>
        <v>3345.7</v>
      </c>
      <c r="O43" s="130"/>
      <c r="P43" s="135">
        <v>6749</v>
      </c>
      <c r="Q43" s="135">
        <v>3345.48</v>
      </c>
      <c r="R43" s="130">
        <v>6748</v>
      </c>
      <c r="S43" s="130">
        <v>3345.7</v>
      </c>
      <c r="T43" s="130"/>
      <c r="U43" s="130"/>
      <c r="V43" s="130"/>
      <c r="W43" s="126"/>
    </row>
    <row r="44" spans="1:23" ht="18" customHeight="1" x14ac:dyDescent="0.2">
      <c r="A44" s="14" t="s">
        <v>47</v>
      </c>
      <c r="B44" s="86">
        <f>SUM(B21,B28,B36,B43)</f>
        <v>1243722</v>
      </c>
      <c r="C44" s="87">
        <f>Q22</f>
        <v>2778.75</v>
      </c>
      <c r="D44" s="88">
        <f>SUM(D21,D28,D36,D43)</f>
        <v>1064530</v>
      </c>
      <c r="E44" s="87">
        <f>S22</f>
        <v>3099.34</v>
      </c>
    </row>
    <row r="45" spans="1:23" ht="6" customHeight="1" x14ac:dyDescent="0.2">
      <c r="A45" s="21"/>
      <c r="B45" s="22"/>
      <c r="C45" s="23"/>
      <c r="D45" s="22"/>
      <c r="E45" s="23"/>
    </row>
    <row r="46" spans="1:23" x14ac:dyDescent="0.2">
      <c r="A46" s="18" t="s">
        <v>48</v>
      </c>
      <c r="B46" s="24"/>
      <c r="C46" s="24"/>
      <c r="D46" s="25"/>
      <c r="P46" s="121" t="s">
        <v>105</v>
      </c>
    </row>
    <row r="47" spans="1:23" x14ac:dyDescent="0.2">
      <c r="A47" s="85" t="s">
        <v>49</v>
      </c>
      <c r="B47" s="4"/>
      <c r="C47" s="4"/>
      <c r="D47" s="5"/>
      <c r="O47" s="122"/>
      <c r="P47" s="136">
        <f>((B21*C21)+(B28*C28)+(B36*C36)+(B43*C43))/(B21+B28+B36+B43)</f>
        <v>2778.7471986585429</v>
      </c>
      <c r="Q47" s="136">
        <f>((D21*E21)+(D28*E28)+(D36*E36)+(D43*E43))/(D21+D28+D36+D43)</f>
        <v>3099.3371011338331</v>
      </c>
      <c r="R47" s="122"/>
      <c r="S47" s="122"/>
      <c r="T47" s="122"/>
      <c r="U47" s="122"/>
      <c r="V47" s="122"/>
    </row>
    <row r="48" spans="1:23" x14ac:dyDescent="0.2">
      <c r="A48" s="145"/>
      <c r="B48" s="146"/>
      <c r="C48" s="146"/>
      <c r="D48" s="146"/>
      <c r="E48" s="146"/>
      <c r="P48" s="137">
        <f>B21+B28+B36+B43</f>
        <v>1243722</v>
      </c>
      <c r="Q48" s="121">
        <f>D21+D28+D36+D43</f>
        <v>1064530</v>
      </c>
    </row>
    <row r="49" spans="1:10" ht="43.5" customHeight="1" x14ac:dyDescent="0.2">
      <c r="A49" s="141" t="s">
        <v>102</v>
      </c>
      <c r="B49" s="142"/>
      <c r="C49" s="142"/>
      <c r="D49" s="142"/>
      <c r="E49" s="142"/>
    </row>
    <row r="50" spans="1:10" ht="24" customHeight="1" x14ac:dyDescent="0.2">
      <c r="A50" s="144" t="s">
        <v>98</v>
      </c>
      <c r="B50" s="144"/>
      <c r="C50" s="144"/>
      <c r="D50" s="144"/>
      <c r="E50" s="144"/>
      <c r="F50" s="95"/>
      <c r="G50" s="95"/>
      <c r="H50" s="95"/>
      <c r="I50" s="95"/>
      <c r="J50" s="95"/>
    </row>
  </sheetData>
  <mergeCells count="10">
    <mergeCell ref="A49:E49"/>
    <mergeCell ref="A30:E30"/>
    <mergeCell ref="A50:E50"/>
    <mergeCell ref="A48:E48"/>
    <mergeCell ref="D8:E8"/>
    <mergeCell ref="A5:E5"/>
    <mergeCell ref="A6:E6"/>
    <mergeCell ref="A8:A9"/>
    <mergeCell ref="B8:B9"/>
    <mergeCell ref="C8:C9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110" zoomScaleNormal="110" workbookViewId="0">
      <selection activeCell="G34" sqref="G34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0" width="9.140625" style="3" customWidth="1"/>
    <col min="21" max="22" width="9.140625" style="118" customWidth="1"/>
    <col min="23" max="24" width="9.140625" style="3" customWidth="1"/>
    <col min="25" max="16384" width="9.140625" style="3"/>
  </cols>
  <sheetData>
    <row r="1" spans="1:22" x14ac:dyDescent="0.2">
      <c r="A1" s="27" t="s">
        <v>2</v>
      </c>
      <c r="B1" s="27"/>
      <c r="C1" s="27"/>
      <c r="J1" s="27" t="s">
        <v>2</v>
      </c>
      <c r="K1" s="27"/>
      <c r="L1" s="27"/>
    </row>
    <row r="2" spans="1:22" x14ac:dyDescent="0.2">
      <c r="A2" s="27" t="s">
        <v>3</v>
      </c>
      <c r="B2" s="27"/>
      <c r="C2" s="27"/>
      <c r="J2" s="27" t="s">
        <v>3</v>
      </c>
      <c r="K2" s="27"/>
      <c r="L2" s="27"/>
    </row>
    <row r="3" spans="1:22" x14ac:dyDescent="0.2">
      <c r="A3" s="28" t="s">
        <v>0</v>
      </c>
      <c r="B3" s="28"/>
      <c r="C3" s="28"/>
      <c r="J3" s="28" t="s">
        <v>0</v>
      </c>
      <c r="K3" s="28"/>
      <c r="L3" s="28"/>
    </row>
    <row r="4" spans="1:22" x14ac:dyDescent="0.2">
      <c r="A4" s="28"/>
      <c r="B4" s="28"/>
      <c r="C4" s="28"/>
      <c r="J4" s="28"/>
      <c r="K4" s="28"/>
      <c r="L4" s="28"/>
    </row>
    <row r="5" spans="1:22" x14ac:dyDescent="0.2">
      <c r="U5" s="3"/>
      <c r="V5" s="3"/>
    </row>
    <row r="6" spans="1:22" ht="12.75" x14ac:dyDescent="0.2">
      <c r="A6" s="149" t="s">
        <v>24</v>
      </c>
      <c r="B6" s="149"/>
      <c r="C6" s="149"/>
      <c r="D6" s="149"/>
      <c r="E6" s="149"/>
      <c r="F6" s="149"/>
      <c r="G6" s="149"/>
      <c r="H6" s="149"/>
      <c r="I6" s="149"/>
      <c r="J6" s="149" t="s">
        <v>25</v>
      </c>
      <c r="K6" s="149"/>
      <c r="L6" s="149"/>
      <c r="M6" s="149"/>
      <c r="N6" s="149"/>
      <c r="O6" s="149"/>
      <c r="P6" s="149"/>
      <c r="Q6" s="149"/>
      <c r="R6" s="149"/>
      <c r="U6" s="3"/>
      <c r="V6" s="3"/>
    </row>
    <row r="7" spans="1:22" ht="12.75" x14ac:dyDescent="0.2">
      <c r="A7" s="149" t="s">
        <v>23</v>
      </c>
      <c r="B7" s="149"/>
      <c r="C7" s="149"/>
      <c r="D7" s="149"/>
      <c r="E7" s="149"/>
      <c r="F7" s="149"/>
      <c r="G7" s="149"/>
      <c r="H7" s="149"/>
      <c r="I7" s="149"/>
      <c r="J7" s="149" t="s">
        <v>23</v>
      </c>
      <c r="K7" s="149"/>
      <c r="L7" s="149"/>
      <c r="M7" s="149"/>
      <c r="N7" s="149"/>
      <c r="O7" s="149"/>
      <c r="P7" s="149"/>
      <c r="Q7" s="149"/>
      <c r="R7" s="149"/>
      <c r="U7" s="3"/>
      <c r="V7" s="3"/>
    </row>
    <row r="8" spans="1:22" ht="12.75" x14ac:dyDescent="0.2">
      <c r="A8" s="150" t="s">
        <v>68</v>
      </c>
      <c r="B8" s="150"/>
      <c r="C8" s="150"/>
      <c r="D8" s="150"/>
      <c r="E8" s="150"/>
      <c r="F8" s="150"/>
      <c r="G8" s="150"/>
      <c r="H8" s="150"/>
      <c r="I8" s="150"/>
      <c r="J8" s="149" t="s">
        <v>58</v>
      </c>
      <c r="K8" s="149"/>
      <c r="L8" s="149"/>
      <c r="M8" s="149"/>
      <c r="N8" s="149"/>
      <c r="O8" s="149"/>
      <c r="P8" s="149"/>
      <c r="Q8" s="149"/>
      <c r="R8" s="149"/>
      <c r="U8" s="3"/>
      <c r="V8" s="3"/>
    </row>
    <row r="9" spans="1:22" ht="12.75" x14ac:dyDescent="0.2">
      <c r="A9" s="73"/>
      <c r="B9" s="73"/>
      <c r="C9" s="73"/>
      <c r="D9" s="73"/>
      <c r="E9" s="73"/>
      <c r="F9" s="73"/>
      <c r="G9" s="73"/>
      <c r="H9" s="73"/>
      <c r="I9" s="73"/>
      <c r="J9" s="149" t="s">
        <v>69</v>
      </c>
      <c r="K9" s="149"/>
      <c r="L9" s="149"/>
      <c r="M9" s="149"/>
      <c r="N9" s="149"/>
      <c r="O9" s="149"/>
      <c r="P9" s="149"/>
      <c r="Q9" s="149"/>
      <c r="R9" s="149"/>
      <c r="U9" s="3"/>
      <c r="V9" s="3"/>
    </row>
    <row r="10" spans="1:22" x14ac:dyDescent="0.2">
      <c r="A10" s="151" t="s">
        <v>106</v>
      </c>
      <c r="B10" s="151"/>
      <c r="C10" s="151"/>
      <c r="D10" s="151"/>
      <c r="E10" s="151"/>
      <c r="F10" s="151"/>
      <c r="G10" s="151"/>
      <c r="H10" s="151"/>
      <c r="I10" s="151"/>
      <c r="J10" s="1"/>
      <c r="K10" s="1"/>
      <c r="L10" s="1"/>
      <c r="M10" s="1"/>
      <c r="N10" s="1"/>
      <c r="O10" s="1"/>
      <c r="P10" s="1"/>
      <c r="Q10" s="1"/>
      <c r="R10" s="1"/>
      <c r="U10" s="3"/>
      <c r="V10" s="3"/>
    </row>
    <row r="11" spans="1:22" ht="12.75" customHeight="1" x14ac:dyDescent="0.2">
      <c r="J11" s="151" t="str">
        <f>A10</f>
        <v>za kolovoz 2020. (isplata u rujnu 2020.)</v>
      </c>
      <c r="K11" s="151"/>
      <c r="L11" s="151"/>
      <c r="M11" s="151"/>
      <c r="N11" s="151"/>
      <c r="O11" s="151"/>
      <c r="P11" s="151"/>
      <c r="Q11" s="151"/>
      <c r="R11" s="151"/>
      <c r="U11" s="3"/>
      <c r="V11" s="3"/>
    </row>
    <row r="12" spans="1:22" x14ac:dyDescent="0.2">
      <c r="A12" s="28" t="s">
        <v>4</v>
      </c>
      <c r="J12" s="28" t="s">
        <v>5</v>
      </c>
      <c r="U12" s="3"/>
      <c r="V12" s="3"/>
    </row>
    <row r="13" spans="1:22" x14ac:dyDescent="0.2">
      <c r="A13" s="29"/>
      <c r="B13" s="152" t="s">
        <v>6</v>
      </c>
      <c r="C13" s="153"/>
      <c r="D13" s="153"/>
      <c r="E13" s="153"/>
      <c r="F13" s="153"/>
      <c r="G13" s="153"/>
      <c r="H13" s="153"/>
      <c r="I13" s="154"/>
      <c r="J13" s="29"/>
      <c r="K13" s="152" t="s">
        <v>6</v>
      </c>
      <c r="L13" s="153"/>
      <c r="M13" s="153"/>
      <c r="N13" s="153"/>
      <c r="O13" s="153"/>
      <c r="P13" s="153"/>
      <c r="Q13" s="153"/>
      <c r="R13" s="154"/>
      <c r="U13" s="3"/>
      <c r="V13" s="3"/>
    </row>
    <row r="14" spans="1:22" x14ac:dyDescent="0.2">
      <c r="A14" s="30"/>
      <c r="B14" s="152" t="s">
        <v>1</v>
      </c>
      <c r="C14" s="154"/>
      <c r="D14" s="152" t="s">
        <v>7</v>
      </c>
      <c r="E14" s="154"/>
      <c r="F14" s="152" t="s">
        <v>70</v>
      </c>
      <c r="G14" s="154"/>
      <c r="H14" s="152" t="s">
        <v>8</v>
      </c>
      <c r="I14" s="154"/>
      <c r="J14" s="30"/>
      <c r="K14" s="152" t="s">
        <v>1</v>
      </c>
      <c r="L14" s="154"/>
      <c r="M14" s="152" t="s">
        <v>29</v>
      </c>
      <c r="N14" s="154"/>
      <c r="O14" s="152" t="s">
        <v>70</v>
      </c>
      <c r="P14" s="154"/>
      <c r="Q14" s="152" t="s">
        <v>8</v>
      </c>
      <c r="R14" s="154"/>
      <c r="U14" s="3"/>
      <c r="V14" s="3"/>
    </row>
    <row r="15" spans="1:22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  <c r="U15" s="3"/>
      <c r="V15" s="3"/>
    </row>
    <row r="16" spans="1:22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22" x14ac:dyDescent="0.2">
      <c r="A17" s="93" t="s">
        <v>73</v>
      </c>
      <c r="B17" s="36">
        <v>92410</v>
      </c>
      <c r="C17" s="37">
        <v>234.2</v>
      </c>
      <c r="D17" s="38">
        <v>66994</v>
      </c>
      <c r="E17" s="39">
        <v>233.44</v>
      </c>
      <c r="F17" s="38">
        <v>5866</v>
      </c>
      <c r="G17" s="39">
        <v>277.87</v>
      </c>
      <c r="H17" s="38">
        <v>19550</v>
      </c>
      <c r="I17" s="40">
        <v>223.71</v>
      </c>
      <c r="J17" s="93" t="s">
        <v>73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  <c r="U17" s="3"/>
      <c r="V17" s="3"/>
    </row>
    <row r="18" spans="1:22" x14ac:dyDescent="0.2">
      <c r="A18" s="93" t="s">
        <v>9</v>
      </c>
      <c r="B18" s="36">
        <v>64055</v>
      </c>
      <c r="C18" s="43">
        <v>753.21</v>
      </c>
      <c r="D18" s="38">
        <v>42287</v>
      </c>
      <c r="E18" s="39">
        <v>744.2</v>
      </c>
      <c r="F18" s="38">
        <v>5842</v>
      </c>
      <c r="G18" s="39">
        <v>783.48</v>
      </c>
      <c r="H18" s="38">
        <v>15926</v>
      </c>
      <c r="I18" s="40">
        <v>766.04</v>
      </c>
      <c r="J18" s="93" t="s">
        <v>9</v>
      </c>
      <c r="K18" s="36">
        <v>13</v>
      </c>
      <c r="L18" s="43">
        <v>881.03</v>
      </c>
      <c r="M18" s="38" t="s">
        <v>103</v>
      </c>
      <c r="N18" s="42" t="s">
        <v>104</v>
      </c>
      <c r="O18" s="38">
        <v>13</v>
      </c>
      <c r="P18" s="39">
        <v>881.03</v>
      </c>
      <c r="Q18" s="38" t="s">
        <v>103</v>
      </c>
      <c r="R18" s="40" t="s">
        <v>104</v>
      </c>
      <c r="U18" s="3"/>
      <c r="V18" s="3"/>
    </row>
    <row r="19" spans="1:22" x14ac:dyDescent="0.2">
      <c r="A19" s="93" t="s">
        <v>10</v>
      </c>
      <c r="B19" s="36">
        <v>109760</v>
      </c>
      <c r="C19" s="44">
        <v>1244.51</v>
      </c>
      <c r="D19" s="38">
        <v>61996</v>
      </c>
      <c r="E19" s="45">
        <v>1243.58</v>
      </c>
      <c r="F19" s="38">
        <v>13727</v>
      </c>
      <c r="G19" s="45">
        <v>1297.03</v>
      </c>
      <c r="H19" s="38">
        <v>34037</v>
      </c>
      <c r="I19" s="46">
        <v>1225.03</v>
      </c>
      <c r="J19" s="93" t="s">
        <v>10</v>
      </c>
      <c r="K19" s="36">
        <v>46</v>
      </c>
      <c r="L19" s="44">
        <v>1315.54</v>
      </c>
      <c r="M19" s="38">
        <v>2</v>
      </c>
      <c r="N19" s="45">
        <v>1331.79</v>
      </c>
      <c r="O19" s="38">
        <v>32</v>
      </c>
      <c r="P19" s="39">
        <v>1312.02</v>
      </c>
      <c r="Q19" s="38">
        <v>12</v>
      </c>
      <c r="R19" s="46">
        <v>1322.23</v>
      </c>
      <c r="U19" s="3"/>
      <c r="V19" s="3"/>
    </row>
    <row r="20" spans="1:22" x14ac:dyDescent="0.2">
      <c r="A20" s="93" t="s">
        <v>11</v>
      </c>
      <c r="B20" s="36">
        <v>154557</v>
      </c>
      <c r="C20" s="44">
        <v>1767.98</v>
      </c>
      <c r="D20" s="38">
        <v>94299</v>
      </c>
      <c r="E20" s="45">
        <v>1770.97</v>
      </c>
      <c r="F20" s="38">
        <v>28311</v>
      </c>
      <c r="G20" s="45">
        <v>1779.02</v>
      </c>
      <c r="H20" s="38">
        <v>31947</v>
      </c>
      <c r="I20" s="46">
        <v>1749.38</v>
      </c>
      <c r="J20" s="93" t="s">
        <v>11</v>
      </c>
      <c r="K20" s="36">
        <v>182</v>
      </c>
      <c r="L20" s="44">
        <v>1817.95</v>
      </c>
      <c r="M20" s="38" t="s">
        <v>103</v>
      </c>
      <c r="N20" s="45" t="s">
        <v>104</v>
      </c>
      <c r="O20" s="38">
        <v>108</v>
      </c>
      <c r="P20" s="45">
        <v>1761.88</v>
      </c>
      <c r="Q20" s="38">
        <v>74</v>
      </c>
      <c r="R20" s="46">
        <v>1899.79</v>
      </c>
      <c r="U20" s="123"/>
      <c r="V20" s="3"/>
    </row>
    <row r="21" spans="1:22" x14ac:dyDescent="0.2">
      <c r="A21" s="93" t="s">
        <v>74</v>
      </c>
      <c r="B21" s="36">
        <v>205206</v>
      </c>
      <c r="C21" s="44">
        <v>2245.64</v>
      </c>
      <c r="D21" s="38">
        <v>129861</v>
      </c>
      <c r="E21" s="45">
        <v>2250.66</v>
      </c>
      <c r="F21" s="38">
        <v>26418</v>
      </c>
      <c r="G21" s="45">
        <v>2253.36</v>
      </c>
      <c r="H21" s="38">
        <v>48927</v>
      </c>
      <c r="I21" s="46">
        <v>2228.14</v>
      </c>
      <c r="J21" s="93" t="s">
        <v>74</v>
      </c>
      <c r="K21" s="36">
        <v>1623</v>
      </c>
      <c r="L21" s="44">
        <v>2322.6999999999998</v>
      </c>
      <c r="M21" s="38">
        <v>16</v>
      </c>
      <c r="N21" s="45">
        <v>2297.86</v>
      </c>
      <c r="O21" s="38">
        <v>1108</v>
      </c>
      <c r="P21" s="45">
        <v>2354.38</v>
      </c>
      <c r="Q21" s="38">
        <v>499</v>
      </c>
      <c r="R21" s="46">
        <v>2253.17</v>
      </c>
      <c r="U21" s="123"/>
      <c r="V21" s="3"/>
    </row>
    <row r="22" spans="1:22" x14ac:dyDescent="0.2">
      <c r="A22" s="93" t="s">
        <v>62</v>
      </c>
      <c r="B22" s="36">
        <v>154018</v>
      </c>
      <c r="C22" s="44">
        <v>2764.61</v>
      </c>
      <c r="D22" s="38">
        <v>111138</v>
      </c>
      <c r="E22" s="45">
        <v>2774.4</v>
      </c>
      <c r="F22" s="38">
        <v>14478</v>
      </c>
      <c r="G22" s="45">
        <v>2766.54</v>
      </c>
      <c r="H22" s="38">
        <v>28402</v>
      </c>
      <c r="I22" s="46">
        <v>2725.32</v>
      </c>
      <c r="J22" s="93" t="s">
        <v>62</v>
      </c>
      <c r="K22" s="36">
        <v>4249</v>
      </c>
      <c r="L22" s="44">
        <v>2828.28</v>
      </c>
      <c r="M22" s="38">
        <v>708</v>
      </c>
      <c r="N22" s="45">
        <v>2949.34</v>
      </c>
      <c r="O22" s="38">
        <v>2792</v>
      </c>
      <c r="P22" s="45">
        <v>2810.29</v>
      </c>
      <c r="Q22" s="38">
        <v>749</v>
      </c>
      <c r="R22" s="46">
        <v>2780.94</v>
      </c>
      <c r="U22" s="123"/>
      <c r="V22" s="3"/>
    </row>
    <row r="23" spans="1:22" x14ac:dyDescent="0.2">
      <c r="A23" s="93" t="s">
        <v>63</v>
      </c>
      <c r="B23" s="36">
        <v>114089</v>
      </c>
      <c r="C23" s="44">
        <v>3231.41</v>
      </c>
      <c r="D23" s="38">
        <v>89698</v>
      </c>
      <c r="E23" s="45">
        <v>3235.29</v>
      </c>
      <c r="F23" s="38">
        <v>8226</v>
      </c>
      <c r="G23" s="45">
        <v>3195.21</v>
      </c>
      <c r="H23" s="38">
        <v>16165</v>
      </c>
      <c r="I23" s="46">
        <v>3228.26</v>
      </c>
      <c r="J23" s="93" t="s">
        <v>63</v>
      </c>
      <c r="K23" s="36">
        <v>6383</v>
      </c>
      <c r="L23" s="44">
        <v>3245.08</v>
      </c>
      <c r="M23" s="38">
        <v>1326</v>
      </c>
      <c r="N23" s="45">
        <v>3193.58</v>
      </c>
      <c r="O23" s="38">
        <v>4633</v>
      </c>
      <c r="P23" s="45">
        <v>3259.67</v>
      </c>
      <c r="Q23" s="38">
        <v>424</v>
      </c>
      <c r="R23" s="46">
        <v>3246.82</v>
      </c>
      <c r="U23" s="123"/>
      <c r="V23" s="124"/>
    </row>
    <row r="24" spans="1:22" x14ac:dyDescent="0.2">
      <c r="A24" s="93" t="s">
        <v>64</v>
      </c>
      <c r="B24" s="36">
        <v>79881</v>
      </c>
      <c r="C24" s="44">
        <v>3734.81</v>
      </c>
      <c r="D24" s="38">
        <v>67782</v>
      </c>
      <c r="E24" s="45">
        <v>3736.43</v>
      </c>
      <c r="F24" s="38">
        <v>3273</v>
      </c>
      <c r="G24" s="45">
        <v>3714.37</v>
      </c>
      <c r="H24" s="38">
        <v>8826</v>
      </c>
      <c r="I24" s="46">
        <v>3729.93</v>
      </c>
      <c r="J24" s="93" t="s">
        <v>64</v>
      </c>
      <c r="K24" s="36">
        <v>4595</v>
      </c>
      <c r="L24" s="44">
        <v>3746.57</v>
      </c>
      <c r="M24" s="38">
        <v>436</v>
      </c>
      <c r="N24" s="45">
        <v>3660.29</v>
      </c>
      <c r="O24" s="38">
        <v>3585</v>
      </c>
      <c r="P24" s="45">
        <v>3760.85</v>
      </c>
      <c r="Q24" s="38">
        <v>574</v>
      </c>
      <c r="R24" s="46">
        <v>3722.91</v>
      </c>
      <c r="U24" s="3"/>
      <c r="V24" s="3"/>
    </row>
    <row r="25" spans="1:22" x14ac:dyDescent="0.2">
      <c r="A25" s="93" t="s">
        <v>65</v>
      </c>
      <c r="B25" s="36">
        <v>64644</v>
      </c>
      <c r="C25" s="44">
        <v>4227.62</v>
      </c>
      <c r="D25" s="38">
        <v>56744</v>
      </c>
      <c r="E25" s="45">
        <v>4230.1499999999996</v>
      </c>
      <c r="F25" s="38">
        <v>1563</v>
      </c>
      <c r="G25" s="45">
        <v>4204.7299999999996</v>
      </c>
      <c r="H25" s="38">
        <v>6337</v>
      </c>
      <c r="I25" s="46">
        <v>4210.6099999999997</v>
      </c>
      <c r="J25" s="93" t="s">
        <v>65</v>
      </c>
      <c r="K25" s="36">
        <v>7460</v>
      </c>
      <c r="L25" s="44">
        <v>4206.09</v>
      </c>
      <c r="M25" s="38">
        <v>130</v>
      </c>
      <c r="N25" s="45">
        <v>4173.57</v>
      </c>
      <c r="O25" s="38">
        <v>6523</v>
      </c>
      <c r="P25" s="45">
        <v>4200.99</v>
      </c>
      <c r="Q25" s="38">
        <v>807</v>
      </c>
      <c r="R25" s="46">
        <v>4252.55</v>
      </c>
      <c r="U25" s="125"/>
      <c r="V25" s="125"/>
    </row>
    <row r="26" spans="1:22" x14ac:dyDescent="0.2">
      <c r="A26" s="93" t="s">
        <v>66</v>
      </c>
      <c r="B26" s="36">
        <v>39553</v>
      </c>
      <c r="C26" s="44">
        <v>4729.42</v>
      </c>
      <c r="D26" s="38">
        <v>35839</v>
      </c>
      <c r="E26" s="45">
        <v>4729.76</v>
      </c>
      <c r="F26" s="38">
        <v>639</v>
      </c>
      <c r="G26" s="45">
        <v>4726.0600000000004</v>
      </c>
      <c r="H26" s="38">
        <v>3075</v>
      </c>
      <c r="I26" s="46">
        <v>4726.08</v>
      </c>
      <c r="J26" s="93" t="s">
        <v>66</v>
      </c>
      <c r="K26" s="36">
        <v>3882</v>
      </c>
      <c r="L26" s="44">
        <v>4757.88</v>
      </c>
      <c r="M26" s="38">
        <v>37</v>
      </c>
      <c r="N26" s="45">
        <v>4746.3900000000003</v>
      </c>
      <c r="O26" s="38">
        <v>3306</v>
      </c>
      <c r="P26" s="45">
        <v>4764.43</v>
      </c>
      <c r="Q26" s="38">
        <v>539</v>
      </c>
      <c r="R26" s="46">
        <v>4718.5200000000004</v>
      </c>
      <c r="U26" s="3"/>
      <c r="V26" s="3"/>
    </row>
    <row r="27" spans="1:22" x14ac:dyDescent="0.2">
      <c r="A27" s="93" t="s">
        <v>12</v>
      </c>
      <c r="B27" s="36">
        <v>40901</v>
      </c>
      <c r="C27" s="44">
        <v>5440.78</v>
      </c>
      <c r="D27" s="38">
        <v>36776</v>
      </c>
      <c r="E27" s="45">
        <v>5440.59</v>
      </c>
      <c r="F27" s="38">
        <v>630</v>
      </c>
      <c r="G27" s="45">
        <v>5405.54</v>
      </c>
      <c r="H27" s="38">
        <v>3495</v>
      </c>
      <c r="I27" s="46">
        <v>5449.15</v>
      </c>
      <c r="J27" s="93" t="s">
        <v>12</v>
      </c>
      <c r="K27" s="36">
        <v>8865</v>
      </c>
      <c r="L27" s="44">
        <v>5409.54</v>
      </c>
      <c r="M27" s="38">
        <v>83</v>
      </c>
      <c r="N27" s="45">
        <v>5383.94</v>
      </c>
      <c r="O27" s="38">
        <v>7386</v>
      </c>
      <c r="P27" s="45">
        <v>5401.85</v>
      </c>
      <c r="Q27" s="38">
        <v>1396</v>
      </c>
      <c r="R27" s="46">
        <v>5451.79</v>
      </c>
      <c r="U27" s="3"/>
      <c r="V27" s="3"/>
    </row>
    <row r="28" spans="1:22" x14ac:dyDescent="0.2">
      <c r="A28" s="93" t="s">
        <v>13</v>
      </c>
      <c r="B28" s="36">
        <v>16768</v>
      </c>
      <c r="C28" s="47">
        <v>6383.67</v>
      </c>
      <c r="D28" s="38">
        <v>15501</v>
      </c>
      <c r="E28" s="45">
        <v>6389.47</v>
      </c>
      <c r="F28" s="38">
        <v>234</v>
      </c>
      <c r="G28" s="45">
        <v>6370.07</v>
      </c>
      <c r="H28" s="38">
        <v>1033</v>
      </c>
      <c r="I28" s="46">
        <v>6299.84</v>
      </c>
      <c r="J28" s="93" t="s">
        <v>13</v>
      </c>
      <c r="K28" s="36">
        <v>8445</v>
      </c>
      <c r="L28" s="47">
        <v>6429.4</v>
      </c>
      <c r="M28" s="38">
        <v>35</v>
      </c>
      <c r="N28" s="45">
        <v>6360.55</v>
      </c>
      <c r="O28" s="38">
        <v>7360</v>
      </c>
      <c r="P28" s="45">
        <v>6423.27</v>
      </c>
      <c r="Q28" s="38">
        <v>1050</v>
      </c>
      <c r="R28" s="46">
        <v>6474.61</v>
      </c>
      <c r="U28" s="3"/>
      <c r="V28" s="3"/>
    </row>
    <row r="29" spans="1:22" x14ac:dyDescent="0.2">
      <c r="A29" s="93" t="s">
        <v>14</v>
      </c>
      <c r="B29" s="36">
        <v>6882</v>
      </c>
      <c r="C29" s="47">
        <v>7432.23</v>
      </c>
      <c r="D29" s="38">
        <v>6544</v>
      </c>
      <c r="E29" s="45">
        <v>7433.69</v>
      </c>
      <c r="F29" s="38">
        <v>78</v>
      </c>
      <c r="G29" s="45">
        <v>7436.53</v>
      </c>
      <c r="H29" s="38">
        <v>260</v>
      </c>
      <c r="I29" s="46">
        <v>7394.07</v>
      </c>
      <c r="J29" s="93" t="s">
        <v>14</v>
      </c>
      <c r="K29" s="36">
        <v>9189</v>
      </c>
      <c r="L29" s="47">
        <v>7604.5</v>
      </c>
      <c r="M29" s="38">
        <v>16</v>
      </c>
      <c r="N29" s="45">
        <v>7367.15</v>
      </c>
      <c r="O29" s="38">
        <v>6314</v>
      </c>
      <c r="P29" s="45">
        <v>7566.91</v>
      </c>
      <c r="Q29" s="38">
        <v>2859</v>
      </c>
      <c r="R29" s="46">
        <v>7688.86</v>
      </c>
      <c r="U29" s="3"/>
      <c r="V29" s="3"/>
    </row>
    <row r="30" spans="1:22" x14ac:dyDescent="0.2">
      <c r="A30" s="93" t="s">
        <v>75</v>
      </c>
      <c r="B30" s="36">
        <v>7301</v>
      </c>
      <c r="C30" s="47">
        <v>9272.5400000000009</v>
      </c>
      <c r="D30" s="38">
        <v>7137</v>
      </c>
      <c r="E30" s="45">
        <v>9272.2000000000007</v>
      </c>
      <c r="F30" s="38">
        <v>33</v>
      </c>
      <c r="G30" s="45">
        <v>9152.25</v>
      </c>
      <c r="H30" s="38">
        <v>131</v>
      </c>
      <c r="I30" s="46">
        <v>9321.31</v>
      </c>
      <c r="J30" s="93" t="s">
        <v>75</v>
      </c>
      <c r="K30" s="36">
        <v>16204</v>
      </c>
      <c r="L30" s="47">
        <v>9411.5300000000007</v>
      </c>
      <c r="M30" s="38">
        <v>7</v>
      </c>
      <c r="N30" s="45">
        <v>9165.31</v>
      </c>
      <c r="O30" s="38">
        <v>10505</v>
      </c>
      <c r="P30" s="45">
        <v>9468.5</v>
      </c>
      <c r="Q30" s="38">
        <v>5692</v>
      </c>
      <c r="R30" s="46">
        <v>9306.7000000000007</v>
      </c>
      <c r="U30" s="3"/>
      <c r="V30" s="3"/>
    </row>
    <row r="31" spans="1:22" x14ac:dyDescent="0.2">
      <c r="A31" s="48" t="s">
        <v>1</v>
      </c>
      <c r="B31" s="49">
        <v>1150025</v>
      </c>
      <c r="C31" s="50">
        <v>2558.33</v>
      </c>
      <c r="D31" s="49">
        <v>822596</v>
      </c>
      <c r="E31" s="50">
        <v>2745.91</v>
      </c>
      <c r="F31" s="49">
        <v>109318</v>
      </c>
      <c r="G31" s="50">
        <v>2083.5700000000002</v>
      </c>
      <c r="H31" s="49">
        <v>218111</v>
      </c>
      <c r="I31" s="50">
        <v>2088.8200000000002</v>
      </c>
      <c r="J31" s="48" t="s">
        <v>1</v>
      </c>
      <c r="K31" s="49">
        <v>71136</v>
      </c>
      <c r="L31" s="50">
        <v>6025.09</v>
      </c>
      <c r="M31" s="49">
        <v>2796</v>
      </c>
      <c r="N31" s="50">
        <v>3407.67</v>
      </c>
      <c r="O31" s="49">
        <v>53665</v>
      </c>
      <c r="P31" s="50">
        <v>5904.31</v>
      </c>
      <c r="Q31" s="49">
        <v>14675</v>
      </c>
      <c r="R31" s="50">
        <v>6965.43</v>
      </c>
      <c r="U31" s="3"/>
      <c r="V31" s="3"/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  <c r="U32" s="3"/>
      <c r="V32" s="3"/>
    </row>
    <row r="33" spans="1:22" ht="20.25" customHeight="1" x14ac:dyDescent="0.2">
      <c r="A33" s="74"/>
      <c r="B33" s="51"/>
      <c r="C33" s="51"/>
      <c r="D33" s="16"/>
      <c r="E33" s="52"/>
      <c r="F33" s="53"/>
      <c r="G33" s="19"/>
      <c r="H33" s="53"/>
      <c r="I33" s="19"/>
      <c r="J33" s="155" t="s">
        <v>99</v>
      </c>
      <c r="K33" s="155"/>
      <c r="L33" s="155"/>
      <c r="M33" s="155"/>
      <c r="N33" s="155"/>
      <c r="O33" s="155"/>
      <c r="P33" s="155"/>
      <c r="Q33" s="155"/>
      <c r="R33" s="155"/>
      <c r="U33" s="3"/>
      <c r="V33" s="3"/>
    </row>
    <row r="34" spans="1:22" x14ac:dyDescent="0.2">
      <c r="A34" s="2"/>
      <c r="B34" s="2"/>
      <c r="C34" s="2"/>
      <c r="D34" s="2"/>
      <c r="E34" s="2"/>
      <c r="F34" s="2"/>
      <c r="G34" s="2"/>
      <c r="H34" s="2"/>
      <c r="I34" s="2"/>
      <c r="U34" s="3"/>
      <c r="V34" s="3"/>
    </row>
    <row r="35" spans="1:22" x14ac:dyDescent="0.2">
      <c r="A35" s="2"/>
      <c r="B35" s="2"/>
      <c r="C35" s="2"/>
      <c r="D35" s="2"/>
      <c r="E35" s="2"/>
      <c r="F35" s="2"/>
      <c r="G35" s="2"/>
      <c r="H35" s="2"/>
      <c r="I35" s="2"/>
      <c r="U35" s="3"/>
      <c r="V35" s="3"/>
    </row>
    <row r="36" spans="1:22" x14ac:dyDescent="0.2">
      <c r="A36" s="54"/>
      <c r="B36" s="41"/>
      <c r="C36" s="47"/>
      <c r="D36" s="41"/>
      <c r="E36" s="47"/>
      <c r="F36" s="41"/>
      <c r="G36" s="47"/>
      <c r="H36" s="41"/>
      <c r="I36" s="47"/>
      <c r="U36" s="3"/>
      <c r="V36" s="3"/>
    </row>
    <row r="37" spans="1:22" ht="12.75" x14ac:dyDescent="0.2">
      <c r="A37" s="149" t="s">
        <v>24</v>
      </c>
      <c r="B37" s="149"/>
      <c r="C37" s="149"/>
      <c r="D37" s="149"/>
      <c r="E37" s="149"/>
      <c r="F37" s="149"/>
      <c r="G37" s="149"/>
      <c r="H37" s="149"/>
      <c r="I37" s="149"/>
      <c r="J37" s="149" t="s">
        <v>27</v>
      </c>
      <c r="K37" s="149"/>
      <c r="L37" s="149"/>
      <c r="M37" s="149"/>
      <c r="N37" s="149"/>
      <c r="O37" s="149"/>
      <c r="P37" s="149"/>
      <c r="Q37" s="149"/>
      <c r="R37" s="149"/>
      <c r="U37" s="3"/>
      <c r="V37" s="3"/>
    </row>
    <row r="38" spans="1:22" ht="12.75" x14ac:dyDescent="0.2">
      <c r="A38" s="149" t="s">
        <v>23</v>
      </c>
      <c r="B38" s="149"/>
      <c r="C38" s="149"/>
      <c r="D38" s="149"/>
      <c r="E38" s="149"/>
      <c r="F38" s="149"/>
      <c r="G38" s="149"/>
      <c r="H38" s="149"/>
      <c r="I38" s="149"/>
      <c r="J38" s="149" t="s">
        <v>28</v>
      </c>
      <c r="K38" s="149"/>
      <c r="L38" s="149"/>
      <c r="M38" s="149"/>
      <c r="N38" s="149"/>
      <c r="O38" s="149"/>
      <c r="P38" s="149"/>
      <c r="Q38" s="149"/>
      <c r="R38" s="149"/>
      <c r="U38" s="3"/>
      <c r="V38" s="3"/>
    </row>
    <row r="39" spans="1:22" ht="12.75" x14ac:dyDescent="0.2">
      <c r="A39" s="149" t="s">
        <v>15</v>
      </c>
      <c r="B39" s="149"/>
      <c r="C39" s="149"/>
      <c r="D39" s="149"/>
      <c r="E39" s="149"/>
      <c r="F39" s="149"/>
      <c r="G39" s="149"/>
      <c r="H39" s="149"/>
      <c r="I39" s="149"/>
      <c r="J39" s="149" t="s">
        <v>26</v>
      </c>
      <c r="K39" s="149"/>
      <c r="L39" s="149"/>
      <c r="M39" s="149"/>
      <c r="N39" s="149"/>
      <c r="O39" s="149"/>
      <c r="P39" s="149"/>
      <c r="Q39" s="149"/>
      <c r="R39" s="149"/>
      <c r="U39" s="3"/>
      <c r="V39" s="3"/>
    </row>
    <row r="40" spans="1:22" ht="12.75" x14ac:dyDescent="0.2">
      <c r="A40" s="149" t="s">
        <v>71</v>
      </c>
      <c r="B40" s="149"/>
      <c r="C40" s="149"/>
      <c r="D40" s="149"/>
      <c r="E40" s="149"/>
      <c r="F40" s="149"/>
      <c r="G40" s="149"/>
      <c r="H40" s="149"/>
      <c r="I40" s="149"/>
      <c r="J40" s="149" t="s">
        <v>77</v>
      </c>
      <c r="K40" s="149"/>
      <c r="L40" s="149"/>
      <c r="M40" s="149"/>
      <c r="N40" s="149"/>
      <c r="O40" s="149"/>
      <c r="P40" s="149"/>
      <c r="Q40" s="149"/>
      <c r="R40" s="149"/>
      <c r="U40" s="3"/>
      <c r="V40" s="3"/>
    </row>
    <row r="41" spans="1:22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49" t="s">
        <v>78</v>
      </c>
      <c r="K41" s="149"/>
      <c r="L41" s="149"/>
      <c r="M41" s="149"/>
      <c r="N41" s="149"/>
      <c r="O41" s="149"/>
      <c r="P41" s="149"/>
      <c r="Q41" s="149"/>
      <c r="R41" s="149"/>
      <c r="U41" s="3"/>
      <c r="V41" s="3"/>
    </row>
    <row r="42" spans="1:22" ht="12.75" customHeight="1" x14ac:dyDescent="0.2">
      <c r="A42" s="151" t="str">
        <f>A10</f>
        <v>za kolovoz 2020. (isplata u rujnu 2020.)</v>
      </c>
      <c r="B42" s="151"/>
      <c r="C42" s="151"/>
      <c r="D42" s="151"/>
      <c r="E42" s="151"/>
      <c r="F42" s="151"/>
      <c r="G42" s="151"/>
      <c r="H42" s="151"/>
      <c r="I42" s="151"/>
      <c r="J42" s="151" t="str">
        <f>A10</f>
        <v>za kolovoz 2020. (isplata u rujnu 2020.)</v>
      </c>
      <c r="K42" s="151"/>
      <c r="L42" s="151"/>
      <c r="M42" s="151"/>
      <c r="N42" s="151"/>
      <c r="O42" s="151"/>
      <c r="P42" s="151"/>
      <c r="Q42" s="151"/>
      <c r="R42" s="151"/>
      <c r="U42" s="3"/>
      <c r="V42" s="3"/>
    </row>
    <row r="43" spans="1:22" x14ac:dyDescent="0.2">
      <c r="A43" s="28" t="s">
        <v>16</v>
      </c>
      <c r="E43" s="3" t="s">
        <v>17</v>
      </c>
      <c r="J43" s="28" t="s">
        <v>18</v>
      </c>
      <c r="U43" s="3"/>
      <c r="V43" s="3"/>
    </row>
    <row r="44" spans="1:22" x14ac:dyDescent="0.2">
      <c r="A44" s="29"/>
      <c r="B44" s="156" t="s">
        <v>6</v>
      </c>
      <c r="C44" s="157"/>
      <c r="D44" s="157"/>
      <c r="E44" s="157"/>
      <c r="F44" s="157"/>
      <c r="G44" s="157"/>
      <c r="H44" s="157"/>
      <c r="I44" s="158"/>
      <c r="J44" s="29"/>
      <c r="K44" s="156" t="s">
        <v>6</v>
      </c>
      <c r="L44" s="157"/>
      <c r="M44" s="157"/>
      <c r="N44" s="157"/>
      <c r="O44" s="157"/>
      <c r="P44" s="157"/>
      <c r="Q44" s="157"/>
      <c r="R44" s="158"/>
      <c r="U44" s="3"/>
      <c r="V44" s="3"/>
    </row>
    <row r="45" spans="1:22" x14ac:dyDescent="0.2">
      <c r="A45" s="30"/>
      <c r="B45" s="156" t="s">
        <v>1</v>
      </c>
      <c r="C45" s="158"/>
      <c r="D45" s="156" t="s">
        <v>7</v>
      </c>
      <c r="E45" s="158"/>
      <c r="F45" s="156" t="s">
        <v>70</v>
      </c>
      <c r="G45" s="158"/>
      <c r="H45" s="156" t="s">
        <v>8</v>
      </c>
      <c r="I45" s="158"/>
      <c r="J45" s="30"/>
      <c r="K45" s="156" t="s">
        <v>1</v>
      </c>
      <c r="L45" s="158"/>
      <c r="M45" s="156" t="s">
        <v>7</v>
      </c>
      <c r="N45" s="158"/>
      <c r="O45" s="156" t="s">
        <v>70</v>
      </c>
      <c r="P45" s="158"/>
      <c r="Q45" s="156" t="s">
        <v>8</v>
      </c>
      <c r="R45" s="158"/>
      <c r="U45" s="3"/>
      <c r="V45" s="3"/>
    </row>
    <row r="46" spans="1:22" ht="24" x14ac:dyDescent="0.2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  <c r="U46" s="3"/>
      <c r="V46" s="3"/>
    </row>
    <row r="47" spans="1:22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22" x14ac:dyDescent="0.2">
      <c r="A48" s="93" t="s">
        <v>73</v>
      </c>
      <c r="B48" s="56">
        <v>1</v>
      </c>
      <c r="C48" s="57">
        <v>477.58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>
        <v>1</v>
      </c>
      <c r="I48" s="60">
        <v>477.58</v>
      </c>
      <c r="J48" s="93" t="s">
        <v>73</v>
      </c>
      <c r="K48" s="56">
        <v>41</v>
      </c>
      <c r="L48" s="61">
        <v>262.13</v>
      </c>
      <c r="M48" s="58"/>
      <c r="N48" s="51"/>
      <c r="O48" s="58">
        <v>39</v>
      </c>
      <c r="P48" s="51">
        <v>255.61</v>
      </c>
      <c r="Q48" s="58">
        <v>2</v>
      </c>
      <c r="R48" s="60">
        <v>389.17</v>
      </c>
      <c r="U48" s="3"/>
      <c r="V48" s="3"/>
    </row>
    <row r="49" spans="1:22" x14ac:dyDescent="0.2">
      <c r="A49" s="93" t="s">
        <v>9</v>
      </c>
      <c r="B49" s="56">
        <v>17</v>
      </c>
      <c r="C49" s="57">
        <v>774.54</v>
      </c>
      <c r="D49" s="58" t="s">
        <v>103</v>
      </c>
      <c r="E49" s="51" t="s">
        <v>104</v>
      </c>
      <c r="F49" s="58">
        <v>12</v>
      </c>
      <c r="G49" s="59">
        <v>818.33</v>
      </c>
      <c r="H49" s="58">
        <v>5</v>
      </c>
      <c r="I49" s="60">
        <v>669.46</v>
      </c>
      <c r="J49" s="93" t="s">
        <v>9</v>
      </c>
      <c r="K49" s="56">
        <v>174</v>
      </c>
      <c r="L49" s="61">
        <v>815.79</v>
      </c>
      <c r="M49" s="58"/>
      <c r="N49" s="51"/>
      <c r="O49" s="58">
        <v>154</v>
      </c>
      <c r="P49" s="51">
        <v>813.12</v>
      </c>
      <c r="Q49" s="58">
        <v>20</v>
      </c>
      <c r="R49" s="60">
        <v>836.38</v>
      </c>
      <c r="S49" s="7"/>
      <c r="U49" s="3"/>
      <c r="V49" s="3"/>
    </row>
    <row r="50" spans="1:22" x14ac:dyDescent="0.2">
      <c r="A50" s="93" t="s">
        <v>10</v>
      </c>
      <c r="B50" s="56">
        <v>109</v>
      </c>
      <c r="C50" s="62">
        <v>1324.22</v>
      </c>
      <c r="D50" s="58">
        <v>22</v>
      </c>
      <c r="E50" s="16">
        <v>1349.22</v>
      </c>
      <c r="F50" s="58">
        <v>78</v>
      </c>
      <c r="G50" s="16">
        <v>1314.89</v>
      </c>
      <c r="H50" s="58">
        <v>9</v>
      </c>
      <c r="I50" s="63">
        <v>1344.07</v>
      </c>
      <c r="J50" s="93" t="s">
        <v>10</v>
      </c>
      <c r="K50" s="56">
        <v>323</v>
      </c>
      <c r="L50" s="64">
        <v>1253.69</v>
      </c>
      <c r="M50" s="58"/>
      <c r="N50" s="16"/>
      <c r="O50" s="58">
        <v>267</v>
      </c>
      <c r="P50" s="16">
        <v>1255.6300000000001</v>
      </c>
      <c r="Q50" s="58">
        <v>56</v>
      </c>
      <c r="R50" s="63">
        <v>1244.47</v>
      </c>
      <c r="S50" s="7"/>
      <c r="U50" s="3"/>
      <c r="V50" s="3"/>
    </row>
    <row r="51" spans="1:22" x14ac:dyDescent="0.2">
      <c r="A51" s="93" t="s">
        <v>11</v>
      </c>
      <c r="B51" s="56">
        <v>408</v>
      </c>
      <c r="C51" s="62">
        <v>1780.87</v>
      </c>
      <c r="D51" s="58">
        <v>137</v>
      </c>
      <c r="E51" s="16">
        <v>1755.07</v>
      </c>
      <c r="F51" s="58">
        <v>242</v>
      </c>
      <c r="G51" s="16">
        <v>1794.98</v>
      </c>
      <c r="H51" s="58">
        <v>29</v>
      </c>
      <c r="I51" s="63">
        <v>1785.01</v>
      </c>
      <c r="J51" s="93" t="s">
        <v>11</v>
      </c>
      <c r="K51" s="56">
        <v>704</v>
      </c>
      <c r="L51" s="64">
        <v>1770.8</v>
      </c>
      <c r="M51" s="58"/>
      <c r="N51" s="16"/>
      <c r="O51" s="58">
        <v>566</v>
      </c>
      <c r="P51" s="16">
        <v>1774.77</v>
      </c>
      <c r="Q51" s="58">
        <v>138</v>
      </c>
      <c r="R51" s="63">
        <v>1754.52</v>
      </c>
      <c r="S51" s="7"/>
      <c r="U51" s="3"/>
      <c r="V51" s="3"/>
    </row>
    <row r="52" spans="1:22" x14ac:dyDescent="0.2">
      <c r="A52" s="93" t="s">
        <v>74</v>
      </c>
      <c r="B52" s="56">
        <v>608</v>
      </c>
      <c r="C52" s="62">
        <v>2265.62</v>
      </c>
      <c r="D52" s="58">
        <v>58</v>
      </c>
      <c r="E52" s="16">
        <v>2198.9699999999998</v>
      </c>
      <c r="F52" s="58">
        <v>474</v>
      </c>
      <c r="G52" s="16">
        <v>2268.21</v>
      </c>
      <c r="H52" s="58">
        <v>76</v>
      </c>
      <c r="I52" s="63">
        <v>2300.36</v>
      </c>
      <c r="J52" s="93" t="s">
        <v>74</v>
      </c>
      <c r="K52" s="56">
        <v>954</v>
      </c>
      <c r="L52" s="64">
        <v>2248.06</v>
      </c>
      <c r="M52" s="58"/>
      <c r="N52" s="16"/>
      <c r="O52" s="58">
        <v>890</v>
      </c>
      <c r="P52" s="16">
        <v>2248.7199999999998</v>
      </c>
      <c r="Q52" s="58">
        <v>64</v>
      </c>
      <c r="R52" s="63">
        <v>2238.94</v>
      </c>
      <c r="S52" s="7"/>
      <c r="U52" s="3"/>
      <c r="V52" s="3"/>
    </row>
    <row r="53" spans="1:22" x14ac:dyDescent="0.2">
      <c r="A53" s="93" t="s">
        <v>62</v>
      </c>
      <c r="B53" s="56">
        <v>1379</v>
      </c>
      <c r="C53" s="62">
        <v>2801.15</v>
      </c>
      <c r="D53" s="58">
        <v>255</v>
      </c>
      <c r="E53" s="16">
        <v>2852.47</v>
      </c>
      <c r="F53" s="58">
        <v>973</v>
      </c>
      <c r="G53" s="16">
        <v>2789.21</v>
      </c>
      <c r="H53" s="58">
        <v>151</v>
      </c>
      <c r="I53" s="63">
        <v>2791.43</v>
      </c>
      <c r="J53" s="93" t="s">
        <v>62</v>
      </c>
      <c r="K53" s="56">
        <v>1124</v>
      </c>
      <c r="L53" s="64">
        <v>2753.91</v>
      </c>
      <c r="M53" s="58"/>
      <c r="N53" s="16"/>
      <c r="O53" s="58">
        <v>999</v>
      </c>
      <c r="P53" s="16">
        <v>2736.07</v>
      </c>
      <c r="Q53" s="58">
        <v>125</v>
      </c>
      <c r="R53" s="63">
        <v>2896.54</v>
      </c>
      <c r="S53" s="7"/>
      <c r="U53" s="3"/>
      <c r="V53" s="3"/>
    </row>
    <row r="54" spans="1:22" x14ac:dyDescent="0.2">
      <c r="A54" s="93" t="s">
        <v>63</v>
      </c>
      <c r="B54" s="56">
        <v>3842</v>
      </c>
      <c r="C54" s="62">
        <v>3290.29</v>
      </c>
      <c r="D54" s="58">
        <v>1155</v>
      </c>
      <c r="E54" s="16">
        <v>3282.74</v>
      </c>
      <c r="F54" s="58">
        <v>2489</v>
      </c>
      <c r="G54" s="16">
        <v>3297.23</v>
      </c>
      <c r="H54" s="58">
        <v>198</v>
      </c>
      <c r="I54" s="63">
        <v>3247.13</v>
      </c>
      <c r="J54" s="93" t="s">
        <v>63</v>
      </c>
      <c r="K54" s="56">
        <v>736</v>
      </c>
      <c r="L54" s="64">
        <v>3275.43</v>
      </c>
      <c r="M54" s="58"/>
      <c r="N54" s="16"/>
      <c r="O54" s="58">
        <v>631</v>
      </c>
      <c r="P54" s="16">
        <v>3276.47</v>
      </c>
      <c r="Q54" s="58">
        <v>105</v>
      </c>
      <c r="R54" s="63">
        <v>3269.15</v>
      </c>
      <c r="S54" s="7"/>
      <c r="U54" s="3"/>
      <c r="V54" s="3"/>
    </row>
    <row r="55" spans="1:22" x14ac:dyDescent="0.2">
      <c r="A55" s="93" t="s">
        <v>64</v>
      </c>
      <c r="B55" s="56">
        <v>2955</v>
      </c>
      <c r="C55" s="62">
        <v>3766.66</v>
      </c>
      <c r="D55" s="58">
        <v>1353</v>
      </c>
      <c r="E55" s="16">
        <v>3805.43</v>
      </c>
      <c r="F55" s="58">
        <v>1387</v>
      </c>
      <c r="G55" s="16">
        <v>3734.72</v>
      </c>
      <c r="H55" s="58">
        <v>215</v>
      </c>
      <c r="I55" s="63">
        <v>3728.74</v>
      </c>
      <c r="J55" s="93" t="s">
        <v>64</v>
      </c>
      <c r="K55" s="56">
        <v>408</v>
      </c>
      <c r="L55" s="64">
        <v>3743.96</v>
      </c>
      <c r="M55" s="58"/>
      <c r="N55" s="16"/>
      <c r="O55" s="58">
        <v>311</v>
      </c>
      <c r="P55" s="16">
        <v>3753.27</v>
      </c>
      <c r="Q55" s="58">
        <v>97</v>
      </c>
      <c r="R55" s="63">
        <v>3714.11</v>
      </c>
      <c r="S55" s="7"/>
      <c r="U55" s="3"/>
      <c r="V55" s="3"/>
    </row>
    <row r="56" spans="1:22" x14ac:dyDescent="0.2">
      <c r="A56" s="93" t="s">
        <v>65</v>
      </c>
      <c r="B56" s="56">
        <v>2861</v>
      </c>
      <c r="C56" s="62">
        <v>4199.1499999999996</v>
      </c>
      <c r="D56" s="58">
        <v>951</v>
      </c>
      <c r="E56" s="16">
        <v>4212.82</v>
      </c>
      <c r="F56" s="58">
        <v>1751</v>
      </c>
      <c r="G56" s="16">
        <v>4189.5200000000004</v>
      </c>
      <c r="H56" s="58">
        <v>159</v>
      </c>
      <c r="I56" s="63">
        <v>4223.46</v>
      </c>
      <c r="J56" s="93" t="s">
        <v>65</v>
      </c>
      <c r="K56" s="56">
        <v>867</v>
      </c>
      <c r="L56" s="64">
        <v>4164.3599999999997</v>
      </c>
      <c r="M56" s="58"/>
      <c r="N56" s="16"/>
      <c r="O56" s="58">
        <v>750</v>
      </c>
      <c r="P56" s="16">
        <v>4166.1400000000003</v>
      </c>
      <c r="Q56" s="58">
        <v>117</v>
      </c>
      <c r="R56" s="63">
        <v>4152.91</v>
      </c>
      <c r="S56" s="7"/>
      <c r="U56" s="3"/>
      <c r="V56" s="3"/>
    </row>
    <row r="57" spans="1:22" x14ac:dyDescent="0.2">
      <c r="A57" s="93" t="s">
        <v>66</v>
      </c>
      <c r="B57" s="56">
        <v>1239</v>
      </c>
      <c r="C57" s="62">
        <v>4739.75</v>
      </c>
      <c r="D57" s="58">
        <v>637</v>
      </c>
      <c r="E57" s="16">
        <v>4766.01</v>
      </c>
      <c r="F57" s="58">
        <v>487</v>
      </c>
      <c r="G57" s="16">
        <v>4706.46</v>
      </c>
      <c r="H57" s="58">
        <v>115</v>
      </c>
      <c r="I57" s="63">
        <v>4735.26</v>
      </c>
      <c r="J57" s="93" t="s">
        <v>66</v>
      </c>
      <c r="K57" s="56">
        <v>607</v>
      </c>
      <c r="L57" s="64">
        <v>4767.41</v>
      </c>
      <c r="M57" s="58"/>
      <c r="N57" s="16"/>
      <c r="O57" s="58">
        <v>538</v>
      </c>
      <c r="P57" s="16">
        <v>4770.05</v>
      </c>
      <c r="Q57" s="58">
        <v>69</v>
      </c>
      <c r="R57" s="63">
        <v>4746.83</v>
      </c>
      <c r="S57" s="7"/>
      <c r="U57" s="3"/>
      <c r="V57" s="3"/>
    </row>
    <row r="58" spans="1:22" x14ac:dyDescent="0.2">
      <c r="A58" s="93" t="s">
        <v>12</v>
      </c>
      <c r="B58" s="56">
        <v>1297</v>
      </c>
      <c r="C58" s="62">
        <v>5409.49</v>
      </c>
      <c r="D58" s="58">
        <v>844</v>
      </c>
      <c r="E58" s="16">
        <v>5432.03</v>
      </c>
      <c r="F58" s="58">
        <v>347</v>
      </c>
      <c r="G58" s="16">
        <v>5349.35</v>
      </c>
      <c r="H58" s="58">
        <v>106</v>
      </c>
      <c r="I58" s="63">
        <v>5426.88</v>
      </c>
      <c r="J58" s="93" t="s">
        <v>12</v>
      </c>
      <c r="K58" s="56">
        <v>425</v>
      </c>
      <c r="L58" s="19">
        <v>5485.55</v>
      </c>
      <c r="M58" s="58"/>
      <c r="N58" s="16"/>
      <c r="O58" s="58">
        <v>393</v>
      </c>
      <c r="P58" s="16">
        <v>5491.18</v>
      </c>
      <c r="Q58" s="58">
        <v>32</v>
      </c>
      <c r="R58" s="63">
        <v>5416.46</v>
      </c>
      <c r="S58" s="7"/>
      <c r="U58" s="3"/>
      <c r="V58" s="3"/>
    </row>
    <row r="59" spans="1:22" x14ac:dyDescent="0.2">
      <c r="A59" s="93" t="s">
        <v>13</v>
      </c>
      <c r="B59" s="56">
        <v>660</v>
      </c>
      <c r="C59" s="62">
        <v>6396.06</v>
      </c>
      <c r="D59" s="58">
        <v>528</v>
      </c>
      <c r="E59" s="16">
        <v>6399.17</v>
      </c>
      <c r="F59" s="58">
        <v>83</v>
      </c>
      <c r="G59" s="16">
        <v>6390.31</v>
      </c>
      <c r="H59" s="58">
        <v>49</v>
      </c>
      <c r="I59" s="63">
        <v>6372.39</v>
      </c>
      <c r="J59" s="93" t="s">
        <v>13</v>
      </c>
      <c r="K59" s="56">
        <v>222</v>
      </c>
      <c r="L59" s="19">
        <v>6492.54</v>
      </c>
      <c r="M59" s="58"/>
      <c r="N59" s="16"/>
      <c r="O59" s="58">
        <v>208</v>
      </c>
      <c r="P59" s="16">
        <v>6488.8</v>
      </c>
      <c r="Q59" s="58">
        <v>14</v>
      </c>
      <c r="R59" s="63">
        <v>6548.2</v>
      </c>
      <c r="S59" s="7"/>
      <c r="U59" s="3"/>
      <c r="V59" s="3"/>
    </row>
    <row r="60" spans="1:22" x14ac:dyDescent="0.2">
      <c r="A60" s="93" t="s">
        <v>14</v>
      </c>
      <c r="B60" s="56">
        <v>217</v>
      </c>
      <c r="C60" s="62">
        <v>7437.24</v>
      </c>
      <c r="D60" s="58">
        <v>144</v>
      </c>
      <c r="E60" s="16">
        <v>7422.15</v>
      </c>
      <c r="F60" s="58">
        <v>49</v>
      </c>
      <c r="G60" s="16">
        <v>7461.01</v>
      </c>
      <c r="H60" s="58">
        <v>24</v>
      </c>
      <c r="I60" s="63">
        <v>7479.23</v>
      </c>
      <c r="J60" s="93" t="s">
        <v>14</v>
      </c>
      <c r="K60" s="56">
        <v>101</v>
      </c>
      <c r="L60" s="19">
        <v>7390.29</v>
      </c>
      <c r="M60" s="58"/>
      <c r="N60" s="16"/>
      <c r="O60" s="58">
        <v>96</v>
      </c>
      <c r="P60" s="16">
        <v>7383.45</v>
      </c>
      <c r="Q60" s="58">
        <v>5</v>
      </c>
      <c r="R60" s="63">
        <v>7521.71</v>
      </c>
      <c r="S60" s="7"/>
      <c r="U60" s="3"/>
      <c r="V60" s="3"/>
    </row>
    <row r="61" spans="1:22" x14ac:dyDescent="0.2">
      <c r="A61" s="93" t="s">
        <v>75</v>
      </c>
      <c r="B61" s="56">
        <v>219</v>
      </c>
      <c r="C61" s="62">
        <v>9277.67</v>
      </c>
      <c r="D61" s="58">
        <v>160</v>
      </c>
      <c r="E61" s="16">
        <v>9337.68</v>
      </c>
      <c r="F61" s="58">
        <v>47</v>
      </c>
      <c r="G61" s="16">
        <v>9130.91</v>
      </c>
      <c r="H61" s="58">
        <v>12</v>
      </c>
      <c r="I61" s="63">
        <v>9052.41</v>
      </c>
      <c r="J61" s="93" t="s">
        <v>75</v>
      </c>
      <c r="K61" s="56">
        <v>63</v>
      </c>
      <c r="L61" s="19">
        <v>9089.5</v>
      </c>
      <c r="M61" s="58"/>
      <c r="N61" s="16"/>
      <c r="O61" s="58">
        <v>60</v>
      </c>
      <c r="P61" s="16">
        <v>9092.9</v>
      </c>
      <c r="Q61" s="58">
        <v>3</v>
      </c>
      <c r="R61" s="63">
        <v>9021.61</v>
      </c>
      <c r="S61" s="7"/>
      <c r="U61" s="3"/>
      <c r="V61" s="3"/>
    </row>
    <row r="62" spans="1:22" x14ac:dyDescent="0.2">
      <c r="A62" s="48" t="s">
        <v>1</v>
      </c>
      <c r="B62" s="65">
        <v>15812</v>
      </c>
      <c r="C62" s="66">
        <v>3963.2</v>
      </c>
      <c r="D62" s="65">
        <v>6244</v>
      </c>
      <c r="E62" s="66">
        <v>4425.68</v>
      </c>
      <c r="F62" s="65">
        <v>8419</v>
      </c>
      <c r="G62" s="66">
        <v>3626.55</v>
      </c>
      <c r="H62" s="65">
        <v>1149</v>
      </c>
      <c r="I62" s="66">
        <v>3916.75</v>
      </c>
      <c r="J62" s="48" t="s">
        <v>1</v>
      </c>
      <c r="K62" s="65">
        <v>6749</v>
      </c>
      <c r="L62" s="66">
        <v>3345.48</v>
      </c>
      <c r="M62" s="65"/>
      <c r="N62" s="66"/>
      <c r="O62" s="65">
        <v>5902</v>
      </c>
      <c r="P62" s="66">
        <v>3371.29</v>
      </c>
      <c r="Q62" s="65">
        <v>847</v>
      </c>
      <c r="R62" s="66">
        <v>3165.65</v>
      </c>
      <c r="S62" s="7"/>
      <c r="U62" s="3"/>
      <c r="V62" s="3"/>
    </row>
    <row r="63" spans="1:22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  <c r="U63" s="3"/>
      <c r="V63" s="3"/>
    </row>
    <row r="64" spans="1:22" s="52" customFormat="1" x14ac:dyDescent="0.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</row>
    <row r="65" spans="1:22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U65" s="3"/>
      <c r="V65" s="3"/>
    </row>
    <row r="66" spans="1:22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  <c r="U66" s="3"/>
      <c r="V66" s="3"/>
    </row>
    <row r="67" spans="1:22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U67" s="3"/>
      <c r="V67" s="3"/>
    </row>
    <row r="68" spans="1:2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U68" s="3"/>
      <c r="V68" s="3"/>
    </row>
    <row r="69" spans="1:2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U69" s="3"/>
      <c r="V69" s="3"/>
    </row>
    <row r="70" spans="1:2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U70" s="3"/>
      <c r="V70" s="3"/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U71" s="3"/>
      <c r="V71" s="3"/>
    </row>
    <row r="72" spans="1:2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U72" s="3"/>
      <c r="V72" s="3"/>
    </row>
    <row r="73" spans="1:2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U73" s="3"/>
      <c r="V73" s="3"/>
    </row>
    <row r="74" spans="1:2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U74" s="3"/>
      <c r="V74" s="3"/>
    </row>
    <row r="75" spans="1:22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U75" s="3"/>
      <c r="V75" s="3"/>
    </row>
    <row r="76" spans="1:2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U76" s="3"/>
      <c r="V76" s="3"/>
    </row>
    <row r="77" spans="1:22" x14ac:dyDescent="0.2">
      <c r="U77" s="3"/>
      <c r="V77" s="3"/>
    </row>
    <row r="78" spans="1:22" x14ac:dyDescent="0.2">
      <c r="U78" s="3"/>
      <c r="V78" s="3"/>
    </row>
    <row r="79" spans="1:22" x14ac:dyDescent="0.2">
      <c r="U79" s="3"/>
      <c r="V79" s="3"/>
    </row>
    <row r="80" spans="1:22" x14ac:dyDescent="0.2">
      <c r="U80" s="3"/>
      <c r="V80" s="3"/>
    </row>
    <row r="81" spans="22:22" x14ac:dyDescent="0.2">
      <c r="V81" s="3"/>
    </row>
    <row r="82" spans="22:22" x14ac:dyDescent="0.2">
      <c r="V82" s="3"/>
    </row>
    <row r="83" spans="22:22" x14ac:dyDescent="0.2">
      <c r="V83" s="3"/>
    </row>
    <row r="84" spans="22:22" x14ac:dyDescent="0.2">
      <c r="V84" s="3"/>
    </row>
    <row r="85" spans="22:22" x14ac:dyDescent="0.2">
      <c r="V85" s="3"/>
    </row>
    <row r="86" spans="22:22" x14ac:dyDescent="0.2">
      <c r="V86" s="3"/>
    </row>
    <row r="87" spans="22:22" x14ac:dyDescent="0.2">
      <c r="V87" s="3"/>
    </row>
    <row r="88" spans="22:22" x14ac:dyDescent="0.2">
      <c r="V88" s="3"/>
    </row>
    <row r="89" spans="22:22" x14ac:dyDescent="0.2">
      <c r="V89" s="3"/>
    </row>
    <row r="90" spans="22:22" x14ac:dyDescent="0.2">
      <c r="V90" s="3"/>
    </row>
    <row r="91" spans="22:22" x14ac:dyDescent="0.2">
      <c r="V91" s="3"/>
    </row>
    <row r="92" spans="22:22" x14ac:dyDescent="0.2">
      <c r="V92" s="3"/>
    </row>
    <row r="93" spans="22:22" x14ac:dyDescent="0.2">
      <c r="V93" s="3"/>
    </row>
  </sheetData>
  <mergeCells count="41"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  <mergeCell ref="J41:R41"/>
    <mergeCell ref="A38:I38"/>
    <mergeCell ref="J38:R38"/>
    <mergeCell ref="A39:I39"/>
    <mergeCell ref="J39:R39"/>
    <mergeCell ref="A40:I40"/>
    <mergeCell ref="J40:R40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A6:I6"/>
    <mergeCell ref="J6:R6"/>
    <mergeCell ref="A7:I7"/>
    <mergeCell ref="J7:R7"/>
    <mergeCell ref="A8:I8"/>
    <mergeCell ref="J8:R8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zoomScale="110" zoomScaleNormal="110" workbookViewId="0">
      <selection activeCell="V36" sqref="V36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1" width="9.140625" style="3" customWidth="1"/>
    <col min="22" max="23" width="9.140625" style="118" customWidth="1"/>
    <col min="24" max="24" width="9.140625" style="3" customWidth="1"/>
    <col min="25" max="16384" width="9.140625" style="3"/>
  </cols>
  <sheetData>
    <row r="1" spans="1:23" x14ac:dyDescent="0.2">
      <c r="A1" s="27" t="s">
        <v>2</v>
      </c>
      <c r="B1" s="27"/>
      <c r="C1" s="27"/>
      <c r="J1" s="27" t="s">
        <v>2</v>
      </c>
      <c r="K1" s="27"/>
      <c r="L1" s="27"/>
    </row>
    <row r="2" spans="1:23" x14ac:dyDescent="0.2">
      <c r="A2" s="27" t="s">
        <v>3</v>
      </c>
      <c r="B2" s="27"/>
      <c r="C2" s="27"/>
      <c r="J2" s="27" t="s">
        <v>3</v>
      </c>
      <c r="K2" s="27"/>
      <c r="L2" s="27"/>
    </row>
    <row r="3" spans="1:23" x14ac:dyDescent="0.2">
      <c r="A3" s="28" t="s">
        <v>0</v>
      </c>
      <c r="B3" s="28"/>
      <c r="C3" s="28"/>
      <c r="J3" s="28" t="s">
        <v>0</v>
      </c>
      <c r="K3" s="28"/>
      <c r="L3" s="28"/>
    </row>
    <row r="4" spans="1:23" x14ac:dyDescent="0.2">
      <c r="A4" s="28"/>
      <c r="B4" s="28"/>
      <c r="C4" s="28"/>
      <c r="J4" s="28"/>
      <c r="K4" s="28"/>
      <c r="L4" s="28"/>
    </row>
    <row r="6" spans="1:23" ht="12.75" x14ac:dyDescent="0.2">
      <c r="A6" s="149" t="s">
        <v>24</v>
      </c>
      <c r="B6" s="149"/>
      <c r="C6" s="149"/>
      <c r="D6" s="149"/>
      <c r="E6" s="149"/>
      <c r="F6" s="149"/>
      <c r="G6" s="149"/>
      <c r="H6" s="149"/>
      <c r="I6" s="149"/>
      <c r="J6" s="149" t="s">
        <v>25</v>
      </c>
      <c r="K6" s="149"/>
      <c r="L6" s="149"/>
      <c r="M6" s="149"/>
      <c r="N6" s="149"/>
      <c r="O6" s="149"/>
      <c r="P6" s="149"/>
      <c r="Q6" s="149"/>
      <c r="R6" s="149"/>
    </row>
    <row r="7" spans="1:23" ht="12.75" x14ac:dyDescent="0.2">
      <c r="A7" s="149" t="s">
        <v>23</v>
      </c>
      <c r="B7" s="149"/>
      <c r="C7" s="149"/>
      <c r="D7" s="149"/>
      <c r="E7" s="149"/>
      <c r="F7" s="149"/>
      <c r="G7" s="149"/>
      <c r="H7" s="149"/>
      <c r="I7" s="149"/>
      <c r="J7" s="149" t="s">
        <v>23</v>
      </c>
      <c r="K7" s="149"/>
      <c r="L7" s="149"/>
      <c r="M7" s="149"/>
      <c r="N7" s="149"/>
      <c r="O7" s="149"/>
      <c r="P7" s="149"/>
      <c r="Q7" s="149"/>
      <c r="R7" s="149"/>
    </row>
    <row r="8" spans="1:23" ht="12.75" x14ac:dyDescent="0.2">
      <c r="A8" s="150" t="s">
        <v>68</v>
      </c>
      <c r="B8" s="150"/>
      <c r="C8" s="150"/>
      <c r="D8" s="150"/>
      <c r="E8" s="150"/>
      <c r="F8" s="150"/>
      <c r="G8" s="150"/>
      <c r="H8" s="150"/>
      <c r="I8" s="150"/>
      <c r="J8" s="149" t="s">
        <v>58</v>
      </c>
      <c r="K8" s="149"/>
      <c r="L8" s="149"/>
      <c r="M8" s="149"/>
      <c r="N8" s="149"/>
      <c r="O8" s="149"/>
      <c r="P8" s="149"/>
      <c r="Q8" s="149"/>
      <c r="R8" s="149"/>
    </row>
    <row r="9" spans="1:23" ht="12.75" x14ac:dyDescent="0.2">
      <c r="A9" s="150" t="s">
        <v>72</v>
      </c>
      <c r="B9" s="150"/>
      <c r="C9" s="150"/>
      <c r="D9" s="150"/>
      <c r="E9" s="150"/>
      <c r="F9" s="150"/>
      <c r="G9" s="150"/>
      <c r="H9" s="150"/>
      <c r="I9" s="150"/>
      <c r="J9" s="149" t="s">
        <v>69</v>
      </c>
      <c r="K9" s="149"/>
      <c r="L9" s="149"/>
      <c r="M9" s="149"/>
      <c r="N9" s="149"/>
      <c r="O9" s="149"/>
      <c r="P9" s="149"/>
      <c r="Q9" s="149"/>
      <c r="R9" s="149"/>
    </row>
    <row r="10" spans="1:23" ht="12.75" x14ac:dyDescent="0.2">
      <c r="A10" s="151" t="str">
        <f>'u rujnu 2020.-prema svotama'!A10:I10</f>
        <v>za kolovoz 2020. (isplata u rujnu 2020.)</v>
      </c>
      <c r="B10" s="151"/>
      <c r="C10" s="151"/>
      <c r="D10" s="151"/>
      <c r="E10" s="151"/>
      <c r="F10" s="151"/>
      <c r="G10" s="151"/>
      <c r="H10" s="151"/>
      <c r="I10" s="151"/>
      <c r="J10" s="150" t="s">
        <v>72</v>
      </c>
      <c r="K10" s="150"/>
      <c r="L10" s="150"/>
      <c r="M10" s="150"/>
      <c r="N10" s="150"/>
      <c r="O10" s="150"/>
      <c r="P10" s="150"/>
      <c r="Q10" s="150"/>
      <c r="R10" s="150"/>
    </row>
    <row r="11" spans="1:23" ht="12.75" customHeight="1" x14ac:dyDescent="0.2">
      <c r="J11" s="151" t="str">
        <f>A10</f>
        <v>za kolovoz 2020. (isplata u rujnu 2020.)</v>
      </c>
      <c r="K11" s="151"/>
      <c r="L11" s="151"/>
      <c r="M11" s="151"/>
      <c r="N11" s="151"/>
      <c r="O11" s="151"/>
      <c r="P11" s="151"/>
      <c r="Q11" s="151"/>
      <c r="R11" s="151"/>
    </row>
    <row r="12" spans="1:23" x14ac:dyDescent="0.2">
      <c r="A12" s="28" t="s">
        <v>4</v>
      </c>
      <c r="J12" s="28" t="s">
        <v>5</v>
      </c>
    </row>
    <row r="13" spans="1:23" x14ac:dyDescent="0.2">
      <c r="A13" s="29"/>
      <c r="B13" s="152" t="s">
        <v>6</v>
      </c>
      <c r="C13" s="153"/>
      <c r="D13" s="153"/>
      <c r="E13" s="153"/>
      <c r="F13" s="153"/>
      <c r="G13" s="153"/>
      <c r="H13" s="153"/>
      <c r="I13" s="154"/>
      <c r="J13" s="29"/>
      <c r="K13" s="152" t="s">
        <v>6</v>
      </c>
      <c r="L13" s="153"/>
      <c r="M13" s="153"/>
      <c r="N13" s="153"/>
      <c r="O13" s="153"/>
      <c r="P13" s="153"/>
      <c r="Q13" s="153"/>
      <c r="R13" s="154"/>
    </row>
    <row r="14" spans="1:23" x14ac:dyDescent="0.2">
      <c r="A14" s="30"/>
      <c r="B14" s="152" t="s">
        <v>1</v>
      </c>
      <c r="C14" s="154"/>
      <c r="D14" s="152" t="s">
        <v>7</v>
      </c>
      <c r="E14" s="154"/>
      <c r="F14" s="152" t="s">
        <v>70</v>
      </c>
      <c r="G14" s="154"/>
      <c r="H14" s="152" t="s">
        <v>8</v>
      </c>
      <c r="I14" s="154"/>
      <c r="J14" s="30"/>
      <c r="K14" s="152" t="s">
        <v>1</v>
      </c>
      <c r="L14" s="154"/>
      <c r="M14" s="152" t="s">
        <v>29</v>
      </c>
      <c r="N14" s="154"/>
      <c r="O14" s="152" t="s">
        <v>70</v>
      </c>
      <c r="P14" s="154"/>
      <c r="Q14" s="152" t="s">
        <v>8</v>
      </c>
      <c r="R14" s="154"/>
    </row>
    <row r="15" spans="1:23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V16" s="119"/>
      <c r="W16" s="119"/>
    </row>
    <row r="17" spans="1:23" x14ac:dyDescent="0.2">
      <c r="A17" s="93" t="s">
        <v>60</v>
      </c>
      <c r="B17" s="36">
        <v>3467</v>
      </c>
      <c r="C17" s="37">
        <v>329.02</v>
      </c>
      <c r="D17" s="38">
        <v>941</v>
      </c>
      <c r="E17" s="39">
        <v>300.26</v>
      </c>
      <c r="F17" s="38">
        <v>1895</v>
      </c>
      <c r="G17" s="39">
        <v>340.12</v>
      </c>
      <c r="H17" s="38">
        <v>631</v>
      </c>
      <c r="I17" s="40">
        <v>338.6</v>
      </c>
      <c r="J17" s="93" t="s">
        <v>60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3" x14ac:dyDescent="0.2">
      <c r="A18" s="93" t="s">
        <v>9</v>
      </c>
      <c r="B18" s="36">
        <v>23849</v>
      </c>
      <c r="C18" s="43">
        <v>808.13</v>
      </c>
      <c r="D18" s="38">
        <v>9860</v>
      </c>
      <c r="E18" s="39">
        <v>798.99</v>
      </c>
      <c r="F18" s="38">
        <v>4176</v>
      </c>
      <c r="G18" s="39">
        <v>821.68</v>
      </c>
      <c r="H18" s="38">
        <v>9813</v>
      </c>
      <c r="I18" s="40">
        <v>811.55</v>
      </c>
      <c r="J18" s="93" t="s">
        <v>9</v>
      </c>
      <c r="K18" s="36">
        <v>13</v>
      </c>
      <c r="L18" s="43">
        <v>881.03</v>
      </c>
      <c r="M18" s="38" t="s">
        <v>103</v>
      </c>
      <c r="N18" s="42" t="s">
        <v>104</v>
      </c>
      <c r="O18" s="38">
        <v>13</v>
      </c>
      <c r="P18" s="39">
        <v>881.03</v>
      </c>
      <c r="Q18" s="38" t="s">
        <v>103</v>
      </c>
      <c r="R18" s="40" t="s">
        <v>104</v>
      </c>
      <c r="W18" s="120">
        <f>C31-'u rujnu 2020.'!E21</f>
        <v>0</v>
      </c>
    </row>
    <row r="19" spans="1:23" x14ac:dyDescent="0.2">
      <c r="A19" s="93" t="s">
        <v>10</v>
      </c>
      <c r="B19" s="36">
        <v>93631</v>
      </c>
      <c r="C19" s="44">
        <v>1248.3800000000001</v>
      </c>
      <c r="D19" s="38">
        <v>48080</v>
      </c>
      <c r="E19" s="45">
        <v>1249.46</v>
      </c>
      <c r="F19" s="38">
        <v>13502</v>
      </c>
      <c r="G19" s="45">
        <v>1298.99</v>
      </c>
      <c r="H19" s="38">
        <v>32049</v>
      </c>
      <c r="I19" s="46">
        <v>1225.43</v>
      </c>
      <c r="J19" s="93" t="s">
        <v>10</v>
      </c>
      <c r="K19" s="36">
        <v>46</v>
      </c>
      <c r="L19" s="44">
        <v>1315.54</v>
      </c>
      <c r="M19" s="38">
        <v>2</v>
      </c>
      <c r="N19" s="45">
        <v>1331.79</v>
      </c>
      <c r="O19" s="38">
        <v>32</v>
      </c>
      <c r="P19" s="39">
        <v>1312.02</v>
      </c>
      <c r="Q19" s="38">
        <v>12</v>
      </c>
      <c r="R19" s="46">
        <v>1322.23</v>
      </c>
    </row>
    <row r="20" spans="1:23" x14ac:dyDescent="0.2">
      <c r="A20" s="93" t="s">
        <v>11</v>
      </c>
      <c r="B20" s="36">
        <v>143228</v>
      </c>
      <c r="C20" s="44">
        <v>1770.18</v>
      </c>
      <c r="D20" s="38">
        <v>84357</v>
      </c>
      <c r="E20" s="45">
        <v>1774.6</v>
      </c>
      <c r="F20" s="38">
        <v>28264</v>
      </c>
      <c r="G20" s="45">
        <v>1779.11</v>
      </c>
      <c r="H20" s="38">
        <v>30607</v>
      </c>
      <c r="I20" s="46">
        <v>1749.75</v>
      </c>
      <c r="J20" s="93" t="s">
        <v>11</v>
      </c>
      <c r="K20" s="36">
        <v>181</v>
      </c>
      <c r="L20" s="44">
        <v>1819.51</v>
      </c>
      <c r="M20" s="38" t="s">
        <v>103</v>
      </c>
      <c r="N20" s="45" t="s">
        <v>104</v>
      </c>
      <c r="O20" s="38">
        <v>107</v>
      </c>
      <c r="P20" s="45">
        <v>1764</v>
      </c>
      <c r="Q20" s="38">
        <v>74</v>
      </c>
      <c r="R20" s="46">
        <v>1899.79</v>
      </c>
    </row>
    <row r="21" spans="1:23" x14ac:dyDescent="0.2">
      <c r="A21" s="93" t="s">
        <v>61</v>
      </c>
      <c r="B21" s="36">
        <v>197059</v>
      </c>
      <c r="C21" s="44">
        <v>2246.39</v>
      </c>
      <c r="D21" s="38">
        <v>122867</v>
      </c>
      <c r="E21" s="45">
        <v>2251.92</v>
      </c>
      <c r="F21" s="38">
        <v>26376</v>
      </c>
      <c r="G21" s="45">
        <v>2253.2800000000002</v>
      </c>
      <c r="H21" s="38">
        <v>47816</v>
      </c>
      <c r="I21" s="46">
        <v>2228.37</v>
      </c>
      <c r="J21" s="93" t="s">
        <v>61</v>
      </c>
      <c r="K21" s="36">
        <v>1614</v>
      </c>
      <c r="L21" s="44">
        <v>2322.6799999999998</v>
      </c>
      <c r="M21" s="38">
        <v>16</v>
      </c>
      <c r="N21" s="45">
        <v>2297.86</v>
      </c>
      <c r="O21" s="38">
        <v>1102</v>
      </c>
      <c r="P21" s="45">
        <v>2354.04</v>
      </c>
      <c r="Q21" s="38">
        <v>496</v>
      </c>
      <c r="R21" s="46">
        <v>2253.8000000000002</v>
      </c>
    </row>
    <row r="22" spans="1:23" x14ac:dyDescent="0.2">
      <c r="A22" s="93" t="s">
        <v>62</v>
      </c>
      <c r="B22" s="36">
        <v>148142</v>
      </c>
      <c r="C22" s="44">
        <v>2765.33</v>
      </c>
      <c r="D22" s="38">
        <v>105834</v>
      </c>
      <c r="E22" s="45">
        <v>2775.74</v>
      </c>
      <c r="F22" s="38">
        <v>14418</v>
      </c>
      <c r="G22" s="45">
        <v>2765.97</v>
      </c>
      <c r="H22" s="38">
        <v>27890</v>
      </c>
      <c r="I22" s="46">
        <v>2725.52</v>
      </c>
      <c r="J22" s="93" t="s">
        <v>62</v>
      </c>
      <c r="K22" s="36">
        <v>4235</v>
      </c>
      <c r="L22" s="44">
        <v>2828.3</v>
      </c>
      <c r="M22" s="38">
        <v>708</v>
      </c>
      <c r="N22" s="45">
        <v>2949.34</v>
      </c>
      <c r="O22" s="38">
        <v>2778</v>
      </c>
      <c r="P22" s="45">
        <v>2810.22</v>
      </c>
      <c r="Q22" s="38">
        <v>749</v>
      </c>
      <c r="R22" s="46">
        <v>2780.94</v>
      </c>
    </row>
    <row r="23" spans="1:23" x14ac:dyDescent="0.2">
      <c r="A23" s="93" t="s">
        <v>63</v>
      </c>
      <c r="B23" s="36">
        <v>110444</v>
      </c>
      <c r="C23" s="44">
        <v>3231.74</v>
      </c>
      <c r="D23" s="38">
        <v>86350</v>
      </c>
      <c r="E23" s="45">
        <v>3235.83</v>
      </c>
      <c r="F23" s="38">
        <v>8176</v>
      </c>
      <c r="G23" s="45">
        <v>3195.48</v>
      </c>
      <c r="H23" s="38">
        <v>15918</v>
      </c>
      <c r="I23" s="46">
        <v>3228.18</v>
      </c>
      <c r="J23" s="93" t="s">
        <v>63</v>
      </c>
      <c r="K23" s="36">
        <v>6360</v>
      </c>
      <c r="L23" s="44">
        <v>3245.23</v>
      </c>
      <c r="M23" s="38">
        <v>1324</v>
      </c>
      <c r="N23" s="45">
        <v>3193.48</v>
      </c>
      <c r="O23" s="38">
        <v>4614</v>
      </c>
      <c r="P23" s="45">
        <v>3259.94</v>
      </c>
      <c r="Q23" s="38">
        <v>422</v>
      </c>
      <c r="R23" s="46">
        <v>3246.68</v>
      </c>
    </row>
    <row r="24" spans="1:23" x14ac:dyDescent="0.2">
      <c r="A24" s="93" t="s">
        <v>64</v>
      </c>
      <c r="B24" s="36">
        <v>77948</v>
      </c>
      <c r="C24" s="44">
        <v>3735.18</v>
      </c>
      <c r="D24" s="38">
        <v>65984</v>
      </c>
      <c r="E24" s="45">
        <v>3736.85</v>
      </c>
      <c r="F24" s="38">
        <v>3264</v>
      </c>
      <c r="G24" s="45">
        <v>3714.48</v>
      </c>
      <c r="H24" s="38">
        <v>8700</v>
      </c>
      <c r="I24" s="46">
        <v>3730.24</v>
      </c>
      <c r="J24" s="93" t="s">
        <v>64</v>
      </c>
      <c r="K24" s="36">
        <v>4583</v>
      </c>
      <c r="L24" s="44">
        <v>3746.58</v>
      </c>
      <c r="M24" s="38">
        <v>436</v>
      </c>
      <c r="N24" s="45">
        <v>3660.29</v>
      </c>
      <c r="O24" s="38">
        <v>3574</v>
      </c>
      <c r="P24" s="45">
        <v>3760.87</v>
      </c>
      <c r="Q24" s="38">
        <v>573</v>
      </c>
      <c r="R24" s="46">
        <v>3723.07</v>
      </c>
    </row>
    <row r="25" spans="1:23" x14ac:dyDescent="0.2">
      <c r="A25" s="93" t="s">
        <v>65</v>
      </c>
      <c r="B25" s="36">
        <v>63479</v>
      </c>
      <c r="C25" s="44">
        <v>4227.71</v>
      </c>
      <c r="D25" s="38">
        <v>55641</v>
      </c>
      <c r="E25" s="45">
        <v>4230.28</v>
      </c>
      <c r="F25" s="38">
        <v>1562</v>
      </c>
      <c r="G25" s="45">
        <v>4204.78</v>
      </c>
      <c r="H25" s="38">
        <v>6276</v>
      </c>
      <c r="I25" s="46">
        <v>4210.6899999999996</v>
      </c>
      <c r="J25" s="93" t="s">
        <v>65</v>
      </c>
      <c r="K25" s="36">
        <v>7454</v>
      </c>
      <c r="L25" s="44">
        <v>4206.1400000000003</v>
      </c>
      <c r="M25" s="38">
        <v>130</v>
      </c>
      <c r="N25" s="45">
        <v>4173.57</v>
      </c>
      <c r="O25" s="38">
        <v>6517</v>
      </c>
      <c r="P25" s="45">
        <v>4201.04</v>
      </c>
      <c r="Q25" s="38">
        <v>807</v>
      </c>
      <c r="R25" s="46">
        <v>4252.55</v>
      </c>
    </row>
    <row r="26" spans="1:23" x14ac:dyDescent="0.2">
      <c r="A26" s="93" t="s">
        <v>66</v>
      </c>
      <c r="B26" s="36">
        <v>38902</v>
      </c>
      <c r="C26" s="44">
        <v>4729.57</v>
      </c>
      <c r="D26" s="38">
        <v>35220</v>
      </c>
      <c r="E26" s="45">
        <v>4729.9399999999996</v>
      </c>
      <c r="F26" s="38">
        <v>638</v>
      </c>
      <c r="G26" s="45">
        <v>4725.6899999999996</v>
      </c>
      <c r="H26" s="38">
        <v>3044</v>
      </c>
      <c r="I26" s="46">
        <v>4726.13</v>
      </c>
      <c r="J26" s="93" t="s">
        <v>66</v>
      </c>
      <c r="K26" s="36">
        <v>3879</v>
      </c>
      <c r="L26" s="44">
        <v>4757.97</v>
      </c>
      <c r="M26" s="38">
        <v>37</v>
      </c>
      <c r="N26" s="45">
        <v>4746.3900000000003</v>
      </c>
      <c r="O26" s="38">
        <v>3303</v>
      </c>
      <c r="P26" s="45">
        <v>4764.53</v>
      </c>
      <c r="Q26" s="38">
        <v>539</v>
      </c>
      <c r="R26" s="46">
        <v>4718.5200000000004</v>
      </c>
    </row>
    <row r="27" spans="1:23" x14ac:dyDescent="0.2">
      <c r="A27" s="93" t="s">
        <v>12</v>
      </c>
      <c r="B27" s="36">
        <v>40282</v>
      </c>
      <c r="C27" s="47">
        <v>5441.05</v>
      </c>
      <c r="D27" s="38">
        <v>36181</v>
      </c>
      <c r="E27" s="45">
        <v>5440.85</v>
      </c>
      <c r="F27" s="38">
        <v>630</v>
      </c>
      <c r="G27" s="45">
        <v>5405.54</v>
      </c>
      <c r="H27" s="38">
        <v>3471</v>
      </c>
      <c r="I27" s="46">
        <v>5449.59</v>
      </c>
      <c r="J27" s="93" t="s">
        <v>12</v>
      </c>
      <c r="K27" s="36">
        <v>8864</v>
      </c>
      <c r="L27" s="47">
        <v>5409.49</v>
      </c>
      <c r="M27" s="38">
        <v>83</v>
      </c>
      <c r="N27" s="45">
        <v>5383.94</v>
      </c>
      <c r="O27" s="38">
        <v>7385</v>
      </c>
      <c r="P27" s="45">
        <v>5401.78</v>
      </c>
      <c r="Q27" s="38">
        <v>1396</v>
      </c>
      <c r="R27" s="46">
        <v>5451.79</v>
      </c>
    </row>
    <row r="28" spans="1:23" x14ac:dyDescent="0.2">
      <c r="A28" s="93" t="s">
        <v>13</v>
      </c>
      <c r="B28" s="36">
        <v>16556</v>
      </c>
      <c r="C28" s="47">
        <v>6384.24</v>
      </c>
      <c r="D28" s="38">
        <v>15299</v>
      </c>
      <c r="E28" s="45">
        <v>6390.02</v>
      </c>
      <c r="F28" s="38">
        <v>234</v>
      </c>
      <c r="G28" s="45">
        <v>6370.07</v>
      </c>
      <c r="H28" s="38">
        <v>1023</v>
      </c>
      <c r="I28" s="46">
        <v>6301.12</v>
      </c>
      <c r="J28" s="93" t="s">
        <v>13</v>
      </c>
      <c r="K28" s="36">
        <v>8445</v>
      </c>
      <c r="L28" s="47">
        <v>6429.4</v>
      </c>
      <c r="M28" s="38">
        <v>35</v>
      </c>
      <c r="N28" s="45">
        <v>6360.55</v>
      </c>
      <c r="O28" s="38">
        <v>7360</v>
      </c>
      <c r="P28" s="45">
        <v>6423.27</v>
      </c>
      <c r="Q28" s="38">
        <v>1050</v>
      </c>
      <c r="R28" s="46">
        <v>6474.61</v>
      </c>
    </row>
    <row r="29" spans="1:23" x14ac:dyDescent="0.2">
      <c r="A29" s="93" t="s">
        <v>14</v>
      </c>
      <c r="B29" s="36">
        <v>6787</v>
      </c>
      <c r="C29" s="47">
        <v>7432.04</v>
      </c>
      <c r="D29" s="38">
        <v>6450</v>
      </c>
      <c r="E29" s="45">
        <v>7433.52</v>
      </c>
      <c r="F29" s="38">
        <v>78</v>
      </c>
      <c r="G29" s="45">
        <v>7436.53</v>
      </c>
      <c r="H29" s="38">
        <v>259</v>
      </c>
      <c r="I29" s="46">
        <v>7393.91</v>
      </c>
      <c r="J29" s="93" t="s">
        <v>14</v>
      </c>
      <c r="K29" s="36">
        <v>9189</v>
      </c>
      <c r="L29" s="47">
        <v>7604.5</v>
      </c>
      <c r="M29" s="38">
        <v>16</v>
      </c>
      <c r="N29" s="45">
        <v>7367.15</v>
      </c>
      <c r="O29" s="38">
        <v>6314</v>
      </c>
      <c r="P29" s="45">
        <v>7566.91</v>
      </c>
      <c r="Q29" s="38">
        <v>2859</v>
      </c>
      <c r="R29" s="46">
        <v>7688.86</v>
      </c>
    </row>
    <row r="30" spans="1:23" x14ac:dyDescent="0.2">
      <c r="A30" s="93" t="s">
        <v>67</v>
      </c>
      <c r="B30" s="36">
        <v>7233</v>
      </c>
      <c r="C30" s="47">
        <v>9275.06</v>
      </c>
      <c r="D30" s="38">
        <v>7070</v>
      </c>
      <c r="E30" s="45">
        <v>9274.94</v>
      </c>
      <c r="F30" s="38">
        <v>33</v>
      </c>
      <c r="G30" s="45">
        <v>9152.25</v>
      </c>
      <c r="H30" s="38">
        <v>130</v>
      </c>
      <c r="I30" s="46">
        <v>9312.74</v>
      </c>
      <c r="J30" s="93" t="s">
        <v>67</v>
      </c>
      <c r="K30" s="36">
        <v>16203</v>
      </c>
      <c r="L30" s="47">
        <v>9411.61</v>
      </c>
      <c r="M30" s="38">
        <v>7</v>
      </c>
      <c r="N30" s="45">
        <v>9165.31</v>
      </c>
      <c r="O30" s="38">
        <v>10505</v>
      </c>
      <c r="P30" s="45">
        <v>9468.5</v>
      </c>
      <c r="Q30" s="38">
        <v>5691</v>
      </c>
      <c r="R30" s="46">
        <v>9306.91</v>
      </c>
    </row>
    <row r="31" spans="1:23" x14ac:dyDescent="0.2">
      <c r="A31" s="48" t="s">
        <v>1</v>
      </c>
      <c r="B31" s="49">
        <v>971007</v>
      </c>
      <c r="C31" s="50">
        <v>2869.2</v>
      </c>
      <c r="D31" s="49">
        <v>680134</v>
      </c>
      <c r="E31" s="50">
        <v>3123.61</v>
      </c>
      <c r="F31" s="49">
        <v>103246</v>
      </c>
      <c r="G31" s="50">
        <v>2177.5500000000002</v>
      </c>
      <c r="H31" s="49">
        <v>187627</v>
      </c>
      <c r="I31" s="50">
        <v>2327.5500000000002</v>
      </c>
      <c r="J31" s="48" t="s">
        <v>1</v>
      </c>
      <c r="K31" s="49">
        <v>71066</v>
      </c>
      <c r="L31" s="50">
        <v>6027.73</v>
      </c>
      <c r="M31" s="49">
        <v>2794</v>
      </c>
      <c r="N31" s="50">
        <v>3407.77</v>
      </c>
      <c r="O31" s="49">
        <v>53604</v>
      </c>
      <c r="P31" s="50">
        <v>5907.26</v>
      </c>
      <c r="Q31" s="49">
        <v>14668</v>
      </c>
      <c r="R31" s="50">
        <v>6967.07</v>
      </c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23" ht="21.75" customHeight="1" x14ac:dyDescent="0.2">
      <c r="A33" s="69"/>
      <c r="B33" s="51"/>
      <c r="C33" s="51"/>
      <c r="D33" s="16"/>
      <c r="E33" s="52"/>
      <c r="F33" s="53"/>
      <c r="G33" s="19"/>
      <c r="H33" s="53"/>
      <c r="I33" s="19"/>
      <c r="J33" s="155" t="s">
        <v>99</v>
      </c>
      <c r="K33" s="155"/>
      <c r="L33" s="155"/>
      <c r="M33" s="155"/>
      <c r="N33" s="155"/>
      <c r="O33" s="155"/>
      <c r="P33" s="155"/>
      <c r="Q33" s="155"/>
      <c r="R33" s="155"/>
    </row>
    <row r="34" spans="1:23" x14ac:dyDescent="0.2">
      <c r="A34" s="2"/>
      <c r="B34" s="2"/>
      <c r="C34" s="2"/>
      <c r="D34" s="2"/>
      <c r="E34" s="2"/>
      <c r="F34" s="2"/>
      <c r="G34" s="2"/>
      <c r="H34" s="2"/>
      <c r="I34" s="2"/>
      <c r="V34" s="3"/>
    </row>
    <row r="35" spans="1:23" x14ac:dyDescent="0.2">
      <c r="A35" s="2"/>
      <c r="B35" s="2"/>
      <c r="C35" s="2"/>
      <c r="D35" s="2"/>
      <c r="E35" s="2"/>
      <c r="F35" s="2"/>
      <c r="G35" s="2"/>
      <c r="H35" s="2"/>
      <c r="I35" s="2"/>
      <c r="V35" s="3"/>
    </row>
    <row r="36" spans="1:23" x14ac:dyDescent="0.2">
      <c r="A36" s="54"/>
      <c r="B36" s="41"/>
      <c r="C36" s="47"/>
      <c r="D36" s="41"/>
      <c r="E36" s="47"/>
      <c r="F36" s="41"/>
      <c r="G36" s="47"/>
      <c r="H36" s="41"/>
      <c r="I36" s="47"/>
      <c r="V36" s="3"/>
    </row>
    <row r="37" spans="1:23" ht="12.75" x14ac:dyDescent="0.2">
      <c r="A37" s="149" t="s">
        <v>24</v>
      </c>
      <c r="B37" s="149"/>
      <c r="C37" s="149"/>
      <c r="D37" s="149"/>
      <c r="E37" s="149"/>
      <c r="F37" s="149"/>
      <c r="G37" s="149"/>
      <c r="H37" s="149"/>
      <c r="I37" s="149"/>
      <c r="J37" s="149" t="s">
        <v>27</v>
      </c>
      <c r="K37" s="149"/>
      <c r="L37" s="149"/>
      <c r="M37" s="149"/>
      <c r="N37" s="149"/>
      <c r="O37" s="149"/>
      <c r="P37" s="149"/>
      <c r="Q37" s="149"/>
      <c r="R37" s="149"/>
      <c r="V37" s="3"/>
    </row>
    <row r="38" spans="1:23" ht="12.75" x14ac:dyDescent="0.2">
      <c r="A38" s="149" t="s">
        <v>23</v>
      </c>
      <c r="B38" s="149"/>
      <c r="C38" s="149"/>
      <c r="D38" s="149"/>
      <c r="E38" s="149"/>
      <c r="F38" s="149"/>
      <c r="G38" s="149"/>
      <c r="H38" s="149"/>
      <c r="I38" s="149"/>
      <c r="J38" s="149" t="s">
        <v>28</v>
      </c>
      <c r="K38" s="149"/>
      <c r="L38" s="149"/>
      <c r="M38" s="149"/>
      <c r="N38" s="149"/>
      <c r="O38" s="149"/>
      <c r="P38" s="149"/>
      <c r="Q38" s="149"/>
      <c r="R38" s="149"/>
      <c r="V38" s="3"/>
    </row>
    <row r="39" spans="1:23" ht="12.75" x14ac:dyDescent="0.2">
      <c r="A39" s="149" t="s">
        <v>15</v>
      </c>
      <c r="B39" s="149"/>
      <c r="C39" s="149"/>
      <c r="D39" s="149"/>
      <c r="E39" s="149"/>
      <c r="F39" s="149"/>
      <c r="G39" s="149"/>
      <c r="H39" s="149"/>
      <c r="I39" s="149"/>
      <c r="J39" s="149" t="s">
        <v>79</v>
      </c>
      <c r="K39" s="149"/>
      <c r="L39" s="149"/>
      <c r="M39" s="149"/>
      <c r="N39" s="149"/>
      <c r="O39" s="149"/>
      <c r="P39" s="149"/>
      <c r="Q39" s="149"/>
      <c r="R39" s="149"/>
      <c r="V39" s="3"/>
    </row>
    <row r="40" spans="1:23" ht="12.75" x14ac:dyDescent="0.2">
      <c r="A40" s="149" t="s">
        <v>71</v>
      </c>
      <c r="B40" s="149"/>
      <c r="C40" s="149"/>
      <c r="D40" s="149"/>
      <c r="E40" s="149"/>
      <c r="F40" s="149"/>
      <c r="G40" s="149"/>
      <c r="H40" s="149"/>
      <c r="I40" s="149"/>
      <c r="J40" s="149" t="s">
        <v>80</v>
      </c>
      <c r="K40" s="149"/>
      <c r="L40" s="149"/>
      <c r="M40" s="149"/>
      <c r="N40" s="149"/>
      <c r="O40" s="149"/>
      <c r="P40" s="149"/>
      <c r="Q40" s="149"/>
      <c r="R40" s="149"/>
      <c r="V40" s="3"/>
    </row>
    <row r="41" spans="1:23" ht="12.75" x14ac:dyDescent="0.2">
      <c r="A41" s="150" t="s">
        <v>72</v>
      </c>
      <c r="B41" s="150"/>
      <c r="C41" s="150"/>
      <c r="D41" s="150"/>
      <c r="E41" s="150"/>
      <c r="F41" s="150"/>
      <c r="G41" s="150"/>
      <c r="H41" s="150"/>
      <c r="I41" s="150"/>
      <c r="J41" s="150" t="s">
        <v>72</v>
      </c>
      <c r="K41" s="150"/>
      <c r="L41" s="150"/>
      <c r="M41" s="150"/>
      <c r="N41" s="150"/>
      <c r="O41" s="150"/>
      <c r="P41" s="150"/>
      <c r="Q41" s="150"/>
      <c r="R41" s="150"/>
      <c r="V41" s="3"/>
    </row>
    <row r="42" spans="1:23" ht="12.75" customHeight="1" x14ac:dyDescent="0.2">
      <c r="A42" s="151" t="str">
        <f>A10</f>
        <v>za kolovoz 2020. (isplata u rujnu 2020.)</v>
      </c>
      <c r="B42" s="151"/>
      <c r="C42" s="151"/>
      <c r="D42" s="151"/>
      <c r="E42" s="151"/>
      <c r="F42" s="151"/>
      <c r="G42" s="151"/>
      <c r="H42" s="151"/>
      <c r="I42" s="151"/>
      <c r="J42" s="151" t="str">
        <f>A10</f>
        <v>za kolovoz 2020. (isplata u rujnu 2020.)</v>
      </c>
      <c r="K42" s="151"/>
      <c r="L42" s="151"/>
      <c r="M42" s="151"/>
      <c r="N42" s="151"/>
      <c r="O42" s="151"/>
      <c r="P42" s="151"/>
      <c r="Q42" s="151"/>
      <c r="R42" s="151"/>
      <c r="V42" s="3"/>
    </row>
    <row r="43" spans="1:23" x14ac:dyDescent="0.2">
      <c r="A43" s="28" t="s">
        <v>16</v>
      </c>
      <c r="E43" s="3" t="s">
        <v>17</v>
      </c>
      <c r="J43" s="28" t="s">
        <v>18</v>
      </c>
      <c r="V43" s="3"/>
    </row>
    <row r="44" spans="1:23" x14ac:dyDescent="0.2">
      <c r="A44" s="29"/>
      <c r="B44" s="156" t="s">
        <v>6</v>
      </c>
      <c r="C44" s="157"/>
      <c r="D44" s="157"/>
      <c r="E44" s="157"/>
      <c r="F44" s="157"/>
      <c r="G44" s="157"/>
      <c r="H44" s="157"/>
      <c r="I44" s="158"/>
      <c r="J44" s="29"/>
      <c r="K44" s="156" t="s">
        <v>6</v>
      </c>
      <c r="L44" s="157"/>
      <c r="M44" s="157"/>
      <c r="N44" s="157"/>
      <c r="O44" s="157"/>
      <c r="P44" s="157"/>
      <c r="Q44" s="157"/>
      <c r="R44" s="158"/>
      <c r="V44" s="3"/>
    </row>
    <row r="45" spans="1:23" x14ac:dyDescent="0.2">
      <c r="A45" s="30"/>
      <c r="B45" s="156" t="s">
        <v>1</v>
      </c>
      <c r="C45" s="158"/>
      <c r="D45" s="156" t="s">
        <v>7</v>
      </c>
      <c r="E45" s="158"/>
      <c r="F45" s="156" t="s">
        <v>70</v>
      </c>
      <c r="G45" s="158"/>
      <c r="H45" s="156" t="s">
        <v>8</v>
      </c>
      <c r="I45" s="158"/>
      <c r="J45" s="30"/>
      <c r="K45" s="156" t="s">
        <v>1</v>
      </c>
      <c r="L45" s="158"/>
      <c r="M45" s="156" t="s">
        <v>7</v>
      </c>
      <c r="N45" s="158"/>
      <c r="O45" s="156" t="s">
        <v>70</v>
      </c>
      <c r="P45" s="158"/>
      <c r="Q45" s="156" t="s">
        <v>8</v>
      </c>
      <c r="R45" s="158"/>
      <c r="V45" s="3"/>
    </row>
    <row r="46" spans="1:23" ht="24" x14ac:dyDescent="0.2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  <c r="V46" s="3"/>
    </row>
    <row r="47" spans="1:23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W47" s="119"/>
    </row>
    <row r="48" spans="1:23" x14ac:dyDescent="0.2">
      <c r="A48" s="93" t="s">
        <v>60</v>
      </c>
      <c r="B48" s="56" t="s">
        <v>103</v>
      </c>
      <c r="C48" s="57" t="s">
        <v>104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 t="s">
        <v>103</v>
      </c>
      <c r="I48" s="60" t="s">
        <v>104</v>
      </c>
      <c r="J48" s="93" t="s">
        <v>60</v>
      </c>
      <c r="K48" s="56">
        <v>41</v>
      </c>
      <c r="L48" s="61">
        <v>262.13</v>
      </c>
      <c r="M48" s="58"/>
      <c r="N48" s="51"/>
      <c r="O48" s="58">
        <v>39</v>
      </c>
      <c r="P48" s="51">
        <v>255.61</v>
      </c>
      <c r="Q48" s="58">
        <v>2</v>
      </c>
      <c r="R48" s="60">
        <v>389.17</v>
      </c>
      <c r="V48" s="3"/>
    </row>
    <row r="49" spans="1:23" x14ac:dyDescent="0.2">
      <c r="A49" s="93" t="s">
        <v>9</v>
      </c>
      <c r="B49" s="56">
        <v>10</v>
      </c>
      <c r="C49" s="57">
        <v>841.81</v>
      </c>
      <c r="D49" s="58" t="s">
        <v>103</v>
      </c>
      <c r="E49" s="51" t="s">
        <v>104</v>
      </c>
      <c r="F49" s="58">
        <v>9</v>
      </c>
      <c r="G49" s="59">
        <v>843.07</v>
      </c>
      <c r="H49" s="58">
        <v>1</v>
      </c>
      <c r="I49" s="60">
        <v>830.52</v>
      </c>
      <c r="J49" s="93" t="s">
        <v>9</v>
      </c>
      <c r="K49" s="56">
        <v>174</v>
      </c>
      <c r="L49" s="61">
        <v>815.79</v>
      </c>
      <c r="M49" s="58"/>
      <c r="N49" s="51"/>
      <c r="O49" s="58">
        <v>154</v>
      </c>
      <c r="P49" s="51">
        <v>813.12</v>
      </c>
      <c r="Q49" s="58">
        <v>20</v>
      </c>
      <c r="R49" s="60">
        <v>836.38</v>
      </c>
      <c r="S49" s="7"/>
      <c r="V49" s="3"/>
    </row>
    <row r="50" spans="1:23" x14ac:dyDescent="0.2">
      <c r="A50" s="93" t="s">
        <v>10</v>
      </c>
      <c r="B50" s="56">
        <v>103</v>
      </c>
      <c r="C50" s="62">
        <v>1332.32</v>
      </c>
      <c r="D50" s="58">
        <v>18</v>
      </c>
      <c r="E50" s="16">
        <v>1373.37</v>
      </c>
      <c r="F50" s="58">
        <v>76</v>
      </c>
      <c r="G50" s="16">
        <v>1321.21</v>
      </c>
      <c r="H50" s="58">
        <v>9</v>
      </c>
      <c r="I50" s="63">
        <v>1344.07</v>
      </c>
      <c r="J50" s="93" t="s">
        <v>10</v>
      </c>
      <c r="K50" s="56">
        <v>323</v>
      </c>
      <c r="L50" s="64">
        <v>1253.69</v>
      </c>
      <c r="M50" s="58"/>
      <c r="N50" s="16"/>
      <c r="O50" s="58">
        <v>267</v>
      </c>
      <c r="P50" s="16">
        <v>1255.6300000000001</v>
      </c>
      <c r="Q50" s="58">
        <v>56</v>
      </c>
      <c r="R50" s="63">
        <v>1244.47</v>
      </c>
      <c r="S50" s="7"/>
      <c r="V50" s="3"/>
    </row>
    <row r="51" spans="1:23" x14ac:dyDescent="0.2">
      <c r="A51" s="93" t="s">
        <v>11</v>
      </c>
      <c r="B51" s="56">
        <v>402</v>
      </c>
      <c r="C51" s="62">
        <v>1781.22</v>
      </c>
      <c r="D51" s="58">
        <v>131</v>
      </c>
      <c r="E51" s="16">
        <v>1754.97</v>
      </c>
      <c r="F51" s="58">
        <v>242</v>
      </c>
      <c r="G51" s="16">
        <v>1794.98</v>
      </c>
      <c r="H51" s="58">
        <v>29</v>
      </c>
      <c r="I51" s="63">
        <v>1785.01</v>
      </c>
      <c r="J51" s="93" t="s">
        <v>11</v>
      </c>
      <c r="K51" s="56">
        <v>703</v>
      </c>
      <c r="L51" s="64">
        <v>1770.62</v>
      </c>
      <c r="M51" s="58"/>
      <c r="N51" s="16"/>
      <c r="O51" s="58">
        <v>566</v>
      </c>
      <c r="P51" s="16">
        <v>1774.77</v>
      </c>
      <c r="Q51" s="58">
        <v>137</v>
      </c>
      <c r="R51" s="63">
        <v>1753.48</v>
      </c>
      <c r="S51" s="7"/>
      <c r="V51" s="3"/>
    </row>
    <row r="52" spans="1:23" x14ac:dyDescent="0.2">
      <c r="A52" s="93" t="s">
        <v>61</v>
      </c>
      <c r="B52" s="56">
        <v>598</v>
      </c>
      <c r="C52" s="62">
        <v>2266.84</v>
      </c>
      <c r="D52" s="58">
        <v>49</v>
      </c>
      <c r="E52" s="16">
        <v>2205.85</v>
      </c>
      <c r="F52" s="58">
        <v>474</v>
      </c>
      <c r="G52" s="16">
        <v>2268.21</v>
      </c>
      <c r="H52" s="58">
        <v>75</v>
      </c>
      <c r="I52" s="63">
        <v>2298.0100000000002</v>
      </c>
      <c r="J52" s="93" t="s">
        <v>61</v>
      </c>
      <c r="K52" s="56">
        <v>954</v>
      </c>
      <c r="L52" s="64">
        <v>2248.06</v>
      </c>
      <c r="M52" s="58"/>
      <c r="N52" s="16"/>
      <c r="O52" s="58">
        <v>890</v>
      </c>
      <c r="P52" s="16">
        <v>2248.7199999999998</v>
      </c>
      <c r="Q52" s="58">
        <v>64</v>
      </c>
      <c r="R52" s="63">
        <v>2238.94</v>
      </c>
      <c r="S52" s="7"/>
      <c r="V52" s="3"/>
    </row>
    <row r="53" spans="1:23" x14ac:dyDescent="0.2">
      <c r="A53" s="93" t="s">
        <v>62</v>
      </c>
      <c r="B53" s="56">
        <v>1351</v>
      </c>
      <c r="C53" s="62">
        <v>2802.45</v>
      </c>
      <c r="D53" s="58">
        <v>229</v>
      </c>
      <c r="E53" s="16">
        <v>2866.86</v>
      </c>
      <c r="F53" s="58">
        <v>973</v>
      </c>
      <c r="G53" s="16">
        <v>2789.21</v>
      </c>
      <c r="H53" s="58">
        <v>149</v>
      </c>
      <c r="I53" s="63">
        <v>2789.96</v>
      </c>
      <c r="J53" s="93" t="s">
        <v>62</v>
      </c>
      <c r="K53" s="56">
        <v>1124</v>
      </c>
      <c r="L53" s="64">
        <v>2753.91</v>
      </c>
      <c r="M53" s="58"/>
      <c r="N53" s="16"/>
      <c r="O53" s="58">
        <v>999</v>
      </c>
      <c r="P53" s="16">
        <v>2736.07</v>
      </c>
      <c r="Q53" s="58">
        <v>125</v>
      </c>
      <c r="R53" s="63">
        <v>2896.54</v>
      </c>
      <c r="S53" s="7"/>
      <c r="V53" s="3"/>
    </row>
    <row r="54" spans="1:23" x14ac:dyDescent="0.2">
      <c r="A54" s="93" t="s">
        <v>63</v>
      </c>
      <c r="B54" s="56">
        <v>3819</v>
      </c>
      <c r="C54" s="62">
        <v>3290.62</v>
      </c>
      <c r="D54" s="58">
        <v>1133</v>
      </c>
      <c r="E54" s="16">
        <v>3283.61</v>
      </c>
      <c r="F54" s="58">
        <v>2488</v>
      </c>
      <c r="G54" s="16">
        <v>3297.28</v>
      </c>
      <c r="H54" s="58">
        <v>198</v>
      </c>
      <c r="I54" s="63">
        <v>3247.13</v>
      </c>
      <c r="J54" s="93" t="s">
        <v>63</v>
      </c>
      <c r="K54" s="56">
        <v>736</v>
      </c>
      <c r="L54" s="64">
        <v>3275.43</v>
      </c>
      <c r="M54" s="58"/>
      <c r="N54" s="16"/>
      <c r="O54" s="58">
        <v>631</v>
      </c>
      <c r="P54" s="16">
        <v>3276.47</v>
      </c>
      <c r="Q54" s="58">
        <v>105</v>
      </c>
      <c r="R54" s="63">
        <v>3269.15</v>
      </c>
      <c r="S54" s="7"/>
      <c r="V54" s="3"/>
    </row>
    <row r="55" spans="1:23" x14ac:dyDescent="0.2">
      <c r="A55" s="93" t="s">
        <v>64</v>
      </c>
      <c r="B55" s="56">
        <v>2943</v>
      </c>
      <c r="C55" s="62">
        <v>3766.42</v>
      </c>
      <c r="D55" s="58">
        <v>1341</v>
      </c>
      <c r="E55" s="16">
        <v>3805.25</v>
      </c>
      <c r="F55" s="58">
        <v>1387</v>
      </c>
      <c r="G55" s="16">
        <v>3734.72</v>
      </c>
      <c r="H55" s="58">
        <v>215</v>
      </c>
      <c r="I55" s="63">
        <v>3728.74</v>
      </c>
      <c r="J55" s="93" t="s">
        <v>64</v>
      </c>
      <c r="K55" s="56">
        <v>408</v>
      </c>
      <c r="L55" s="64">
        <v>3743.96</v>
      </c>
      <c r="M55" s="58"/>
      <c r="N55" s="16"/>
      <c r="O55" s="58">
        <v>311</v>
      </c>
      <c r="P55" s="16">
        <v>3753.27</v>
      </c>
      <c r="Q55" s="58">
        <v>97</v>
      </c>
      <c r="R55" s="63">
        <v>3714.11</v>
      </c>
      <c r="S55" s="7"/>
      <c r="V55" s="3"/>
      <c r="W55" s="118">
        <f>K62-O62-Q62</f>
        <v>0</v>
      </c>
    </row>
    <row r="56" spans="1:23" x14ac:dyDescent="0.2">
      <c r="A56" s="93" t="s">
        <v>65</v>
      </c>
      <c r="B56" s="56">
        <v>2853</v>
      </c>
      <c r="C56" s="62">
        <v>4199.32</v>
      </c>
      <c r="D56" s="58">
        <v>943</v>
      </c>
      <c r="E56" s="16">
        <v>4213.4399999999996</v>
      </c>
      <c r="F56" s="58">
        <v>1751</v>
      </c>
      <c r="G56" s="16">
        <v>4189.5200000000004</v>
      </c>
      <c r="H56" s="58">
        <v>159</v>
      </c>
      <c r="I56" s="63">
        <v>4223.46</v>
      </c>
      <c r="J56" s="93" t="s">
        <v>65</v>
      </c>
      <c r="K56" s="56">
        <v>867</v>
      </c>
      <c r="L56" s="64">
        <v>4164.3599999999997</v>
      </c>
      <c r="M56" s="58"/>
      <c r="N56" s="16"/>
      <c r="O56" s="58">
        <v>750</v>
      </c>
      <c r="P56" s="16">
        <v>4166.1400000000003</v>
      </c>
      <c r="Q56" s="58">
        <v>117</v>
      </c>
      <c r="R56" s="63">
        <v>4152.91</v>
      </c>
      <c r="S56" s="7"/>
      <c r="V56" s="3"/>
    </row>
    <row r="57" spans="1:23" x14ac:dyDescent="0.2">
      <c r="A57" s="93" t="s">
        <v>66</v>
      </c>
      <c r="B57" s="56">
        <v>1238</v>
      </c>
      <c r="C57" s="62">
        <v>4739.6099999999997</v>
      </c>
      <c r="D57" s="58">
        <v>636</v>
      </c>
      <c r="E57" s="16">
        <v>4765.78</v>
      </c>
      <c r="F57" s="58">
        <v>487</v>
      </c>
      <c r="G57" s="16">
        <v>4706.46</v>
      </c>
      <c r="H57" s="58">
        <v>115</v>
      </c>
      <c r="I57" s="63">
        <v>4735.26</v>
      </c>
      <c r="J57" s="93" t="s">
        <v>66</v>
      </c>
      <c r="K57" s="56">
        <v>607</v>
      </c>
      <c r="L57" s="64">
        <v>4767.41</v>
      </c>
      <c r="M57" s="58"/>
      <c r="N57" s="16"/>
      <c r="O57" s="58">
        <v>538</v>
      </c>
      <c r="P57" s="16">
        <v>4770.05</v>
      </c>
      <c r="Q57" s="58">
        <v>69</v>
      </c>
      <c r="R57" s="63">
        <v>4746.83</v>
      </c>
      <c r="S57" s="7"/>
      <c r="V57" s="3"/>
    </row>
    <row r="58" spans="1:23" x14ac:dyDescent="0.2">
      <c r="A58" s="93" t="s">
        <v>12</v>
      </c>
      <c r="B58" s="56">
        <v>1296</v>
      </c>
      <c r="C58" s="62">
        <v>5409.3</v>
      </c>
      <c r="D58" s="58">
        <v>843</v>
      </c>
      <c r="E58" s="16">
        <v>5431.76</v>
      </c>
      <c r="F58" s="58">
        <v>347</v>
      </c>
      <c r="G58" s="16">
        <v>5349.35</v>
      </c>
      <c r="H58" s="58">
        <v>106</v>
      </c>
      <c r="I58" s="63">
        <v>5426.88</v>
      </c>
      <c r="J58" s="93" t="s">
        <v>12</v>
      </c>
      <c r="K58" s="56">
        <v>425</v>
      </c>
      <c r="L58" s="19">
        <v>5485.55</v>
      </c>
      <c r="M58" s="58"/>
      <c r="N58" s="16"/>
      <c r="O58" s="58">
        <v>393</v>
      </c>
      <c r="P58" s="16">
        <v>5491.18</v>
      </c>
      <c r="Q58" s="58">
        <v>32</v>
      </c>
      <c r="R58" s="63">
        <v>5416.46</v>
      </c>
      <c r="S58" s="7"/>
      <c r="V58" s="3"/>
    </row>
    <row r="59" spans="1:23" x14ac:dyDescent="0.2">
      <c r="A59" s="93" t="s">
        <v>13</v>
      </c>
      <c r="B59" s="56">
        <v>660</v>
      </c>
      <c r="C59" s="62">
        <v>6396.06</v>
      </c>
      <c r="D59" s="58">
        <v>528</v>
      </c>
      <c r="E59" s="16">
        <v>6399.17</v>
      </c>
      <c r="F59" s="58">
        <v>83</v>
      </c>
      <c r="G59" s="16">
        <v>6390.31</v>
      </c>
      <c r="H59" s="58">
        <v>49</v>
      </c>
      <c r="I59" s="63">
        <v>6372.39</v>
      </c>
      <c r="J59" s="93" t="s">
        <v>13</v>
      </c>
      <c r="K59" s="56">
        <v>222</v>
      </c>
      <c r="L59" s="19">
        <v>6492.54</v>
      </c>
      <c r="M59" s="58"/>
      <c r="N59" s="16"/>
      <c r="O59" s="58">
        <v>208</v>
      </c>
      <c r="P59" s="16">
        <v>6488.8</v>
      </c>
      <c r="Q59" s="58">
        <v>14</v>
      </c>
      <c r="R59" s="63">
        <v>6548.2</v>
      </c>
      <c r="S59" s="7"/>
      <c r="V59" s="3"/>
    </row>
    <row r="60" spans="1:23" x14ac:dyDescent="0.2">
      <c r="A60" s="93" t="s">
        <v>14</v>
      </c>
      <c r="B60" s="56">
        <v>217</v>
      </c>
      <c r="C60" s="62">
        <v>7437.24</v>
      </c>
      <c r="D60" s="58">
        <v>144</v>
      </c>
      <c r="E60" s="16">
        <v>7422.15</v>
      </c>
      <c r="F60" s="58">
        <v>49</v>
      </c>
      <c r="G60" s="16">
        <v>7461.01</v>
      </c>
      <c r="H60" s="58">
        <v>24</v>
      </c>
      <c r="I60" s="63">
        <v>7479.23</v>
      </c>
      <c r="J60" s="93" t="s">
        <v>14</v>
      </c>
      <c r="K60" s="56">
        <v>101</v>
      </c>
      <c r="L60" s="19">
        <v>7390.29</v>
      </c>
      <c r="M60" s="58"/>
      <c r="N60" s="16"/>
      <c r="O60" s="58">
        <v>96</v>
      </c>
      <c r="P60" s="16">
        <v>7383.45</v>
      </c>
      <c r="Q60" s="58">
        <v>5</v>
      </c>
      <c r="R60" s="63">
        <v>7521.71</v>
      </c>
      <c r="S60" s="7"/>
      <c r="V60" s="3"/>
    </row>
    <row r="61" spans="1:23" x14ac:dyDescent="0.2">
      <c r="A61" s="93" t="s">
        <v>67</v>
      </c>
      <c r="B61" s="56">
        <v>219</v>
      </c>
      <c r="C61" s="62">
        <v>9277.67</v>
      </c>
      <c r="D61" s="58">
        <v>160</v>
      </c>
      <c r="E61" s="16">
        <v>9337.68</v>
      </c>
      <c r="F61" s="58">
        <v>47</v>
      </c>
      <c r="G61" s="16">
        <v>9130.91</v>
      </c>
      <c r="H61" s="58">
        <v>12</v>
      </c>
      <c r="I61" s="63">
        <v>9052.41</v>
      </c>
      <c r="J61" s="93" t="s">
        <v>67</v>
      </c>
      <c r="K61" s="56">
        <v>63</v>
      </c>
      <c r="L61" s="19">
        <v>9089.5</v>
      </c>
      <c r="M61" s="58"/>
      <c r="N61" s="16"/>
      <c r="O61" s="58">
        <v>60</v>
      </c>
      <c r="P61" s="16">
        <v>9092.9</v>
      </c>
      <c r="Q61" s="58">
        <v>3</v>
      </c>
      <c r="R61" s="63">
        <v>9021.61</v>
      </c>
      <c r="S61" s="7"/>
      <c r="V61" s="3"/>
    </row>
    <row r="62" spans="1:23" x14ac:dyDescent="0.2">
      <c r="A62" s="48" t="s">
        <v>1</v>
      </c>
      <c r="B62" s="65">
        <v>15709</v>
      </c>
      <c r="C62" s="66">
        <v>3971.01</v>
      </c>
      <c r="D62" s="65">
        <v>6155</v>
      </c>
      <c r="E62" s="66">
        <v>4446.34</v>
      </c>
      <c r="F62" s="65">
        <v>8413</v>
      </c>
      <c r="G62" s="66">
        <v>3628.24</v>
      </c>
      <c r="H62" s="65">
        <v>1141</v>
      </c>
      <c r="I62" s="66">
        <v>3934.33</v>
      </c>
      <c r="J62" s="48" t="s">
        <v>1</v>
      </c>
      <c r="K62" s="65">
        <v>6748</v>
      </c>
      <c r="L62" s="66">
        <v>3345.7</v>
      </c>
      <c r="M62" s="65"/>
      <c r="N62" s="66"/>
      <c r="O62" s="65">
        <v>5902</v>
      </c>
      <c r="P62" s="66">
        <v>3371.29</v>
      </c>
      <c r="Q62" s="65">
        <v>846</v>
      </c>
      <c r="R62" s="66">
        <v>3167.15</v>
      </c>
      <c r="S62" s="7"/>
      <c r="V62" s="3"/>
    </row>
    <row r="63" spans="1:23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  <c r="V63" s="3"/>
    </row>
    <row r="64" spans="1:23" x14ac:dyDescent="0.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  <c r="V64" s="3"/>
    </row>
    <row r="65" spans="1:22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V65" s="3"/>
    </row>
    <row r="66" spans="1:22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  <c r="V66" s="3"/>
    </row>
    <row r="67" spans="1:22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V67" s="3"/>
    </row>
    <row r="68" spans="1:2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V68" s="3"/>
    </row>
    <row r="69" spans="1:2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V69" s="3"/>
    </row>
    <row r="70" spans="1:2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V70" s="3"/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V71" s="3"/>
    </row>
    <row r="72" spans="1:2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V72" s="3"/>
    </row>
    <row r="73" spans="1:2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V73" s="3"/>
    </row>
    <row r="74" spans="1:2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V74" s="3"/>
    </row>
    <row r="75" spans="1:22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V75" s="3"/>
    </row>
    <row r="76" spans="1:2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V76" s="3"/>
    </row>
    <row r="77" spans="1:22" x14ac:dyDescent="0.2">
      <c r="V77" s="3"/>
    </row>
    <row r="78" spans="1:22" x14ac:dyDescent="0.2">
      <c r="V78" s="3"/>
    </row>
    <row r="79" spans="1:22" x14ac:dyDescent="0.2">
      <c r="V79" s="3"/>
    </row>
    <row r="80" spans="1:22" x14ac:dyDescent="0.2">
      <c r="V80" s="3"/>
    </row>
    <row r="81" spans="22:22" x14ac:dyDescent="0.2">
      <c r="V81" s="3"/>
    </row>
    <row r="82" spans="22:22" x14ac:dyDescent="0.2">
      <c r="V82" s="3"/>
    </row>
    <row r="83" spans="22:22" x14ac:dyDescent="0.2">
      <c r="V83" s="3"/>
    </row>
    <row r="84" spans="22:22" x14ac:dyDescent="0.2">
      <c r="V84" s="3"/>
    </row>
    <row r="85" spans="22:22" x14ac:dyDescent="0.2">
      <c r="V85" s="3"/>
    </row>
    <row r="86" spans="22:22" x14ac:dyDescent="0.2">
      <c r="V86" s="3"/>
    </row>
    <row r="87" spans="22:22" x14ac:dyDescent="0.2">
      <c r="V87" s="3"/>
    </row>
    <row r="88" spans="22:22" x14ac:dyDescent="0.2">
      <c r="V88" s="3"/>
    </row>
    <row r="89" spans="22:22" x14ac:dyDescent="0.2">
      <c r="V89" s="3"/>
    </row>
    <row r="90" spans="22:22" x14ac:dyDescent="0.2">
      <c r="V90" s="3"/>
    </row>
    <row r="91" spans="22:22" x14ac:dyDescent="0.2">
      <c r="V91" s="3"/>
    </row>
    <row r="92" spans="22:22" x14ac:dyDescent="0.2">
      <c r="V92" s="3"/>
    </row>
    <row r="93" spans="22:22" x14ac:dyDescent="0.2">
      <c r="V93" s="3"/>
    </row>
  </sheetData>
  <mergeCells count="44">
    <mergeCell ref="J9:R9"/>
    <mergeCell ref="A6:I6"/>
    <mergeCell ref="J6:R6"/>
    <mergeCell ref="A7:I7"/>
    <mergeCell ref="J7:R7"/>
    <mergeCell ref="A8:I8"/>
    <mergeCell ref="J8:R8"/>
    <mergeCell ref="A9:I9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33:R33"/>
    <mergeCell ref="A37:I37"/>
    <mergeCell ref="J37:R37"/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rujnu 2020.</vt:lpstr>
      <vt:lpstr>u rujnu 2020.-prema svotama</vt:lpstr>
      <vt:lpstr>u rujnu 2020.-svote bez MU</vt:lpstr>
      <vt:lpstr>'u rujnu 2020.'!Podrucje_ispisa</vt:lpstr>
      <vt:lpstr>'u rujnu 2020.-prema svotama'!Podrucje_ispisa</vt:lpstr>
      <vt:lpstr>'u rujnu 2020.-svote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Gordana Živec Šašić</cp:lastModifiedBy>
  <cp:lastPrinted>2020-09-01T09:01:07Z</cp:lastPrinted>
  <dcterms:created xsi:type="dcterms:W3CDTF">2012-01-05T13:22:43Z</dcterms:created>
  <dcterms:modified xsi:type="dcterms:W3CDTF">2020-09-01T09:22:06Z</dcterms:modified>
</cp:coreProperties>
</file>