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1\"/>
    </mc:Choice>
  </mc:AlternateContent>
  <bookViews>
    <workbookView xWindow="0" yWindow="765" windowWidth="15195" windowHeight="7725" tabRatio="781"/>
  </bookViews>
  <sheets>
    <sheet name="u travnju 2021." sheetId="7" r:id="rId1"/>
    <sheet name="u travnju 2021.-prema svotama" sheetId="6" r:id="rId2"/>
    <sheet name="u travnju 2021.-svote bez MU" sheetId="8" r:id="rId3"/>
  </sheets>
  <definedNames>
    <definedName name="_xlnm.Print_Area" localSheetId="0">'u travnju 2021.'!$A$1:$E$54</definedName>
    <definedName name="_xlnm.Print_Area" localSheetId="1">'u travnju 2021.-prema svotama'!$A$1:$R$65</definedName>
    <definedName name="_xlnm.Print_Area" localSheetId="2">'u travnju 2021.-svote bez MU'!$A$1:$R$65</definedName>
  </definedNames>
  <calcPr calcId="162913"/>
</workbook>
</file>

<file path=xl/calcChain.xml><?xml version="1.0" encoding="utf-8"?>
<calcChain xmlns="http://schemas.openxmlformats.org/spreadsheetml/2006/main">
  <c r="P47" i="7" l="1"/>
  <c r="A10" i="6" l="1"/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Q49" i="7" s="1"/>
  <c r="D28" i="7"/>
  <c r="J11" i="8"/>
  <c r="A42" i="8"/>
  <c r="D36" i="7"/>
  <c r="D21" i="7"/>
  <c r="R49" i="7" l="1"/>
  <c r="B44" i="7"/>
  <c r="Q48" i="7"/>
  <c r="S49" i="7" s="1"/>
  <c r="Q47" i="7"/>
  <c r="T49" i="7" s="1"/>
  <c r="D44" i="7"/>
  <c r="S23" i="7" l="1"/>
  <c r="R50" i="7"/>
  <c r="P23" i="7"/>
  <c r="Q50" i="7"/>
  <c r="R23" i="7"/>
  <c r="R24" i="7"/>
</calcChain>
</file>

<file path=xl/sharedStrings.xml><?xml version="1.0" encoding="utf-8"?>
<sst xmlns="http://schemas.openxmlformats.org/spreadsheetml/2006/main" count="400" uniqueCount="109">
  <si>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</si>
  <si>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</si>
  <si>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</si>
  <si>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</si>
  <si>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</si>
  <si>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</si>
  <si>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</si>
  <si>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</si>
  <si>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</si>
  <si>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</si>
  <si>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</si>
  <si>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</si>
  <si>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</si>
  <si>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</si>
  <si>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</si>
  <si>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</si>
  <si>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</si>
  <si>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</si>
  <si>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</si>
  <si>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</si>
  <si>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</si>
  <si>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</si>
  <si>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</si>
  <si>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</si>
  <si>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</si>
  <si>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</si>
  <si>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</si>
  <si>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</si>
  <si>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</si>
  <si>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</si>
  <si>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</si>
  <si>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</si>
  <si>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</si>
  <si>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</si>
  <si>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</si>
  <si>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</si>
  <si>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</si>
  <si>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</si>
  <si>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</si>
  <si>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</si>
  <si>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</si>
  <si>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</si>
  <si>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</si>
  <si>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</si>
  <si>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</si>
  <si>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</si>
  <si>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</si>
  <si>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</si>
  <si>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</si>
  <si>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</si>
  <si>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</si>
  <si>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</si>
  <si>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</si>
  <si>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</si>
  <si>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</si>
  <si>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</si>
  <si>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</si>
  <si>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</si>
  <si>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</si>
  <si>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</si>
  <si>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</si>
  <si>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</si>
  <si>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</si>
  <si>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</si>
  <si>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</si>
  <si>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</si>
  <si>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</si>
  <si>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</si>
  <si>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</si>
  <si>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</si>
  <si>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</si>
  <si>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</si>
  <si>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</si>
  <si>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</si>
  <si>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</si>
  <si>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</si>
  <si>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</si>
  <si>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</si>
  <si>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</si>
  <si>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</si>
  <si>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</si>
  <si>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</si>
  <si>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</si>
  <si>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</si>
  <si>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</si>
  <si>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</si>
  <si>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</si>
  <si>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</si>
  <si>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</si>
  <si>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</si>
  <si>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</si>
  <si>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</si>
  <si>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</si>
  <si>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</si>
  <si>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</si>
  <si>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</si>
  <si>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</si>
  <si>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</si>
  <si>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</si>
  <si>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</si>
  <si>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</si>
  <si>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</si>
  <si>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</si>
  <si>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</si>
  <si>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</si>
  <si>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</si>
  <si>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kontrola:</t>
  </si>
  <si>
    <r>
      <rPr>
        <vertAlign val="superscript"/>
        <sz val="8"/>
        <color theme="0"/>
        <rFont val="Calibri"/>
        <family val="2"/>
        <charset val="238"/>
        <scheme val="minor"/>
      </rPr>
      <t>3</t>
    </r>
    <r>
      <rPr>
        <sz val="8"/>
        <color theme="0"/>
        <rFont val="Calibri"/>
        <family val="2"/>
        <charset val="238"/>
        <scheme val="minor"/>
      </rPr>
      <t xml:space="preserve"> Zbog nedostavljanja potvrda o životu obustavljena je isplata mirovina za 756 korisnika koji žive u inozemstvu.</t>
    </r>
  </si>
  <si>
    <t>za ožujak 2021. (isplata u travnju 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</si>
</sst>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1F497D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vertAlign val="superscript"/>
      <sz val="8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27" fillId="0" borderId="0" xfId="0" applyFont="1"/>
    <xf numFmtId="0" fontId="22" fillId="2" borderId="0" xfId="0" applyFont="1" applyFill="1" applyBorder="1"/>
    <xf numFmtId="0" fontId="22" fillId="2" borderId="0" xfId="0" applyFont="1" applyFill="1" applyBorder="1" applyAlignment="1">
      <alignment vertical="top"/>
    </xf>
    <xf numFmtId="0" fontId="28" fillId="0" borderId="0" xfId="0" applyFont="1" applyAlignment="1">
      <alignment vertical="center"/>
    </xf>
    <xf numFmtId="0" fontId="29" fillId="0" borderId="0" xfId="0" applyFont="1"/>
    <xf numFmtId="0" fontId="32" fillId="0" borderId="0" xfId="0" applyFont="1" applyFill="1" applyBorder="1"/>
    <xf numFmtId="0" fontId="32" fillId="0" borderId="0" xfId="0" applyFont="1" applyFill="1" applyBorder="1" applyAlignment="1">
      <alignment vertical="top"/>
    </xf>
    <xf numFmtId="0" fontId="33" fillId="0" borderId="0" xfId="0" applyFont="1"/>
    <xf numFmtId="4" fontId="32" fillId="0" borderId="0" xfId="0" applyNumberFormat="1" applyFont="1" applyFill="1" applyBorder="1"/>
    <xf numFmtId="0" fontId="20" fillId="2" borderId="0" xfId="0" applyFont="1" applyFill="1" applyBorder="1"/>
    <xf numFmtId="0" fontId="34" fillId="2" borderId="0" xfId="0" applyFont="1" applyFill="1" applyBorder="1"/>
    <xf numFmtId="0" fontId="20" fillId="2" borderId="0" xfId="0" applyFont="1" applyFill="1" applyBorder="1" applyAlignment="1">
      <alignment vertical="top"/>
    </xf>
    <xf numFmtId="1" fontId="20" fillId="2" borderId="0" xfId="0" applyNumberFormat="1" applyFont="1" applyFill="1" applyBorder="1"/>
    <xf numFmtId="2" fontId="20" fillId="2" borderId="0" xfId="0" applyNumberFormat="1" applyFont="1" applyFill="1" applyBorder="1"/>
    <xf numFmtId="2" fontId="20" fillId="2" borderId="0" xfId="0" applyNumberFormat="1" applyFont="1" applyFill="1" applyBorder="1" applyAlignment="1">
      <alignment vertical="top"/>
    </xf>
    <xf numFmtId="1" fontId="34" fillId="2" borderId="0" xfId="0" applyNumberFormat="1" applyFont="1" applyFill="1" applyBorder="1"/>
    <xf numFmtId="2" fontId="34" fillId="2" borderId="0" xfId="0" applyNumberFormat="1" applyFont="1" applyFill="1" applyBorder="1"/>
    <xf numFmtId="0" fontId="30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vertical="top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M36" sqref="M36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14" width="9.140625" style="132"/>
    <col min="15" max="20" width="9.140625" style="136"/>
    <col min="21" max="21" width="9.140625" style="128"/>
    <col min="22" max="22" width="9.140625" style="166"/>
    <col min="23" max="23" width="9.140625" style="125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5" t="s">
        <v>32</v>
      </c>
      <c r="B5" s="145"/>
      <c r="C5" s="145"/>
      <c r="D5" s="145"/>
      <c r="E5" s="145"/>
    </row>
    <row r="6" spans="1:23" x14ac:dyDescent="0.2">
      <c r="A6" s="145" t="s">
        <v>108</v>
      </c>
      <c r="B6" s="145"/>
      <c r="C6" s="145"/>
      <c r="D6" s="145"/>
      <c r="E6" s="145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6" t="s">
        <v>34</v>
      </c>
      <c r="B8" s="146" t="s">
        <v>22</v>
      </c>
      <c r="C8" s="146" t="s">
        <v>35</v>
      </c>
      <c r="D8" s="154" t="s">
        <v>36</v>
      </c>
      <c r="E8" s="155"/>
    </row>
    <row r="9" spans="1:23" ht="28.5" customHeight="1" x14ac:dyDescent="0.2">
      <c r="A9" s="147"/>
      <c r="B9" s="147"/>
      <c r="C9" s="147"/>
      <c r="D9" s="77" t="s">
        <v>37</v>
      </c>
      <c r="E9" s="78" t="s">
        <v>38</v>
      </c>
      <c r="O9" s="137" t="s">
        <v>94</v>
      </c>
      <c r="W9" s="124"/>
    </row>
    <row r="10" spans="1:23" x14ac:dyDescent="0.2">
      <c r="A10" s="79"/>
      <c r="B10" s="79"/>
      <c r="C10" s="79"/>
      <c r="D10" s="79"/>
      <c r="W10" s="124"/>
    </row>
    <row r="11" spans="1:23" x14ac:dyDescent="0.2">
      <c r="A11" s="70" t="s">
        <v>39</v>
      </c>
      <c r="B11" s="70"/>
      <c r="C11" s="70"/>
      <c r="D11" s="70"/>
      <c r="P11" s="136" t="s">
        <v>91</v>
      </c>
      <c r="R11" s="137" t="s">
        <v>95</v>
      </c>
      <c r="W11" s="124"/>
    </row>
    <row r="12" spans="1:23" ht="18.75" customHeight="1" x14ac:dyDescent="0.2">
      <c r="A12" s="96" t="s">
        <v>40</v>
      </c>
      <c r="B12" s="112">
        <f>P12</f>
        <v>499143</v>
      </c>
      <c r="C12" s="99">
        <f>Q12</f>
        <v>2784.85</v>
      </c>
      <c r="D12" s="96">
        <f>R12</f>
        <v>408285</v>
      </c>
      <c r="E12" s="99">
        <f>S12</f>
        <v>3224.87</v>
      </c>
      <c r="O12" s="136" t="s">
        <v>81</v>
      </c>
      <c r="P12" s="136">
        <v>499143</v>
      </c>
      <c r="Q12" s="136">
        <v>2784.85</v>
      </c>
      <c r="R12" s="118">
        <v>408285</v>
      </c>
      <c r="S12" s="118">
        <v>3224.87</v>
      </c>
      <c r="W12" s="124"/>
    </row>
    <row r="13" spans="1:23" x14ac:dyDescent="0.2">
      <c r="A13" s="80" t="s">
        <v>54</v>
      </c>
      <c r="B13" s="113">
        <f>P14</f>
        <v>38844</v>
      </c>
      <c r="C13" s="111">
        <f>Q14</f>
        <v>3695.57</v>
      </c>
      <c r="D13" s="110">
        <f>R14</f>
        <v>34053</v>
      </c>
      <c r="E13" s="111">
        <f>S14</f>
        <v>3892.37</v>
      </c>
      <c r="O13" s="136" t="s">
        <v>82</v>
      </c>
      <c r="P13" s="136">
        <v>204931</v>
      </c>
      <c r="Q13" s="136">
        <v>2679.41</v>
      </c>
      <c r="R13" s="118">
        <v>168584</v>
      </c>
      <c r="S13" s="118">
        <v>2983.12</v>
      </c>
      <c r="W13" s="124"/>
    </row>
    <row r="14" spans="1:23" ht="15" x14ac:dyDescent="0.2">
      <c r="A14" s="80" t="s">
        <v>96</v>
      </c>
      <c r="B14" s="113">
        <f>P16</f>
        <v>82004</v>
      </c>
      <c r="C14" s="111">
        <f>Q16</f>
        <v>2453.46</v>
      </c>
      <c r="D14" s="110">
        <f>R16</f>
        <v>70751</v>
      </c>
      <c r="E14" s="111">
        <f>S16</f>
        <v>2765.82</v>
      </c>
      <c r="O14" s="136" t="s">
        <v>83</v>
      </c>
      <c r="P14" s="136">
        <v>38844</v>
      </c>
      <c r="Q14" s="136">
        <v>3695.57</v>
      </c>
      <c r="R14" s="118">
        <v>34053</v>
      </c>
      <c r="S14" s="118">
        <v>3892.37</v>
      </c>
      <c r="W14" s="124"/>
    </row>
    <row r="15" spans="1:23" x14ac:dyDescent="0.2">
      <c r="A15" s="26" t="s">
        <v>41</v>
      </c>
      <c r="B15" s="114">
        <f>P18</f>
        <v>619991</v>
      </c>
      <c r="C15" s="115">
        <f>Q18</f>
        <v>2798.08</v>
      </c>
      <c r="D15" s="116">
        <f>R18</f>
        <v>513089</v>
      </c>
      <c r="E15" s="115">
        <f>S18</f>
        <v>3205.87</v>
      </c>
      <c r="O15" s="136" t="s">
        <v>84</v>
      </c>
      <c r="P15" s="136">
        <v>343</v>
      </c>
      <c r="Q15" s="136">
        <v>2910.38</v>
      </c>
      <c r="R15" s="118">
        <v>335</v>
      </c>
      <c r="S15" s="118">
        <v>2921.58</v>
      </c>
      <c r="W15" s="124"/>
    </row>
    <row r="16" spans="1:23" x14ac:dyDescent="0.2">
      <c r="A16" s="110" t="s">
        <v>42</v>
      </c>
      <c r="B16" s="113">
        <f>P13</f>
        <v>204931</v>
      </c>
      <c r="C16" s="111">
        <f>Q13</f>
        <v>2679.41</v>
      </c>
      <c r="D16" s="110">
        <f>R13</f>
        <v>168584</v>
      </c>
      <c r="E16" s="111">
        <f>S13</f>
        <v>2983.12</v>
      </c>
      <c r="O16" s="136" t="s">
        <v>85</v>
      </c>
      <c r="P16" s="136">
        <v>82004</v>
      </c>
      <c r="Q16" s="136">
        <v>2453.46</v>
      </c>
      <c r="R16" s="118">
        <v>70751</v>
      </c>
      <c r="S16" s="118">
        <v>2765.82</v>
      </c>
      <c r="W16" s="124"/>
    </row>
    <row r="17" spans="1:23" ht="15.75" customHeight="1" x14ac:dyDescent="0.2">
      <c r="A17" s="81" t="s">
        <v>55</v>
      </c>
      <c r="B17" s="113">
        <f>P15</f>
        <v>343</v>
      </c>
      <c r="C17" s="111">
        <f>Q15</f>
        <v>2910.38</v>
      </c>
      <c r="D17" s="110">
        <f>R15</f>
        <v>335</v>
      </c>
      <c r="E17" s="111">
        <f>S15</f>
        <v>2921.58</v>
      </c>
      <c r="O17" s="136" t="s">
        <v>86</v>
      </c>
      <c r="P17" s="136">
        <v>825265</v>
      </c>
      <c r="Q17" s="136">
        <v>2768.66</v>
      </c>
      <c r="R17" s="118">
        <v>682008</v>
      </c>
      <c r="S17" s="118">
        <v>3150.67</v>
      </c>
      <c r="T17" s="136">
        <f>SUM(P12:P16)-P17</f>
        <v>0</v>
      </c>
      <c r="U17" s="128">
        <f>SUM(R12:R16)-R17</f>
        <v>0</v>
      </c>
      <c r="V17" s="166">
        <f>SUM(P17,P19,P20)-P21</f>
        <v>0</v>
      </c>
      <c r="W17" s="124"/>
    </row>
    <row r="18" spans="1:23" x14ac:dyDescent="0.2">
      <c r="A18" s="26" t="s">
        <v>43</v>
      </c>
      <c r="B18" s="114">
        <f>P17</f>
        <v>825265</v>
      </c>
      <c r="C18" s="115">
        <f>Q17</f>
        <v>2768.66</v>
      </c>
      <c r="D18" s="116">
        <f>R17</f>
        <v>682008</v>
      </c>
      <c r="E18" s="115">
        <f>S17</f>
        <v>3150.67</v>
      </c>
      <c r="O18" s="136" t="s">
        <v>87</v>
      </c>
      <c r="P18" s="136">
        <v>619991</v>
      </c>
      <c r="Q18" s="136">
        <v>2798.08</v>
      </c>
      <c r="R18" s="118">
        <v>513089</v>
      </c>
      <c r="S18" s="118">
        <v>3205.87</v>
      </c>
      <c r="T18" s="136">
        <f>SUM(P12,P14,P16)-P18</f>
        <v>0</v>
      </c>
      <c r="U18" s="128">
        <f>SUM(R12,R14,R16)-R18</f>
        <v>0</v>
      </c>
      <c r="W18" s="124"/>
    </row>
    <row r="19" spans="1:23" ht="15" x14ac:dyDescent="0.2">
      <c r="A19" s="110" t="s">
        <v>100</v>
      </c>
      <c r="B19" s="113">
        <f t="shared" ref="B19:E20" si="0">P19</f>
        <v>106170</v>
      </c>
      <c r="C19" s="111">
        <f t="shared" si="0"/>
        <v>2093.04</v>
      </c>
      <c r="D19" s="110">
        <f t="shared" si="0"/>
        <v>100239</v>
      </c>
      <c r="E19" s="111">
        <f t="shared" si="0"/>
        <v>2187.75</v>
      </c>
      <c r="O19" s="136" t="s">
        <v>88</v>
      </c>
      <c r="P19" s="136">
        <v>106170</v>
      </c>
      <c r="Q19" s="136">
        <v>2093.04</v>
      </c>
      <c r="R19" s="118">
        <v>100239</v>
      </c>
      <c r="S19" s="118">
        <v>2187.75</v>
      </c>
      <c r="W19" s="124"/>
    </row>
    <row r="20" spans="1:23" s="75" customFormat="1" ht="16.5" customHeight="1" x14ac:dyDescent="0.2">
      <c r="A20" s="110" t="s">
        <v>44</v>
      </c>
      <c r="B20" s="113">
        <f t="shared" si="0"/>
        <v>216313</v>
      </c>
      <c r="C20" s="111">
        <f t="shared" si="0"/>
        <v>2097.4699999999998</v>
      </c>
      <c r="D20" s="110">
        <f t="shared" si="0"/>
        <v>185278</v>
      </c>
      <c r="E20" s="117">
        <f t="shared" si="0"/>
        <v>2344.21</v>
      </c>
      <c r="G20" s="76"/>
      <c r="N20" s="133"/>
      <c r="O20" s="138" t="s">
        <v>89</v>
      </c>
      <c r="P20" s="138">
        <v>216313</v>
      </c>
      <c r="Q20" s="138">
        <v>2097.4699999999998</v>
      </c>
      <c r="R20" s="138">
        <v>185278</v>
      </c>
      <c r="S20" s="138">
        <v>2344.21</v>
      </c>
      <c r="T20" s="138"/>
      <c r="U20" s="129"/>
      <c r="V20" s="167"/>
      <c r="W20" s="126"/>
    </row>
    <row r="21" spans="1:23" ht="15.75" customHeight="1" x14ac:dyDescent="0.2">
      <c r="A21" s="14" t="s">
        <v>45</v>
      </c>
      <c r="B21" s="86">
        <f>SUM(P17,P19,P20)</f>
        <v>1147748</v>
      </c>
      <c r="C21" s="87">
        <f>Q21</f>
        <v>2579.66</v>
      </c>
      <c r="D21" s="88">
        <f>SUM(D18:D20)</f>
        <v>967525</v>
      </c>
      <c r="E21" s="87">
        <f>S21</f>
        <v>2896.47</v>
      </c>
      <c r="G21" s="67"/>
      <c r="O21" s="136" t="s">
        <v>90</v>
      </c>
      <c r="P21" s="136">
        <v>1147748</v>
      </c>
      <c r="Q21" s="136">
        <v>2579.66</v>
      </c>
      <c r="R21" s="136">
        <v>967525</v>
      </c>
      <c r="S21" s="136">
        <v>2896.47</v>
      </c>
      <c r="T21" s="136">
        <f>SUM(P17,P19,P20)-P21</f>
        <v>0</v>
      </c>
      <c r="U21" s="128">
        <f>SUM(R17,R19,R20)-R21</f>
        <v>0</v>
      </c>
      <c r="W21" s="124"/>
    </row>
    <row r="22" spans="1:23" ht="16.5" customHeight="1" x14ac:dyDescent="0.2">
      <c r="A22" s="82"/>
      <c r="B22" s="83"/>
      <c r="C22" s="83"/>
      <c r="D22" s="5"/>
      <c r="O22" s="136" t="s">
        <v>92</v>
      </c>
      <c r="P22" s="118">
        <v>1241254</v>
      </c>
      <c r="Q22" s="118">
        <v>2800.04</v>
      </c>
      <c r="R22" s="118">
        <v>1060856</v>
      </c>
      <c r="S22" s="118">
        <v>3126.37</v>
      </c>
      <c r="W22" s="124"/>
    </row>
    <row r="23" spans="1:23" x14ac:dyDescent="0.2">
      <c r="A23" s="70" t="s">
        <v>50</v>
      </c>
      <c r="B23" s="70"/>
      <c r="C23" s="70"/>
      <c r="D23" s="70"/>
      <c r="O23" s="136" t="s">
        <v>93</v>
      </c>
      <c r="P23" s="139">
        <f>B44-B36-B28-B21-B43</f>
        <v>0</v>
      </c>
      <c r="R23" s="136">
        <f>D44-D43-D36-D28-D21</f>
        <v>0</v>
      </c>
      <c r="S23" s="140">
        <f>((D21*E21)+(D28*E28)+(D36*E36)+(D43*E43))/D44</f>
        <v>3126.3700241880142</v>
      </c>
      <c r="T23" s="136">
        <f>R18-R16-R14-R12</f>
        <v>0</v>
      </c>
      <c r="W23" s="124"/>
    </row>
    <row r="24" spans="1:23" x14ac:dyDescent="0.2">
      <c r="A24" s="18" t="s">
        <v>51</v>
      </c>
      <c r="B24" s="18"/>
      <c r="C24" s="18"/>
      <c r="D24" s="18"/>
      <c r="R24" s="136">
        <f>D44-D43-D36-D28-D21</f>
        <v>0</v>
      </c>
      <c r="W24" s="124"/>
    </row>
    <row r="25" spans="1:23" ht="18.75" customHeight="1" x14ac:dyDescent="0.2">
      <c r="A25" s="97" t="s">
        <v>40</v>
      </c>
      <c r="B25" s="96">
        <f t="shared" ref="B25:E27" si="1">P25</f>
        <v>6316</v>
      </c>
      <c r="C25" s="99">
        <f t="shared" si="1"/>
        <v>4451.3599999999997</v>
      </c>
      <c r="D25" s="97">
        <f t="shared" si="1"/>
        <v>6226</v>
      </c>
      <c r="E25" s="99">
        <f t="shared" si="1"/>
        <v>4472.1000000000004</v>
      </c>
      <c r="P25" s="136">
        <v>6316</v>
      </c>
      <c r="Q25" s="136">
        <v>4451.3599999999997</v>
      </c>
      <c r="R25" s="136">
        <v>6226</v>
      </c>
      <c r="S25" s="136">
        <v>4472.1000000000004</v>
      </c>
      <c r="W25" s="124"/>
    </row>
    <row r="26" spans="1:23" x14ac:dyDescent="0.2">
      <c r="A26" s="100" t="s">
        <v>46</v>
      </c>
      <c r="B26" s="110">
        <f t="shared" si="1"/>
        <v>8355</v>
      </c>
      <c r="C26" s="111">
        <f t="shared" si="1"/>
        <v>3653.57</v>
      </c>
      <c r="D26" s="100">
        <f t="shared" si="1"/>
        <v>8350</v>
      </c>
      <c r="E26" s="111">
        <f t="shared" si="1"/>
        <v>3654.93</v>
      </c>
      <c r="P26" s="136">
        <v>8355</v>
      </c>
      <c r="Q26" s="136">
        <v>3653.57</v>
      </c>
      <c r="R26" s="136">
        <v>8350</v>
      </c>
      <c r="S26" s="136">
        <v>3654.93</v>
      </c>
      <c r="W26" s="124"/>
    </row>
    <row r="27" spans="1:23" s="75" customFormat="1" ht="16.5" customHeight="1" x14ac:dyDescent="0.2">
      <c r="A27" s="100" t="s">
        <v>44</v>
      </c>
      <c r="B27" s="110">
        <f t="shared" si="1"/>
        <v>1123</v>
      </c>
      <c r="C27" s="111">
        <f t="shared" si="1"/>
        <v>3861.45</v>
      </c>
      <c r="D27" s="100">
        <f t="shared" si="1"/>
        <v>1115</v>
      </c>
      <c r="E27" s="111">
        <f t="shared" si="1"/>
        <v>3879.42</v>
      </c>
      <c r="N27" s="133"/>
      <c r="O27" s="138"/>
      <c r="P27" s="138">
        <v>1123</v>
      </c>
      <c r="Q27" s="138">
        <v>3861.45</v>
      </c>
      <c r="R27" s="136">
        <v>1115</v>
      </c>
      <c r="S27" s="136">
        <v>3879.42</v>
      </c>
      <c r="T27" s="138"/>
      <c r="U27" s="129"/>
      <c r="V27" s="167"/>
      <c r="W27" s="126"/>
    </row>
    <row r="28" spans="1:23" ht="15.75" customHeight="1" x14ac:dyDescent="0.2">
      <c r="A28" s="14" t="s">
        <v>1</v>
      </c>
      <c r="B28" s="88">
        <f>SUM(P25:P27)</f>
        <v>15794</v>
      </c>
      <c r="C28" s="87">
        <f>Q28</f>
        <v>3987.39</v>
      </c>
      <c r="D28" s="88">
        <f>SUM(D25:D27)</f>
        <v>15691</v>
      </c>
      <c r="E28" s="87">
        <f>S28</f>
        <v>3995.13</v>
      </c>
      <c r="P28" s="136">
        <v>15794</v>
      </c>
      <c r="Q28" s="136">
        <v>3987.39</v>
      </c>
      <c r="R28" s="136">
        <v>15691</v>
      </c>
      <c r="S28" s="136">
        <v>3995.13</v>
      </c>
      <c r="T28" s="136">
        <f>P28-P25-P26-P27</f>
        <v>0</v>
      </c>
      <c r="U28" s="128">
        <f>R28-R25-R26-R27</f>
        <v>0</v>
      </c>
      <c r="W28" s="124"/>
    </row>
    <row r="29" spans="1:23" ht="16.5" customHeight="1" x14ac:dyDescent="0.2">
      <c r="A29" s="21"/>
      <c r="B29" s="22"/>
      <c r="C29" s="22"/>
      <c r="D29" s="25"/>
      <c r="W29" s="124"/>
    </row>
    <row r="30" spans="1:23" x14ac:dyDescent="0.2">
      <c r="A30" s="150" t="s">
        <v>56</v>
      </c>
      <c r="B30" s="150"/>
      <c r="C30" s="150"/>
      <c r="D30" s="150"/>
      <c r="E30" s="150"/>
      <c r="W30" s="124"/>
    </row>
    <row r="31" spans="1:23" x14ac:dyDescent="0.2">
      <c r="A31" s="20" t="s">
        <v>57</v>
      </c>
      <c r="W31" s="124"/>
    </row>
    <row r="32" spans="1:23" ht="15" customHeight="1" x14ac:dyDescent="0.2">
      <c r="A32" s="96" t="s">
        <v>59</v>
      </c>
      <c r="B32" s="97">
        <f t="shared" ref="B32:E35" si="2">P32</f>
        <v>1861</v>
      </c>
      <c r="C32" s="98">
        <f t="shared" si="2"/>
        <v>3125.12</v>
      </c>
      <c r="D32" s="97">
        <f t="shared" si="2"/>
        <v>1861</v>
      </c>
      <c r="E32" s="99">
        <f t="shared" si="2"/>
        <v>3125.12</v>
      </c>
      <c r="P32" s="136">
        <v>1861</v>
      </c>
      <c r="Q32" s="136">
        <v>3125.12</v>
      </c>
      <c r="R32" s="136">
        <v>1861</v>
      </c>
      <c r="S32" s="136">
        <v>3125.12</v>
      </c>
      <c r="W32" s="124"/>
    </row>
    <row r="33" spans="1:23" ht="15" customHeight="1" x14ac:dyDescent="0.2">
      <c r="A33" s="94" t="s">
        <v>97</v>
      </c>
      <c r="B33" s="100">
        <f>P33</f>
        <v>1252</v>
      </c>
      <c r="C33" s="101">
        <f>Q33</f>
        <v>3857.23</v>
      </c>
      <c r="D33" s="100">
        <f>R33</f>
        <v>1249</v>
      </c>
      <c r="E33" s="102">
        <f>S33</f>
        <v>3858.8</v>
      </c>
      <c r="P33" s="136">
        <v>1252</v>
      </c>
      <c r="Q33" s="136">
        <v>3857.23</v>
      </c>
      <c r="R33" s="136">
        <v>1249</v>
      </c>
      <c r="S33" s="136">
        <v>3858.8</v>
      </c>
      <c r="W33" s="124"/>
    </row>
    <row r="34" spans="1:23" ht="15" customHeight="1" x14ac:dyDescent="0.2">
      <c r="A34" s="80" t="s">
        <v>101</v>
      </c>
      <c r="B34" s="100">
        <f t="shared" si="2"/>
        <v>53010</v>
      </c>
      <c r="C34" s="101">
        <f t="shared" si="2"/>
        <v>5956.05</v>
      </c>
      <c r="D34" s="100">
        <f t="shared" si="2"/>
        <v>52951</v>
      </c>
      <c r="E34" s="102">
        <f t="shared" si="2"/>
        <v>5958.96</v>
      </c>
      <c r="P34" s="136">
        <v>53010</v>
      </c>
      <c r="Q34" s="136">
        <v>5956.05</v>
      </c>
      <c r="R34" s="136">
        <v>52951</v>
      </c>
      <c r="S34" s="136">
        <v>5958.96</v>
      </c>
      <c r="W34" s="124"/>
    </row>
    <row r="35" spans="1:23" s="75" customFormat="1" ht="15" customHeight="1" x14ac:dyDescent="0.2">
      <c r="A35" s="80" t="s">
        <v>44</v>
      </c>
      <c r="B35" s="100">
        <f t="shared" si="2"/>
        <v>14812</v>
      </c>
      <c r="C35" s="101">
        <f t="shared" si="2"/>
        <v>6916.58</v>
      </c>
      <c r="D35" s="100">
        <f t="shared" si="2"/>
        <v>14804</v>
      </c>
      <c r="E35" s="102">
        <f t="shared" si="2"/>
        <v>6918.46</v>
      </c>
      <c r="N35" s="133"/>
      <c r="O35" s="138"/>
      <c r="P35" s="138">
        <v>14812</v>
      </c>
      <c r="Q35" s="138">
        <v>6916.58</v>
      </c>
      <c r="R35" s="138">
        <v>14804</v>
      </c>
      <c r="S35" s="138">
        <v>6918.46</v>
      </c>
      <c r="T35" s="138"/>
      <c r="U35" s="129"/>
      <c r="V35" s="167"/>
      <c r="W35" s="126"/>
    </row>
    <row r="36" spans="1:23" ht="17.25" customHeight="1" x14ac:dyDescent="0.2">
      <c r="A36" s="14" t="s">
        <v>1</v>
      </c>
      <c r="B36" s="88">
        <f>SUM(P32:P35)</f>
        <v>70935</v>
      </c>
      <c r="C36" s="87">
        <f>Q36</f>
        <v>6045.3</v>
      </c>
      <c r="D36" s="88">
        <f>SUM(D32:D35)</f>
        <v>70865</v>
      </c>
      <c r="E36" s="87">
        <f>S36</f>
        <v>6047.97</v>
      </c>
      <c r="P36" s="136">
        <v>70935</v>
      </c>
      <c r="Q36" s="136">
        <v>6045.3</v>
      </c>
      <c r="R36" s="136">
        <v>70865</v>
      </c>
      <c r="S36" s="136">
        <v>6047.97</v>
      </c>
      <c r="T36" s="136">
        <f>P36-P32-P33-P34-P35</f>
        <v>0</v>
      </c>
      <c r="U36" s="128">
        <f>R36-R32-R33-R34-R35</f>
        <v>0</v>
      </c>
      <c r="W36" s="124"/>
    </row>
    <row r="37" spans="1:23" ht="16.5" customHeight="1" x14ac:dyDescent="0.2">
      <c r="A37" s="18"/>
      <c r="B37" s="89"/>
      <c r="C37" s="89"/>
      <c r="D37" s="90"/>
      <c r="E37" s="91"/>
      <c r="W37" s="124"/>
    </row>
    <row r="38" spans="1:23" x14ac:dyDescent="0.2">
      <c r="A38" s="18" t="s">
        <v>52</v>
      </c>
      <c r="B38" s="18"/>
      <c r="C38" s="18"/>
      <c r="D38" s="18"/>
      <c r="W38" s="124"/>
    </row>
    <row r="39" spans="1:23" x14ac:dyDescent="0.2">
      <c r="A39" s="18" t="s">
        <v>53</v>
      </c>
      <c r="B39" s="18"/>
      <c r="C39" s="18"/>
      <c r="D39" s="18"/>
      <c r="W39" s="124"/>
    </row>
    <row r="40" spans="1:23" x14ac:dyDescent="0.2">
      <c r="A40" s="18" t="s">
        <v>76</v>
      </c>
      <c r="B40" s="18"/>
      <c r="C40" s="18"/>
      <c r="D40" s="18"/>
      <c r="W40" s="124"/>
    </row>
    <row r="41" spans="1:23" ht="18.75" customHeight="1" x14ac:dyDescent="0.2">
      <c r="A41" s="84" t="s">
        <v>46</v>
      </c>
      <c r="B41" s="103">
        <f t="shared" ref="B41:E42" si="3">P41</f>
        <v>5840</v>
      </c>
      <c r="C41" s="104">
        <f t="shared" si="3"/>
        <v>3411.76</v>
      </c>
      <c r="D41" s="103">
        <f t="shared" si="3"/>
        <v>5840</v>
      </c>
      <c r="E41" s="105">
        <f t="shared" si="3"/>
        <v>3411.76</v>
      </c>
      <c r="P41" s="136">
        <v>5840</v>
      </c>
      <c r="Q41" s="136">
        <v>3411.76</v>
      </c>
      <c r="R41" s="136">
        <v>5840</v>
      </c>
      <c r="S41" s="136">
        <v>3411.76</v>
      </c>
      <c r="W41" s="124"/>
    </row>
    <row r="42" spans="1:23" s="75" customFormat="1" ht="16.5" customHeight="1" x14ac:dyDescent="0.2">
      <c r="A42" s="80" t="s">
        <v>44</v>
      </c>
      <c r="B42" s="106">
        <f t="shared" si="3"/>
        <v>937</v>
      </c>
      <c r="C42" s="107">
        <f t="shared" si="3"/>
        <v>3228.22</v>
      </c>
      <c r="D42" s="108">
        <f t="shared" si="3"/>
        <v>935</v>
      </c>
      <c r="E42" s="109">
        <f t="shared" si="3"/>
        <v>3229.51</v>
      </c>
      <c r="N42" s="133"/>
      <c r="O42" s="138"/>
      <c r="P42" s="136">
        <v>937</v>
      </c>
      <c r="Q42" s="136">
        <v>3228.22</v>
      </c>
      <c r="R42" s="138">
        <v>935</v>
      </c>
      <c r="S42" s="138">
        <v>3229.51</v>
      </c>
      <c r="T42" s="138"/>
      <c r="U42" s="129"/>
      <c r="V42" s="167"/>
      <c r="W42" s="126"/>
    </row>
    <row r="43" spans="1:23" ht="15" customHeight="1" x14ac:dyDescent="0.2">
      <c r="A43" s="14" t="s">
        <v>1</v>
      </c>
      <c r="B43" s="88">
        <f>SUM(B41:B42)</f>
        <v>6777</v>
      </c>
      <c r="C43" s="87">
        <f>Q43</f>
        <v>3386.38</v>
      </c>
      <c r="D43" s="92">
        <f>R43</f>
        <v>6775</v>
      </c>
      <c r="E43" s="87">
        <f>S43</f>
        <v>3386.61</v>
      </c>
      <c r="P43" s="136">
        <v>6777</v>
      </c>
      <c r="Q43" s="136">
        <v>3386.38</v>
      </c>
      <c r="R43" s="136">
        <v>6775</v>
      </c>
      <c r="S43" s="136">
        <v>3386.61</v>
      </c>
      <c r="W43" s="124"/>
    </row>
    <row r="44" spans="1:23" ht="18" customHeight="1" x14ac:dyDescent="0.2">
      <c r="A44" s="14" t="s">
        <v>47</v>
      </c>
      <c r="B44" s="86">
        <f>SUM(B21,B28,B36,B43)</f>
        <v>1241254</v>
      </c>
      <c r="C44" s="87">
        <f>Q22</f>
        <v>2800.04</v>
      </c>
      <c r="D44" s="88">
        <f>SUM(D21,D28,D36,D43)</f>
        <v>1060856</v>
      </c>
      <c r="E44" s="87">
        <f>S22</f>
        <v>3126.37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36" t="s">
        <v>105</v>
      </c>
    </row>
    <row r="47" spans="1:23" x14ac:dyDescent="0.2">
      <c r="A47" s="85" t="s">
        <v>49</v>
      </c>
      <c r="B47" s="4"/>
      <c r="C47" s="4"/>
      <c r="D47" s="5"/>
      <c r="O47" s="138"/>
      <c r="P47" s="141">
        <f>((B21*C21)+(B28*C28)+(B36*C36)+(B43*C43))/(B21+B28+B36+B43)+0.01</f>
        <v>2800.0406916231491</v>
      </c>
      <c r="Q47" s="141">
        <f>((D21*E21)+(D28*E28)+(D36*E36)+(D43*E43))/(D21+D28+D36+D43)</f>
        <v>3126.3700241880142</v>
      </c>
      <c r="R47" s="138"/>
      <c r="S47" s="138"/>
      <c r="T47" s="138"/>
      <c r="U47" s="129"/>
      <c r="V47" s="167"/>
    </row>
    <row r="48" spans="1:23" ht="10.5" customHeight="1" x14ac:dyDescent="0.2">
      <c r="A48" s="152"/>
      <c r="B48" s="153"/>
      <c r="C48" s="153"/>
      <c r="D48" s="153"/>
      <c r="E48" s="153"/>
      <c r="P48" s="139">
        <f>B21+B28+B36+B43</f>
        <v>1241254</v>
      </c>
      <c r="Q48" s="136">
        <f>D21+D28+D36+D43</f>
        <v>1060856</v>
      </c>
    </row>
    <row r="49" spans="1:20" ht="43.5" customHeight="1" x14ac:dyDescent="0.2">
      <c r="A49" s="148" t="s">
        <v>102</v>
      </c>
      <c r="B49" s="149"/>
      <c r="C49" s="149"/>
      <c r="D49" s="149"/>
      <c r="E49" s="149"/>
      <c r="M49" s="127"/>
      <c r="P49" s="137" t="s">
        <v>106</v>
      </c>
      <c r="Q49" s="142">
        <f>P22-P48</f>
        <v>0</v>
      </c>
      <c r="R49" s="143">
        <f>Q22-P47</f>
        <v>-6.9162314912318834E-4</v>
      </c>
      <c r="S49" s="137">
        <f>Q48-R22</f>
        <v>0</v>
      </c>
      <c r="T49" s="143">
        <f>Q47-S22</f>
        <v>2.4188014322135132E-5</v>
      </c>
    </row>
    <row r="50" spans="1:20" ht="15.75" customHeight="1" x14ac:dyDescent="0.2">
      <c r="A50" s="151" t="s">
        <v>98</v>
      </c>
      <c r="B50" s="151"/>
      <c r="C50" s="151"/>
      <c r="D50" s="151"/>
      <c r="E50" s="151"/>
      <c r="F50" s="95"/>
      <c r="G50" s="95"/>
      <c r="H50" s="95"/>
      <c r="I50" s="95"/>
      <c r="J50" s="95"/>
      <c r="N50" s="134"/>
      <c r="P50" s="137"/>
      <c r="Q50" s="142">
        <f>B44-P48</f>
        <v>0</v>
      </c>
      <c r="R50" s="137">
        <f>D44-Q48</f>
        <v>0</v>
      </c>
      <c r="S50" s="137"/>
      <c r="T50" s="137"/>
    </row>
    <row r="52" spans="1:20" x14ac:dyDescent="0.2">
      <c r="A52" s="144" t="s">
        <v>107</v>
      </c>
      <c r="B52" s="144"/>
      <c r="C52" s="144"/>
      <c r="D52" s="144"/>
      <c r="E52" s="144"/>
    </row>
    <row r="53" spans="1:20" ht="0.75" customHeight="1" x14ac:dyDescent="0.2">
      <c r="A53" s="144"/>
      <c r="B53" s="144"/>
      <c r="C53" s="144"/>
      <c r="D53" s="144"/>
      <c r="E53" s="144"/>
    </row>
    <row r="54" spans="1:20" x14ac:dyDescent="0.2">
      <c r="N54" s="135"/>
    </row>
    <row r="55" spans="1:20" ht="15" x14ac:dyDescent="0.2">
      <c r="A55" s="130"/>
    </row>
    <row r="57" spans="1:20" ht="15" x14ac:dyDescent="0.25">
      <c r="A57" s="131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S31" sqref="S31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56" t="s">
        <v>24</v>
      </c>
      <c r="B6" s="156"/>
      <c r="C6" s="156"/>
      <c r="D6" s="156"/>
      <c r="E6" s="156"/>
      <c r="F6" s="156"/>
      <c r="G6" s="156"/>
      <c r="H6" s="156"/>
      <c r="I6" s="156"/>
      <c r="J6" s="156" t="s">
        <v>25</v>
      </c>
      <c r="K6" s="156"/>
      <c r="L6" s="156"/>
      <c r="M6" s="156"/>
      <c r="N6" s="156"/>
      <c r="O6" s="156"/>
      <c r="P6" s="156"/>
      <c r="Q6" s="156"/>
      <c r="R6" s="156"/>
      <c r="U6" s="3"/>
      <c r="V6" s="3"/>
    </row>
    <row r="7" spans="1:22" ht="12.75" x14ac:dyDescent="0.2">
      <c r="A7" s="156" t="s">
        <v>23</v>
      </c>
      <c r="B7" s="156"/>
      <c r="C7" s="156"/>
      <c r="D7" s="156"/>
      <c r="E7" s="156"/>
      <c r="F7" s="156"/>
      <c r="G7" s="156"/>
      <c r="H7" s="156"/>
      <c r="I7" s="156"/>
      <c r="J7" s="156" t="s">
        <v>23</v>
      </c>
      <c r="K7" s="156"/>
      <c r="L7" s="156"/>
      <c r="M7" s="156"/>
      <c r="N7" s="156"/>
      <c r="O7" s="156"/>
      <c r="P7" s="156"/>
      <c r="Q7" s="156"/>
      <c r="R7" s="156"/>
      <c r="U7" s="3"/>
      <c r="V7" s="3"/>
    </row>
    <row r="8" spans="1:22" ht="12.75" x14ac:dyDescent="0.2">
      <c r="A8" s="157" t="s">
        <v>68</v>
      </c>
      <c r="B8" s="157"/>
      <c r="C8" s="157"/>
      <c r="D8" s="157"/>
      <c r="E8" s="157"/>
      <c r="F8" s="157"/>
      <c r="G8" s="157"/>
      <c r="H8" s="157"/>
      <c r="I8" s="157"/>
      <c r="J8" s="156" t="s">
        <v>58</v>
      </c>
      <c r="K8" s="156"/>
      <c r="L8" s="156"/>
      <c r="M8" s="156"/>
      <c r="N8" s="156"/>
      <c r="O8" s="156"/>
      <c r="P8" s="156"/>
      <c r="Q8" s="156"/>
      <c r="R8" s="156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56" t="s">
        <v>69</v>
      </c>
      <c r="K9" s="156"/>
      <c r="L9" s="156"/>
      <c r="M9" s="156"/>
      <c r="N9" s="156"/>
      <c r="O9" s="156"/>
      <c r="P9" s="156"/>
      <c r="Q9" s="156"/>
      <c r="R9" s="156"/>
      <c r="U9" s="3"/>
      <c r="V9" s="3"/>
    </row>
    <row r="10" spans="1:22" x14ac:dyDescent="0.2">
      <c r="A10" s="158" t="str">
        <f>'u travnju 2021.'!A6:E6</f>
        <v>za ožujak 2021. (isplata u travnju 2021.)</v>
      </c>
      <c r="B10" s="158"/>
      <c r="C10" s="158"/>
      <c r="D10" s="158"/>
      <c r="E10" s="158"/>
      <c r="F10" s="158"/>
      <c r="G10" s="158"/>
      <c r="H10" s="158"/>
      <c r="I10" s="158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58" t="str">
        <f>A10</f>
        <v>za ožujak 2021. (isplata u travnju 2021.)</v>
      </c>
      <c r="K11" s="158"/>
      <c r="L11" s="158"/>
      <c r="M11" s="158"/>
      <c r="N11" s="158"/>
      <c r="O11" s="158"/>
      <c r="P11" s="158"/>
      <c r="Q11" s="158"/>
      <c r="R11" s="158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59" t="s">
        <v>6</v>
      </c>
      <c r="C13" s="160"/>
      <c r="D13" s="160"/>
      <c r="E13" s="160"/>
      <c r="F13" s="160"/>
      <c r="G13" s="160"/>
      <c r="H13" s="160"/>
      <c r="I13" s="161"/>
      <c r="J13" s="29"/>
      <c r="K13" s="159" t="s">
        <v>6</v>
      </c>
      <c r="L13" s="160"/>
      <c r="M13" s="160"/>
      <c r="N13" s="160"/>
      <c r="O13" s="160"/>
      <c r="P13" s="160"/>
      <c r="Q13" s="160"/>
      <c r="R13" s="161"/>
      <c r="U13" s="3"/>
      <c r="V13" s="3"/>
    </row>
    <row r="14" spans="1:22" x14ac:dyDescent="0.2">
      <c r="A14" s="30"/>
      <c r="B14" s="159" t="s">
        <v>1</v>
      </c>
      <c r="C14" s="161"/>
      <c r="D14" s="159" t="s">
        <v>7</v>
      </c>
      <c r="E14" s="161"/>
      <c r="F14" s="159" t="s">
        <v>70</v>
      </c>
      <c r="G14" s="161"/>
      <c r="H14" s="159" t="s">
        <v>8</v>
      </c>
      <c r="I14" s="161"/>
      <c r="J14" s="30"/>
      <c r="K14" s="159" t="s">
        <v>1</v>
      </c>
      <c r="L14" s="161"/>
      <c r="M14" s="159" t="s">
        <v>29</v>
      </c>
      <c r="N14" s="161"/>
      <c r="O14" s="159" t="s">
        <v>70</v>
      </c>
      <c r="P14" s="161"/>
      <c r="Q14" s="159" t="s">
        <v>8</v>
      </c>
      <c r="R14" s="161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92131</v>
      </c>
      <c r="C17" s="37">
        <v>234.4</v>
      </c>
      <c r="D17" s="38">
        <v>66719</v>
      </c>
      <c r="E17" s="39">
        <v>234.32</v>
      </c>
      <c r="F17" s="38">
        <v>5498</v>
      </c>
      <c r="G17" s="39">
        <v>275.24</v>
      </c>
      <c r="H17" s="38">
        <v>19914</v>
      </c>
      <c r="I17" s="40">
        <v>223.4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62779</v>
      </c>
      <c r="C18" s="43">
        <v>752.88</v>
      </c>
      <c r="D18" s="38">
        <v>41812</v>
      </c>
      <c r="E18" s="39">
        <v>746.48</v>
      </c>
      <c r="F18" s="38">
        <v>5387</v>
      </c>
      <c r="G18" s="39">
        <v>764.91</v>
      </c>
      <c r="H18" s="38">
        <v>15580</v>
      </c>
      <c r="I18" s="40">
        <v>765.87</v>
      </c>
      <c r="J18" s="93" t="s">
        <v>9</v>
      </c>
      <c r="K18" s="36">
        <v>13</v>
      </c>
      <c r="L18" s="43">
        <v>887.63</v>
      </c>
      <c r="M18" s="38" t="s">
        <v>103</v>
      </c>
      <c r="N18" s="42" t="s">
        <v>104</v>
      </c>
      <c r="O18" s="38">
        <v>13</v>
      </c>
      <c r="P18" s="39">
        <v>887.63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108830</v>
      </c>
      <c r="C19" s="44">
        <v>1243.28</v>
      </c>
      <c r="D19" s="38">
        <v>62570</v>
      </c>
      <c r="E19" s="45">
        <v>1246.51</v>
      </c>
      <c r="F19" s="38">
        <v>12656</v>
      </c>
      <c r="G19" s="45">
        <v>1275.29</v>
      </c>
      <c r="H19" s="38">
        <v>33604</v>
      </c>
      <c r="I19" s="46">
        <v>1225.21</v>
      </c>
      <c r="J19" s="93" t="s">
        <v>10</v>
      </c>
      <c r="K19" s="36">
        <v>45</v>
      </c>
      <c r="L19" s="44">
        <v>1329.84</v>
      </c>
      <c r="M19" s="38">
        <v>2</v>
      </c>
      <c r="N19" s="45">
        <v>1339.28</v>
      </c>
      <c r="O19" s="38">
        <v>33</v>
      </c>
      <c r="P19" s="39">
        <v>1322.98</v>
      </c>
      <c r="Q19" s="38">
        <v>10</v>
      </c>
      <c r="R19" s="46">
        <v>1350.58</v>
      </c>
      <c r="U19" s="3"/>
      <c r="V19" s="3"/>
    </row>
    <row r="20" spans="1:22" x14ac:dyDescent="0.2">
      <c r="A20" s="93" t="s">
        <v>11</v>
      </c>
      <c r="B20" s="36">
        <v>151440</v>
      </c>
      <c r="C20" s="44">
        <v>1766.44</v>
      </c>
      <c r="D20" s="38">
        <v>92467</v>
      </c>
      <c r="E20" s="45">
        <v>1773.18</v>
      </c>
      <c r="F20" s="38">
        <v>27437</v>
      </c>
      <c r="G20" s="45">
        <v>1763.64</v>
      </c>
      <c r="H20" s="38">
        <v>31536</v>
      </c>
      <c r="I20" s="46">
        <v>1749.12</v>
      </c>
      <c r="J20" s="93" t="s">
        <v>11</v>
      </c>
      <c r="K20" s="36">
        <v>169</v>
      </c>
      <c r="L20" s="44">
        <v>1825.26</v>
      </c>
      <c r="M20" s="38" t="s">
        <v>103</v>
      </c>
      <c r="N20" s="45" t="s">
        <v>104</v>
      </c>
      <c r="O20" s="38">
        <v>96</v>
      </c>
      <c r="P20" s="45">
        <v>1769.71</v>
      </c>
      <c r="Q20" s="38">
        <v>73</v>
      </c>
      <c r="R20" s="46">
        <v>1898.31</v>
      </c>
      <c r="U20" s="121"/>
      <c r="V20" s="3"/>
    </row>
    <row r="21" spans="1:22" x14ac:dyDescent="0.2">
      <c r="A21" s="93" t="s">
        <v>74</v>
      </c>
      <c r="B21" s="36">
        <v>202008</v>
      </c>
      <c r="C21" s="44">
        <v>2244.2600000000002</v>
      </c>
      <c r="D21" s="38">
        <v>128007</v>
      </c>
      <c r="E21" s="45">
        <v>2249.52</v>
      </c>
      <c r="F21" s="38">
        <v>26118</v>
      </c>
      <c r="G21" s="45">
        <v>2241.7800000000002</v>
      </c>
      <c r="H21" s="38">
        <v>47883</v>
      </c>
      <c r="I21" s="46">
        <v>2231.5300000000002</v>
      </c>
      <c r="J21" s="93" t="s">
        <v>74</v>
      </c>
      <c r="K21" s="36">
        <v>1553</v>
      </c>
      <c r="L21" s="44">
        <v>2325.14</v>
      </c>
      <c r="M21" s="38">
        <v>17</v>
      </c>
      <c r="N21" s="45">
        <v>2307.08</v>
      </c>
      <c r="O21" s="38">
        <v>1020</v>
      </c>
      <c r="P21" s="45">
        <v>2361.42</v>
      </c>
      <c r="Q21" s="38">
        <v>516</v>
      </c>
      <c r="R21" s="46">
        <v>2254.0100000000002</v>
      </c>
      <c r="U21" s="121"/>
      <c r="V21" s="3"/>
    </row>
    <row r="22" spans="1:22" x14ac:dyDescent="0.2">
      <c r="A22" s="93" t="s">
        <v>62</v>
      </c>
      <c r="B22" s="36">
        <v>154286</v>
      </c>
      <c r="C22" s="44">
        <v>2761.4</v>
      </c>
      <c r="D22" s="38">
        <v>112026</v>
      </c>
      <c r="E22" s="45">
        <v>2770.29</v>
      </c>
      <c r="F22" s="38">
        <v>14244</v>
      </c>
      <c r="G22" s="45">
        <v>2758.08</v>
      </c>
      <c r="H22" s="38">
        <v>28016</v>
      </c>
      <c r="I22" s="46">
        <v>2727.55</v>
      </c>
      <c r="J22" s="93" t="s">
        <v>62</v>
      </c>
      <c r="K22" s="36">
        <v>4125</v>
      </c>
      <c r="L22" s="44">
        <v>2828.63</v>
      </c>
      <c r="M22" s="38">
        <v>707</v>
      </c>
      <c r="N22" s="45">
        <v>2957.25</v>
      </c>
      <c r="O22" s="38">
        <v>2607</v>
      </c>
      <c r="P22" s="45">
        <v>2807.74</v>
      </c>
      <c r="Q22" s="38">
        <v>811</v>
      </c>
      <c r="R22" s="46">
        <v>2783.63</v>
      </c>
      <c r="U22" s="121"/>
      <c r="V22" s="3"/>
    </row>
    <row r="23" spans="1:22" x14ac:dyDescent="0.2">
      <c r="A23" s="93" t="s">
        <v>63</v>
      </c>
      <c r="B23" s="36">
        <v>116277</v>
      </c>
      <c r="C23" s="44">
        <v>3227.76</v>
      </c>
      <c r="D23" s="38">
        <v>91670</v>
      </c>
      <c r="E23" s="45">
        <v>3231.13</v>
      </c>
      <c r="F23" s="38">
        <v>8417</v>
      </c>
      <c r="G23" s="45">
        <v>3189.58</v>
      </c>
      <c r="H23" s="38">
        <v>16190</v>
      </c>
      <c r="I23" s="46">
        <v>3228.51</v>
      </c>
      <c r="J23" s="93" t="s">
        <v>63</v>
      </c>
      <c r="K23" s="36">
        <v>6298</v>
      </c>
      <c r="L23" s="44">
        <v>3227.4</v>
      </c>
      <c r="M23" s="38">
        <v>1518</v>
      </c>
      <c r="N23" s="45">
        <v>3178.4</v>
      </c>
      <c r="O23" s="38">
        <v>4329</v>
      </c>
      <c r="P23" s="45">
        <v>3242.01</v>
      </c>
      <c r="Q23" s="38">
        <v>451</v>
      </c>
      <c r="R23" s="46">
        <v>3252</v>
      </c>
      <c r="U23" s="121"/>
      <c r="V23" s="122"/>
    </row>
    <row r="24" spans="1:22" x14ac:dyDescent="0.2">
      <c r="A24" s="93" t="s">
        <v>64</v>
      </c>
      <c r="B24" s="36">
        <v>80549</v>
      </c>
      <c r="C24" s="44">
        <v>3732.82</v>
      </c>
      <c r="D24" s="38">
        <v>68280</v>
      </c>
      <c r="E24" s="45">
        <v>3734.59</v>
      </c>
      <c r="F24" s="38">
        <v>3275</v>
      </c>
      <c r="G24" s="45">
        <v>3710.68</v>
      </c>
      <c r="H24" s="38">
        <v>8994</v>
      </c>
      <c r="I24" s="46">
        <v>3727.38</v>
      </c>
      <c r="J24" s="93" t="s">
        <v>64</v>
      </c>
      <c r="K24" s="36">
        <v>4664</v>
      </c>
      <c r="L24" s="44">
        <v>3713.06</v>
      </c>
      <c r="M24" s="38">
        <v>514</v>
      </c>
      <c r="N24" s="45">
        <v>3647.36</v>
      </c>
      <c r="O24" s="38">
        <v>3608</v>
      </c>
      <c r="P24" s="45">
        <v>3723.98</v>
      </c>
      <c r="Q24" s="38">
        <v>542</v>
      </c>
      <c r="R24" s="46">
        <v>3702.74</v>
      </c>
      <c r="U24" s="3"/>
      <c r="V24" s="3"/>
    </row>
    <row r="25" spans="1:22" x14ac:dyDescent="0.2">
      <c r="A25" s="93" t="s">
        <v>65</v>
      </c>
      <c r="B25" s="36">
        <v>64214</v>
      </c>
      <c r="C25" s="44">
        <v>4228.88</v>
      </c>
      <c r="D25" s="38">
        <v>56415</v>
      </c>
      <c r="E25" s="45">
        <v>4231.1899999999996</v>
      </c>
      <c r="F25" s="38">
        <v>1565</v>
      </c>
      <c r="G25" s="45">
        <v>4204.7299999999996</v>
      </c>
      <c r="H25" s="38">
        <v>6234</v>
      </c>
      <c r="I25" s="46">
        <v>4214</v>
      </c>
      <c r="J25" s="93" t="s">
        <v>65</v>
      </c>
      <c r="K25" s="36">
        <v>7694</v>
      </c>
      <c r="L25" s="44">
        <v>4210.16</v>
      </c>
      <c r="M25" s="38">
        <v>156</v>
      </c>
      <c r="N25" s="45">
        <v>4179.8</v>
      </c>
      <c r="O25" s="38">
        <v>6649</v>
      </c>
      <c r="P25" s="45">
        <v>4205.5</v>
      </c>
      <c r="Q25" s="38">
        <v>889</v>
      </c>
      <c r="R25" s="46">
        <v>4250.33</v>
      </c>
      <c r="U25" s="123"/>
      <c r="V25" s="123"/>
    </row>
    <row r="26" spans="1:22" x14ac:dyDescent="0.2">
      <c r="A26" s="93" t="s">
        <v>66</v>
      </c>
      <c r="B26" s="36">
        <v>40153</v>
      </c>
      <c r="C26" s="44">
        <v>4730.2</v>
      </c>
      <c r="D26" s="38">
        <v>36417</v>
      </c>
      <c r="E26" s="45">
        <v>4730.72</v>
      </c>
      <c r="F26" s="38">
        <v>601</v>
      </c>
      <c r="G26" s="45">
        <v>4724.34</v>
      </c>
      <c r="H26" s="38">
        <v>3135</v>
      </c>
      <c r="I26" s="46">
        <v>4725.38</v>
      </c>
      <c r="J26" s="93" t="s">
        <v>66</v>
      </c>
      <c r="K26" s="36">
        <v>3600</v>
      </c>
      <c r="L26" s="44">
        <v>4741.3900000000003</v>
      </c>
      <c r="M26" s="38">
        <v>42</v>
      </c>
      <c r="N26" s="45">
        <v>4756.49</v>
      </c>
      <c r="O26" s="38">
        <v>2985</v>
      </c>
      <c r="P26" s="45">
        <v>4745.3500000000004</v>
      </c>
      <c r="Q26" s="38">
        <v>573</v>
      </c>
      <c r="R26" s="46">
        <v>4719.66</v>
      </c>
      <c r="U26" s="3"/>
      <c r="V26" s="3"/>
    </row>
    <row r="27" spans="1:22" x14ac:dyDescent="0.2">
      <c r="A27" s="93" t="s">
        <v>12</v>
      </c>
      <c r="B27" s="36">
        <v>40769</v>
      </c>
      <c r="C27" s="44">
        <v>5425.62</v>
      </c>
      <c r="D27" s="38">
        <v>36819</v>
      </c>
      <c r="E27" s="45">
        <v>5426.62</v>
      </c>
      <c r="F27" s="38">
        <v>608</v>
      </c>
      <c r="G27" s="45">
        <v>5409.37</v>
      </c>
      <c r="H27" s="38">
        <v>3342</v>
      </c>
      <c r="I27" s="46">
        <v>5417.51</v>
      </c>
      <c r="J27" s="93" t="s">
        <v>12</v>
      </c>
      <c r="K27" s="36">
        <v>9131</v>
      </c>
      <c r="L27" s="44">
        <v>5413.93</v>
      </c>
      <c r="M27" s="38">
        <v>87</v>
      </c>
      <c r="N27" s="45">
        <v>5370.65</v>
      </c>
      <c r="O27" s="38">
        <v>7588</v>
      </c>
      <c r="P27" s="45">
        <v>5403.01</v>
      </c>
      <c r="Q27" s="38">
        <v>1456</v>
      </c>
      <c r="R27" s="46">
        <v>5473.46</v>
      </c>
      <c r="U27" s="3"/>
      <c r="V27" s="3"/>
    </row>
    <row r="28" spans="1:22" x14ac:dyDescent="0.2">
      <c r="A28" s="93" t="s">
        <v>13</v>
      </c>
      <c r="B28" s="36">
        <v>18965</v>
      </c>
      <c r="C28" s="47">
        <v>6406.54</v>
      </c>
      <c r="D28" s="38">
        <v>17291</v>
      </c>
      <c r="E28" s="45">
        <v>6412.74</v>
      </c>
      <c r="F28" s="38">
        <v>254</v>
      </c>
      <c r="G28" s="45">
        <v>6411.57</v>
      </c>
      <c r="H28" s="38">
        <v>1420</v>
      </c>
      <c r="I28" s="46">
        <v>6330.09</v>
      </c>
      <c r="J28" s="93" t="s">
        <v>13</v>
      </c>
      <c r="K28" s="36">
        <v>8255</v>
      </c>
      <c r="L28" s="47">
        <v>6448.74</v>
      </c>
      <c r="M28" s="38">
        <v>42</v>
      </c>
      <c r="N28" s="45">
        <v>6354.53</v>
      </c>
      <c r="O28" s="38">
        <v>7170</v>
      </c>
      <c r="P28" s="45">
        <v>6445.83</v>
      </c>
      <c r="Q28" s="38">
        <v>1043</v>
      </c>
      <c r="R28" s="46">
        <v>6472.49</v>
      </c>
      <c r="U28" s="3"/>
      <c r="V28" s="3"/>
    </row>
    <row r="29" spans="1:22" x14ac:dyDescent="0.2">
      <c r="A29" s="93" t="s">
        <v>14</v>
      </c>
      <c r="B29" s="36">
        <v>7260</v>
      </c>
      <c r="C29" s="47">
        <v>7430.04</v>
      </c>
      <c r="D29" s="38">
        <v>6878</v>
      </c>
      <c r="E29" s="45">
        <v>7430.57</v>
      </c>
      <c r="F29" s="38">
        <v>75</v>
      </c>
      <c r="G29" s="45">
        <v>7464.98</v>
      </c>
      <c r="H29" s="38">
        <v>307</v>
      </c>
      <c r="I29" s="46">
        <v>7409.63</v>
      </c>
      <c r="J29" s="93" t="s">
        <v>14</v>
      </c>
      <c r="K29" s="36">
        <v>8738</v>
      </c>
      <c r="L29" s="47">
        <v>7613.75</v>
      </c>
      <c r="M29" s="38">
        <v>18</v>
      </c>
      <c r="N29" s="45">
        <v>7442.63</v>
      </c>
      <c r="O29" s="38">
        <v>5874</v>
      </c>
      <c r="P29" s="45">
        <v>7568.39</v>
      </c>
      <c r="Q29" s="38">
        <v>2846</v>
      </c>
      <c r="R29" s="46">
        <v>7708.46</v>
      </c>
      <c r="U29" s="3"/>
      <c r="V29" s="3"/>
    </row>
    <row r="30" spans="1:22" x14ac:dyDescent="0.2">
      <c r="A30" s="93" t="s">
        <v>75</v>
      </c>
      <c r="B30" s="36">
        <v>8087</v>
      </c>
      <c r="C30" s="47">
        <v>9349.9699999999993</v>
      </c>
      <c r="D30" s="38">
        <v>7894</v>
      </c>
      <c r="E30" s="45">
        <v>9349.92</v>
      </c>
      <c r="F30" s="38">
        <v>35</v>
      </c>
      <c r="G30" s="45">
        <v>9203.27</v>
      </c>
      <c r="H30" s="38">
        <v>158</v>
      </c>
      <c r="I30" s="46">
        <v>9384.85</v>
      </c>
      <c r="J30" s="93" t="s">
        <v>75</v>
      </c>
      <c r="K30" s="36">
        <v>16650</v>
      </c>
      <c r="L30" s="47">
        <v>9421.07</v>
      </c>
      <c r="M30" s="38">
        <v>10</v>
      </c>
      <c r="N30" s="45">
        <v>9293.82</v>
      </c>
      <c r="O30" s="38">
        <v>11038</v>
      </c>
      <c r="P30" s="45">
        <v>9467.93</v>
      </c>
      <c r="Q30" s="38">
        <v>5602</v>
      </c>
      <c r="R30" s="46">
        <v>9328.9599999999991</v>
      </c>
      <c r="U30" s="3"/>
      <c r="V30" s="3"/>
    </row>
    <row r="31" spans="1:22" x14ac:dyDescent="0.2">
      <c r="A31" s="48" t="s">
        <v>1</v>
      </c>
      <c r="B31" s="49">
        <v>1147748</v>
      </c>
      <c r="C31" s="50">
        <v>2579.66</v>
      </c>
      <c r="D31" s="49">
        <v>825265</v>
      </c>
      <c r="E31" s="50">
        <v>2768.66</v>
      </c>
      <c r="F31" s="49">
        <v>106170</v>
      </c>
      <c r="G31" s="50">
        <v>2093.04</v>
      </c>
      <c r="H31" s="49">
        <v>216313</v>
      </c>
      <c r="I31" s="50">
        <v>2097.4699999999998</v>
      </c>
      <c r="J31" s="48" t="s">
        <v>1</v>
      </c>
      <c r="K31" s="49">
        <v>70935</v>
      </c>
      <c r="L31" s="50">
        <v>6045.3</v>
      </c>
      <c r="M31" s="49">
        <v>3113</v>
      </c>
      <c r="N31" s="50">
        <v>3419.56</v>
      </c>
      <c r="O31" s="49">
        <v>53010</v>
      </c>
      <c r="P31" s="50">
        <v>5956.05</v>
      </c>
      <c r="Q31" s="49">
        <v>14812</v>
      </c>
      <c r="R31" s="50">
        <v>6916.58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62" t="s">
        <v>99</v>
      </c>
      <c r="K33" s="162"/>
      <c r="L33" s="162"/>
      <c r="M33" s="162"/>
      <c r="N33" s="162"/>
      <c r="O33" s="162"/>
      <c r="P33" s="162"/>
      <c r="Q33" s="162"/>
      <c r="R33" s="162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56" t="s">
        <v>24</v>
      </c>
      <c r="B37" s="156"/>
      <c r="C37" s="156"/>
      <c r="D37" s="156"/>
      <c r="E37" s="156"/>
      <c r="F37" s="156"/>
      <c r="G37" s="156"/>
      <c r="H37" s="156"/>
      <c r="I37" s="156"/>
      <c r="J37" s="156" t="s">
        <v>27</v>
      </c>
      <c r="K37" s="156"/>
      <c r="L37" s="156"/>
      <c r="M37" s="156"/>
      <c r="N37" s="156"/>
      <c r="O37" s="156"/>
      <c r="P37" s="156"/>
      <c r="Q37" s="156"/>
      <c r="R37" s="156"/>
      <c r="U37" s="3"/>
      <c r="V37" s="3"/>
    </row>
    <row r="38" spans="1:22" ht="12.75" x14ac:dyDescent="0.2">
      <c r="A38" s="156" t="s">
        <v>23</v>
      </c>
      <c r="B38" s="156"/>
      <c r="C38" s="156"/>
      <c r="D38" s="156"/>
      <c r="E38" s="156"/>
      <c r="F38" s="156"/>
      <c r="G38" s="156"/>
      <c r="H38" s="156"/>
      <c r="I38" s="156"/>
      <c r="J38" s="156" t="s">
        <v>28</v>
      </c>
      <c r="K38" s="156"/>
      <c r="L38" s="156"/>
      <c r="M38" s="156"/>
      <c r="N38" s="156"/>
      <c r="O38" s="156"/>
      <c r="P38" s="156"/>
      <c r="Q38" s="156"/>
      <c r="R38" s="156"/>
      <c r="U38" s="3"/>
      <c r="V38" s="3"/>
    </row>
    <row r="39" spans="1:22" ht="12.75" x14ac:dyDescent="0.2">
      <c r="A39" s="156" t="s">
        <v>15</v>
      </c>
      <c r="B39" s="156"/>
      <c r="C39" s="156"/>
      <c r="D39" s="156"/>
      <c r="E39" s="156"/>
      <c r="F39" s="156"/>
      <c r="G39" s="156"/>
      <c r="H39" s="156"/>
      <c r="I39" s="156"/>
      <c r="J39" s="156" t="s">
        <v>26</v>
      </c>
      <c r="K39" s="156"/>
      <c r="L39" s="156"/>
      <c r="M39" s="156"/>
      <c r="N39" s="156"/>
      <c r="O39" s="156"/>
      <c r="P39" s="156"/>
      <c r="Q39" s="156"/>
      <c r="R39" s="156"/>
      <c r="U39" s="3"/>
      <c r="V39" s="3"/>
    </row>
    <row r="40" spans="1:22" ht="12.75" x14ac:dyDescent="0.2">
      <c r="A40" s="156" t="s">
        <v>71</v>
      </c>
      <c r="B40" s="156"/>
      <c r="C40" s="156"/>
      <c r="D40" s="156"/>
      <c r="E40" s="156"/>
      <c r="F40" s="156"/>
      <c r="G40" s="156"/>
      <c r="H40" s="156"/>
      <c r="I40" s="156"/>
      <c r="J40" s="156" t="s">
        <v>77</v>
      </c>
      <c r="K40" s="156"/>
      <c r="L40" s="156"/>
      <c r="M40" s="156"/>
      <c r="N40" s="156"/>
      <c r="O40" s="156"/>
      <c r="P40" s="156"/>
      <c r="Q40" s="156"/>
      <c r="R40" s="156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56" t="s">
        <v>78</v>
      </c>
      <c r="K41" s="156"/>
      <c r="L41" s="156"/>
      <c r="M41" s="156"/>
      <c r="N41" s="156"/>
      <c r="O41" s="156"/>
      <c r="P41" s="156"/>
      <c r="Q41" s="156"/>
      <c r="R41" s="156"/>
      <c r="U41" s="3"/>
      <c r="V41" s="3"/>
    </row>
    <row r="42" spans="1:22" ht="12.75" customHeight="1" x14ac:dyDescent="0.2">
      <c r="A42" s="158" t="str">
        <f>A10</f>
        <v>za ožujak 2021. (isplata u travnju 2021.)</v>
      </c>
      <c r="B42" s="158"/>
      <c r="C42" s="158"/>
      <c r="D42" s="158"/>
      <c r="E42" s="158"/>
      <c r="F42" s="158"/>
      <c r="G42" s="158"/>
      <c r="H42" s="158"/>
      <c r="I42" s="158"/>
      <c r="J42" s="158" t="str">
        <f>A10</f>
        <v>za ožujak 2021. (isplata u travnju 2021.)</v>
      </c>
      <c r="K42" s="158"/>
      <c r="L42" s="158"/>
      <c r="M42" s="158"/>
      <c r="N42" s="158"/>
      <c r="O42" s="158"/>
      <c r="P42" s="158"/>
      <c r="Q42" s="158"/>
      <c r="R42" s="158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63" t="s">
        <v>6</v>
      </c>
      <c r="C44" s="164"/>
      <c r="D44" s="164"/>
      <c r="E44" s="164"/>
      <c r="F44" s="164"/>
      <c r="G44" s="164"/>
      <c r="H44" s="164"/>
      <c r="I44" s="165"/>
      <c r="J44" s="29"/>
      <c r="K44" s="163" t="s">
        <v>6</v>
      </c>
      <c r="L44" s="164"/>
      <c r="M44" s="164"/>
      <c r="N44" s="164"/>
      <c r="O44" s="164"/>
      <c r="P44" s="164"/>
      <c r="Q44" s="164"/>
      <c r="R44" s="165"/>
      <c r="U44" s="3"/>
      <c r="V44" s="3"/>
    </row>
    <row r="45" spans="1:22" x14ac:dyDescent="0.2">
      <c r="A45" s="30"/>
      <c r="B45" s="163" t="s">
        <v>1</v>
      </c>
      <c r="C45" s="165"/>
      <c r="D45" s="163" t="s">
        <v>7</v>
      </c>
      <c r="E45" s="165"/>
      <c r="F45" s="163" t="s">
        <v>70</v>
      </c>
      <c r="G45" s="165"/>
      <c r="H45" s="163" t="s">
        <v>8</v>
      </c>
      <c r="I45" s="165"/>
      <c r="J45" s="30"/>
      <c r="K45" s="163" t="s">
        <v>1</v>
      </c>
      <c r="L45" s="165"/>
      <c r="M45" s="163" t="s">
        <v>7</v>
      </c>
      <c r="N45" s="165"/>
      <c r="O45" s="163" t="s">
        <v>70</v>
      </c>
      <c r="P45" s="165"/>
      <c r="Q45" s="163" t="s">
        <v>8</v>
      </c>
      <c r="R45" s="165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480.26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480.26</v>
      </c>
      <c r="J48" s="93" t="s">
        <v>73</v>
      </c>
      <c r="K48" s="56">
        <v>38</v>
      </c>
      <c r="L48" s="61">
        <v>257.26</v>
      </c>
      <c r="M48" s="58"/>
      <c r="N48" s="51"/>
      <c r="O48" s="58">
        <v>35</v>
      </c>
      <c r="P48" s="51">
        <v>243.21</v>
      </c>
      <c r="Q48" s="58">
        <v>3</v>
      </c>
      <c r="R48" s="60">
        <v>421.17</v>
      </c>
      <c r="U48" s="3"/>
      <c r="V48" s="3"/>
    </row>
    <row r="49" spans="1:22" x14ac:dyDescent="0.2">
      <c r="A49" s="93" t="s">
        <v>9</v>
      </c>
      <c r="B49" s="56">
        <v>17</v>
      </c>
      <c r="C49" s="57">
        <v>789.32</v>
      </c>
      <c r="D49" s="58" t="s">
        <v>103</v>
      </c>
      <c r="E49" s="51" t="s">
        <v>104</v>
      </c>
      <c r="F49" s="58">
        <v>12</v>
      </c>
      <c r="G49" s="59">
        <v>851.59</v>
      </c>
      <c r="H49" s="58">
        <v>5</v>
      </c>
      <c r="I49" s="60">
        <v>639.88</v>
      </c>
      <c r="J49" s="93" t="s">
        <v>9</v>
      </c>
      <c r="K49" s="56">
        <v>162</v>
      </c>
      <c r="L49" s="61">
        <v>812.53</v>
      </c>
      <c r="M49" s="58"/>
      <c r="N49" s="51"/>
      <c r="O49" s="58">
        <v>142</v>
      </c>
      <c r="P49" s="51">
        <v>807.61</v>
      </c>
      <c r="Q49" s="58">
        <v>20</v>
      </c>
      <c r="R49" s="60">
        <v>847.47</v>
      </c>
      <c r="S49" s="7"/>
      <c r="U49" s="3"/>
      <c r="V49" s="3"/>
    </row>
    <row r="50" spans="1:22" x14ac:dyDescent="0.2">
      <c r="A50" s="93" t="s">
        <v>10</v>
      </c>
      <c r="B50" s="56">
        <v>100</v>
      </c>
      <c r="C50" s="62">
        <v>1329.1</v>
      </c>
      <c r="D50" s="58">
        <v>23</v>
      </c>
      <c r="E50" s="16">
        <v>1371.75</v>
      </c>
      <c r="F50" s="58">
        <v>68</v>
      </c>
      <c r="G50" s="16">
        <v>1311.7</v>
      </c>
      <c r="H50" s="58">
        <v>9</v>
      </c>
      <c r="I50" s="63">
        <v>1351.62</v>
      </c>
      <c r="J50" s="93" t="s">
        <v>10</v>
      </c>
      <c r="K50" s="56">
        <v>291</v>
      </c>
      <c r="L50" s="64">
        <v>1244.25</v>
      </c>
      <c r="M50" s="58"/>
      <c r="N50" s="16"/>
      <c r="O50" s="58">
        <v>235</v>
      </c>
      <c r="P50" s="16">
        <v>1243.8</v>
      </c>
      <c r="Q50" s="58">
        <v>56</v>
      </c>
      <c r="R50" s="63">
        <v>1246.1400000000001</v>
      </c>
      <c r="S50" s="7"/>
      <c r="U50" s="3"/>
      <c r="V50" s="3"/>
    </row>
    <row r="51" spans="1:22" x14ac:dyDescent="0.2">
      <c r="A51" s="93" t="s">
        <v>11</v>
      </c>
      <c r="B51" s="56">
        <v>420</v>
      </c>
      <c r="C51" s="62">
        <v>1774.9</v>
      </c>
      <c r="D51" s="58">
        <v>151</v>
      </c>
      <c r="E51" s="16">
        <v>1753.72</v>
      </c>
      <c r="F51" s="58">
        <v>241</v>
      </c>
      <c r="G51" s="16">
        <v>1786.1</v>
      </c>
      <c r="H51" s="58">
        <v>28</v>
      </c>
      <c r="I51" s="63">
        <v>1792.73</v>
      </c>
      <c r="J51" s="93" t="s">
        <v>11</v>
      </c>
      <c r="K51" s="56">
        <v>659</v>
      </c>
      <c r="L51" s="64">
        <v>1762.15</v>
      </c>
      <c r="M51" s="58"/>
      <c r="N51" s="16"/>
      <c r="O51" s="58">
        <v>512</v>
      </c>
      <c r="P51" s="16">
        <v>1760.49</v>
      </c>
      <c r="Q51" s="58">
        <v>147</v>
      </c>
      <c r="R51" s="63">
        <v>1767.93</v>
      </c>
      <c r="S51" s="7"/>
      <c r="U51" s="3"/>
      <c r="V51" s="3"/>
    </row>
    <row r="52" spans="1:22" x14ac:dyDescent="0.2">
      <c r="A52" s="93" t="s">
        <v>74</v>
      </c>
      <c r="B52" s="56">
        <v>597</v>
      </c>
      <c r="C52" s="62">
        <v>2260.94</v>
      </c>
      <c r="D52" s="58">
        <v>62</v>
      </c>
      <c r="E52" s="16">
        <v>2171.52</v>
      </c>
      <c r="F52" s="58">
        <v>463</v>
      </c>
      <c r="G52" s="16">
        <v>2267.94</v>
      </c>
      <c r="H52" s="58">
        <v>72</v>
      </c>
      <c r="I52" s="63">
        <v>2292.91</v>
      </c>
      <c r="J52" s="93" t="s">
        <v>74</v>
      </c>
      <c r="K52" s="56">
        <v>929</v>
      </c>
      <c r="L52" s="64">
        <v>2250.66</v>
      </c>
      <c r="M52" s="58"/>
      <c r="N52" s="16"/>
      <c r="O52" s="58">
        <v>854</v>
      </c>
      <c r="P52" s="16">
        <v>2250.6</v>
      </c>
      <c r="Q52" s="58">
        <v>75</v>
      </c>
      <c r="R52" s="63">
        <v>2251.41</v>
      </c>
      <c r="S52" s="7"/>
      <c r="U52" s="3"/>
      <c r="V52" s="3"/>
    </row>
    <row r="53" spans="1:22" x14ac:dyDescent="0.2">
      <c r="A53" s="93" t="s">
        <v>62</v>
      </c>
      <c r="B53" s="56">
        <v>1319</v>
      </c>
      <c r="C53" s="62">
        <v>2802.16</v>
      </c>
      <c r="D53" s="58">
        <v>246</v>
      </c>
      <c r="E53" s="16">
        <v>2853.7</v>
      </c>
      <c r="F53" s="58">
        <v>909</v>
      </c>
      <c r="G53" s="16">
        <v>2790.24</v>
      </c>
      <c r="H53" s="58">
        <v>164</v>
      </c>
      <c r="I53" s="63">
        <v>2790.9</v>
      </c>
      <c r="J53" s="93" t="s">
        <v>62</v>
      </c>
      <c r="K53" s="56">
        <v>1172</v>
      </c>
      <c r="L53" s="64">
        <v>2757.23</v>
      </c>
      <c r="M53" s="58"/>
      <c r="N53" s="16"/>
      <c r="O53" s="58">
        <v>1047</v>
      </c>
      <c r="P53" s="16">
        <v>2739.78</v>
      </c>
      <c r="Q53" s="58">
        <v>125</v>
      </c>
      <c r="R53" s="63">
        <v>2903.45</v>
      </c>
      <c r="S53" s="7"/>
      <c r="U53" s="3"/>
      <c r="V53" s="3"/>
    </row>
    <row r="54" spans="1:22" x14ac:dyDescent="0.2">
      <c r="A54" s="93" t="s">
        <v>63</v>
      </c>
      <c r="B54" s="56">
        <v>3542</v>
      </c>
      <c r="C54" s="62">
        <v>3279.52</v>
      </c>
      <c r="D54" s="58">
        <v>1086</v>
      </c>
      <c r="E54" s="16">
        <v>3279.41</v>
      </c>
      <c r="F54" s="58">
        <v>2258</v>
      </c>
      <c r="G54" s="16">
        <v>3283.13</v>
      </c>
      <c r="H54" s="58">
        <v>198</v>
      </c>
      <c r="I54" s="63">
        <v>3239.05</v>
      </c>
      <c r="J54" s="93" t="s">
        <v>63</v>
      </c>
      <c r="K54" s="56">
        <v>757</v>
      </c>
      <c r="L54" s="64">
        <v>3270.43</v>
      </c>
      <c r="M54" s="58"/>
      <c r="N54" s="16"/>
      <c r="O54" s="58">
        <v>616</v>
      </c>
      <c r="P54" s="16">
        <v>3263.09</v>
      </c>
      <c r="Q54" s="58">
        <v>141</v>
      </c>
      <c r="R54" s="63">
        <v>3302.5</v>
      </c>
      <c r="S54" s="7"/>
      <c r="U54" s="3"/>
      <c r="V54" s="3"/>
    </row>
    <row r="55" spans="1:22" x14ac:dyDescent="0.2">
      <c r="A55" s="93" t="s">
        <v>64</v>
      </c>
      <c r="B55" s="56">
        <v>2902</v>
      </c>
      <c r="C55" s="62">
        <v>3718.64</v>
      </c>
      <c r="D55" s="58">
        <v>1160</v>
      </c>
      <c r="E55" s="16">
        <v>3752.08</v>
      </c>
      <c r="F55" s="58">
        <v>1530</v>
      </c>
      <c r="G55" s="16">
        <v>3693.14</v>
      </c>
      <c r="H55" s="58">
        <v>212</v>
      </c>
      <c r="I55" s="63">
        <v>3719.72</v>
      </c>
      <c r="J55" s="93" t="s">
        <v>64</v>
      </c>
      <c r="K55" s="56">
        <v>446</v>
      </c>
      <c r="L55" s="64">
        <v>3725.38</v>
      </c>
      <c r="M55" s="58"/>
      <c r="N55" s="16"/>
      <c r="O55" s="58">
        <v>346</v>
      </c>
      <c r="P55" s="16">
        <v>3723.38</v>
      </c>
      <c r="Q55" s="58">
        <v>100</v>
      </c>
      <c r="R55" s="63">
        <v>3732.29</v>
      </c>
      <c r="S55" s="7"/>
      <c r="U55" s="3"/>
      <c r="V55" s="3"/>
    </row>
    <row r="56" spans="1:22" x14ac:dyDescent="0.2">
      <c r="A56" s="93" t="s">
        <v>65</v>
      </c>
      <c r="B56" s="56">
        <v>3207</v>
      </c>
      <c r="C56" s="62">
        <v>4187.42</v>
      </c>
      <c r="D56" s="58">
        <v>1225</v>
      </c>
      <c r="E56" s="16">
        <v>4173.12</v>
      </c>
      <c r="F56" s="58">
        <v>1822</v>
      </c>
      <c r="G56" s="16">
        <v>4195.17</v>
      </c>
      <c r="H56" s="58">
        <v>160</v>
      </c>
      <c r="I56" s="63">
        <v>4208.6400000000003</v>
      </c>
      <c r="J56" s="93" t="s">
        <v>65</v>
      </c>
      <c r="K56" s="56">
        <v>882</v>
      </c>
      <c r="L56" s="64">
        <v>4179.26</v>
      </c>
      <c r="M56" s="58"/>
      <c r="N56" s="16"/>
      <c r="O56" s="58">
        <v>757</v>
      </c>
      <c r="P56" s="16">
        <v>4180.93</v>
      </c>
      <c r="Q56" s="58">
        <v>125</v>
      </c>
      <c r="R56" s="63">
        <v>4169.1499999999996</v>
      </c>
      <c r="S56" s="7"/>
      <c r="U56" s="3"/>
      <c r="V56" s="3"/>
    </row>
    <row r="57" spans="1:22" x14ac:dyDescent="0.2">
      <c r="A57" s="93" t="s">
        <v>66</v>
      </c>
      <c r="B57" s="56">
        <v>1226</v>
      </c>
      <c r="C57" s="62">
        <v>4736.32</v>
      </c>
      <c r="D57" s="58">
        <v>613</v>
      </c>
      <c r="E57" s="16">
        <v>4756.54</v>
      </c>
      <c r="F57" s="58">
        <v>506</v>
      </c>
      <c r="G57" s="16">
        <v>4711.68</v>
      </c>
      <c r="H57" s="58">
        <v>107</v>
      </c>
      <c r="I57" s="63">
        <v>4737.04</v>
      </c>
      <c r="J57" s="93" t="s">
        <v>66</v>
      </c>
      <c r="K57" s="56">
        <v>584</v>
      </c>
      <c r="L57" s="64">
        <v>4774.1899999999996</v>
      </c>
      <c r="M57" s="58"/>
      <c r="N57" s="16"/>
      <c r="O57" s="58">
        <v>512</v>
      </c>
      <c r="P57" s="16">
        <v>4777.09</v>
      </c>
      <c r="Q57" s="58">
        <v>72</v>
      </c>
      <c r="R57" s="63">
        <v>4753.57</v>
      </c>
      <c r="S57" s="7"/>
      <c r="U57" s="3"/>
      <c r="V57" s="3"/>
    </row>
    <row r="58" spans="1:22" x14ac:dyDescent="0.2">
      <c r="A58" s="93" t="s">
        <v>12</v>
      </c>
      <c r="B58" s="56">
        <v>1318</v>
      </c>
      <c r="C58" s="62">
        <v>5398.5</v>
      </c>
      <c r="D58" s="58">
        <v>865</v>
      </c>
      <c r="E58" s="16">
        <v>5412.35</v>
      </c>
      <c r="F58" s="58">
        <v>361</v>
      </c>
      <c r="G58" s="16">
        <v>5368.04</v>
      </c>
      <c r="H58" s="58">
        <v>92</v>
      </c>
      <c r="I58" s="63">
        <v>5387.78</v>
      </c>
      <c r="J58" s="93" t="s">
        <v>12</v>
      </c>
      <c r="K58" s="56">
        <v>450</v>
      </c>
      <c r="L58" s="19">
        <v>5455.36</v>
      </c>
      <c r="M58" s="58"/>
      <c r="N58" s="16"/>
      <c r="O58" s="58">
        <v>406</v>
      </c>
      <c r="P58" s="16">
        <v>5459.96</v>
      </c>
      <c r="Q58" s="58">
        <v>44</v>
      </c>
      <c r="R58" s="63">
        <v>5412.98</v>
      </c>
      <c r="S58" s="7"/>
      <c r="U58" s="3"/>
      <c r="V58" s="3"/>
    </row>
    <row r="59" spans="1:22" x14ac:dyDescent="0.2">
      <c r="A59" s="93" t="s">
        <v>13</v>
      </c>
      <c r="B59" s="56">
        <v>687</v>
      </c>
      <c r="C59" s="62">
        <v>6451.53</v>
      </c>
      <c r="D59" s="58">
        <v>560</v>
      </c>
      <c r="E59" s="16">
        <v>6452.97</v>
      </c>
      <c r="F59" s="58">
        <v>86</v>
      </c>
      <c r="G59" s="16">
        <v>6444.34</v>
      </c>
      <c r="H59" s="58">
        <v>41</v>
      </c>
      <c r="I59" s="63">
        <v>6446.86</v>
      </c>
      <c r="J59" s="93" t="s">
        <v>13</v>
      </c>
      <c r="K59" s="56">
        <v>238</v>
      </c>
      <c r="L59" s="19">
        <v>6485.55</v>
      </c>
      <c r="M59" s="58"/>
      <c r="N59" s="16"/>
      <c r="O59" s="58">
        <v>220</v>
      </c>
      <c r="P59" s="16">
        <v>6480.09</v>
      </c>
      <c r="Q59" s="58">
        <v>18</v>
      </c>
      <c r="R59" s="63">
        <v>6552.23</v>
      </c>
      <c r="S59" s="7"/>
      <c r="U59" s="3"/>
      <c r="V59" s="3"/>
    </row>
    <row r="60" spans="1:22" x14ac:dyDescent="0.2">
      <c r="A60" s="93" t="s">
        <v>14</v>
      </c>
      <c r="B60" s="56">
        <v>219</v>
      </c>
      <c r="C60" s="62">
        <v>7425.81</v>
      </c>
      <c r="D60" s="58">
        <v>151</v>
      </c>
      <c r="E60" s="16">
        <v>7395.98</v>
      </c>
      <c r="F60" s="58">
        <v>47</v>
      </c>
      <c r="G60" s="16">
        <v>7460.39</v>
      </c>
      <c r="H60" s="58">
        <v>21</v>
      </c>
      <c r="I60" s="63">
        <v>7562.94</v>
      </c>
      <c r="J60" s="93" t="s">
        <v>14</v>
      </c>
      <c r="K60" s="56">
        <v>107</v>
      </c>
      <c r="L60" s="19">
        <v>7422.14</v>
      </c>
      <c r="M60" s="58"/>
      <c r="N60" s="16"/>
      <c r="O60" s="58">
        <v>99</v>
      </c>
      <c r="P60" s="16">
        <v>7420.24</v>
      </c>
      <c r="Q60" s="58">
        <v>8</v>
      </c>
      <c r="R60" s="63">
        <v>7445.59</v>
      </c>
      <c r="S60" s="7"/>
      <c r="U60" s="3"/>
      <c r="V60" s="3"/>
    </row>
    <row r="61" spans="1:22" x14ac:dyDescent="0.2">
      <c r="A61" s="93" t="s">
        <v>75</v>
      </c>
      <c r="B61" s="56">
        <v>239</v>
      </c>
      <c r="C61" s="62">
        <v>9295.6299999999992</v>
      </c>
      <c r="D61" s="58">
        <v>174</v>
      </c>
      <c r="E61" s="16">
        <v>9355.9500000000007</v>
      </c>
      <c r="F61" s="58">
        <v>52</v>
      </c>
      <c r="G61" s="16">
        <v>9137.01</v>
      </c>
      <c r="H61" s="58">
        <v>13</v>
      </c>
      <c r="I61" s="63">
        <v>9122.77</v>
      </c>
      <c r="J61" s="93" t="s">
        <v>75</v>
      </c>
      <c r="K61" s="56">
        <v>62</v>
      </c>
      <c r="L61" s="19">
        <v>9005.33</v>
      </c>
      <c r="M61" s="58"/>
      <c r="N61" s="16"/>
      <c r="O61" s="58">
        <v>59</v>
      </c>
      <c r="P61" s="16">
        <v>9001.93</v>
      </c>
      <c r="Q61" s="58">
        <v>3</v>
      </c>
      <c r="R61" s="63">
        <v>9072.2999999999993</v>
      </c>
      <c r="S61" s="7"/>
      <c r="U61" s="3"/>
      <c r="V61" s="3"/>
    </row>
    <row r="62" spans="1:22" x14ac:dyDescent="0.2">
      <c r="A62" s="48" t="s">
        <v>1</v>
      </c>
      <c r="B62" s="65">
        <v>15794</v>
      </c>
      <c r="C62" s="66">
        <v>3987.39</v>
      </c>
      <c r="D62" s="65">
        <v>6316</v>
      </c>
      <c r="E62" s="66">
        <v>4451.3599999999997</v>
      </c>
      <c r="F62" s="65">
        <v>8355</v>
      </c>
      <c r="G62" s="66">
        <v>3653.57</v>
      </c>
      <c r="H62" s="65">
        <v>1123</v>
      </c>
      <c r="I62" s="66">
        <v>3861.45</v>
      </c>
      <c r="J62" s="48" t="s">
        <v>1</v>
      </c>
      <c r="K62" s="65">
        <v>6777</v>
      </c>
      <c r="L62" s="66">
        <v>3386.38</v>
      </c>
      <c r="M62" s="65"/>
      <c r="N62" s="66"/>
      <c r="O62" s="65">
        <v>5840</v>
      </c>
      <c r="P62" s="66">
        <v>3411.76</v>
      </c>
      <c r="Q62" s="65">
        <v>937</v>
      </c>
      <c r="R62" s="66">
        <v>3228.22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43" zoomScale="110" zoomScaleNormal="110" workbookViewId="0">
      <selection activeCell="T33" sqref="T33:U33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56" t="s">
        <v>24</v>
      </c>
      <c r="B6" s="156"/>
      <c r="C6" s="156"/>
      <c r="D6" s="156"/>
      <c r="E6" s="156"/>
      <c r="F6" s="156"/>
      <c r="G6" s="156"/>
      <c r="H6" s="156"/>
      <c r="I6" s="156"/>
      <c r="J6" s="156" t="s">
        <v>25</v>
      </c>
      <c r="K6" s="156"/>
      <c r="L6" s="156"/>
      <c r="M6" s="156"/>
      <c r="N6" s="156"/>
      <c r="O6" s="156"/>
      <c r="P6" s="156"/>
      <c r="Q6" s="156"/>
      <c r="R6" s="156"/>
    </row>
    <row r="7" spans="1:23" ht="12.75" x14ac:dyDescent="0.2">
      <c r="A7" s="156" t="s">
        <v>23</v>
      </c>
      <c r="B7" s="156"/>
      <c r="C7" s="156"/>
      <c r="D7" s="156"/>
      <c r="E7" s="156"/>
      <c r="F7" s="156"/>
      <c r="G7" s="156"/>
      <c r="H7" s="156"/>
      <c r="I7" s="156"/>
      <c r="J7" s="156" t="s">
        <v>23</v>
      </c>
      <c r="K7" s="156"/>
      <c r="L7" s="156"/>
      <c r="M7" s="156"/>
      <c r="N7" s="156"/>
      <c r="O7" s="156"/>
      <c r="P7" s="156"/>
      <c r="Q7" s="156"/>
      <c r="R7" s="156"/>
    </row>
    <row r="8" spans="1:23" ht="12.75" x14ac:dyDescent="0.2">
      <c r="A8" s="157" t="s">
        <v>68</v>
      </c>
      <c r="B8" s="157"/>
      <c r="C8" s="157"/>
      <c r="D8" s="157"/>
      <c r="E8" s="157"/>
      <c r="F8" s="157"/>
      <c r="G8" s="157"/>
      <c r="H8" s="157"/>
      <c r="I8" s="157"/>
      <c r="J8" s="156" t="s">
        <v>58</v>
      </c>
      <c r="K8" s="156"/>
      <c r="L8" s="156"/>
      <c r="M8" s="156"/>
      <c r="N8" s="156"/>
      <c r="O8" s="156"/>
      <c r="P8" s="156"/>
      <c r="Q8" s="156"/>
      <c r="R8" s="156"/>
    </row>
    <row r="9" spans="1:23" ht="12.75" x14ac:dyDescent="0.2">
      <c r="A9" s="157" t="s">
        <v>72</v>
      </c>
      <c r="B9" s="157"/>
      <c r="C9" s="157"/>
      <c r="D9" s="157"/>
      <c r="E9" s="157"/>
      <c r="F9" s="157"/>
      <c r="G9" s="157"/>
      <c r="H9" s="157"/>
      <c r="I9" s="157"/>
      <c r="J9" s="156" t="s">
        <v>69</v>
      </c>
      <c r="K9" s="156"/>
      <c r="L9" s="156"/>
      <c r="M9" s="156"/>
      <c r="N9" s="156"/>
      <c r="O9" s="156"/>
      <c r="P9" s="156"/>
      <c r="Q9" s="156"/>
      <c r="R9" s="156"/>
    </row>
    <row r="10" spans="1:23" ht="12.75" x14ac:dyDescent="0.2">
      <c r="A10" s="158" t="str">
        <f>'u travnju 2021.-prema svotama'!A10:I10</f>
        <v>za ožujak 2021. (isplata u travnju 2021.)</v>
      </c>
      <c r="B10" s="158"/>
      <c r="C10" s="158"/>
      <c r="D10" s="158"/>
      <c r="E10" s="158"/>
      <c r="F10" s="158"/>
      <c r="G10" s="158"/>
      <c r="H10" s="158"/>
      <c r="I10" s="158"/>
      <c r="J10" s="157" t="s">
        <v>72</v>
      </c>
      <c r="K10" s="157"/>
      <c r="L10" s="157"/>
      <c r="M10" s="157"/>
      <c r="N10" s="157"/>
      <c r="O10" s="157"/>
      <c r="P10" s="157"/>
      <c r="Q10" s="157"/>
      <c r="R10" s="157"/>
    </row>
    <row r="11" spans="1:23" ht="12.75" customHeight="1" x14ac:dyDescent="0.2">
      <c r="J11" s="158" t="str">
        <f>A10</f>
        <v>za ožujak 2021. (isplata u travnju 2021.)</v>
      </c>
      <c r="K11" s="158"/>
      <c r="L11" s="158"/>
      <c r="M11" s="158"/>
      <c r="N11" s="158"/>
      <c r="O11" s="158"/>
      <c r="P11" s="158"/>
      <c r="Q11" s="158"/>
      <c r="R11" s="158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59" t="s">
        <v>6</v>
      </c>
      <c r="C13" s="160"/>
      <c r="D13" s="160"/>
      <c r="E13" s="160"/>
      <c r="F13" s="160"/>
      <c r="G13" s="160"/>
      <c r="H13" s="160"/>
      <c r="I13" s="161"/>
      <c r="J13" s="29"/>
      <c r="K13" s="159" t="s">
        <v>6</v>
      </c>
      <c r="L13" s="160"/>
      <c r="M13" s="160"/>
      <c r="N13" s="160"/>
      <c r="O13" s="160"/>
      <c r="P13" s="160"/>
      <c r="Q13" s="160"/>
      <c r="R13" s="161"/>
    </row>
    <row r="14" spans="1:23" x14ac:dyDescent="0.2">
      <c r="A14" s="30"/>
      <c r="B14" s="159" t="s">
        <v>1</v>
      </c>
      <c r="C14" s="161"/>
      <c r="D14" s="159" t="s">
        <v>7</v>
      </c>
      <c r="E14" s="161"/>
      <c r="F14" s="159" t="s">
        <v>70</v>
      </c>
      <c r="G14" s="161"/>
      <c r="H14" s="159" t="s">
        <v>8</v>
      </c>
      <c r="I14" s="161"/>
      <c r="J14" s="30"/>
      <c r="K14" s="159" t="s">
        <v>1</v>
      </c>
      <c r="L14" s="161"/>
      <c r="M14" s="159" t="s">
        <v>29</v>
      </c>
      <c r="N14" s="161"/>
      <c r="O14" s="159" t="s">
        <v>70</v>
      </c>
      <c r="P14" s="161"/>
      <c r="Q14" s="159" t="s">
        <v>8</v>
      </c>
      <c r="R14" s="161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3266</v>
      </c>
      <c r="C17" s="37">
        <v>330.68</v>
      </c>
      <c r="D17" s="38">
        <v>902</v>
      </c>
      <c r="E17" s="39">
        <v>299.44</v>
      </c>
      <c r="F17" s="38">
        <v>1744</v>
      </c>
      <c r="G17" s="39">
        <v>343.71</v>
      </c>
      <c r="H17" s="38">
        <v>620</v>
      </c>
      <c r="I17" s="40">
        <v>339.46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22164</v>
      </c>
      <c r="C18" s="43">
        <v>808.33</v>
      </c>
      <c r="D18" s="38">
        <v>9062</v>
      </c>
      <c r="E18" s="39">
        <v>804.02</v>
      </c>
      <c r="F18" s="38">
        <v>3653</v>
      </c>
      <c r="G18" s="39">
        <v>805.18</v>
      </c>
      <c r="H18" s="38">
        <v>9449</v>
      </c>
      <c r="I18" s="40">
        <v>813.67</v>
      </c>
      <c r="J18" s="93" t="s">
        <v>9</v>
      </c>
      <c r="K18" s="36">
        <v>13</v>
      </c>
      <c r="L18" s="43">
        <v>887.63</v>
      </c>
      <c r="M18" s="38" t="s">
        <v>103</v>
      </c>
      <c r="N18" s="42" t="s">
        <v>104</v>
      </c>
      <c r="O18" s="38">
        <v>13</v>
      </c>
      <c r="P18" s="39">
        <v>887.63</v>
      </c>
      <c r="Q18" s="38" t="s">
        <v>103</v>
      </c>
      <c r="R18" s="40" t="s">
        <v>104</v>
      </c>
      <c r="W18" s="120">
        <f>C31-'u travnju 2021.'!E21</f>
        <v>0</v>
      </c>
    </row>
    <row r="19" spans="1:23" x14ac:dyDescent="0.2">
      <c r="A19" s="93" t="s">
        <v>10</v>
      </c>
      <c r="B19" s="36">
        <v>92213</v>
      </c>
      <c r="C19" s="44">
        <v>1247.22</v>
      </c>
      <c r="D19" s="38">
        <v>48197</v>
      </c>
      <c r="E19" s="45">
        <v>1253.58</v>
      </c>
      <c r="F19" s="38">
        <v>12420</v>
      </c>
      <c r="G19" s="45">
        <v>1277.1500000000001</v>
      </c>
      <c r="H19" s="38">
        <v>31596</v>
      </c>
      <c r="I19" s="46">
        <v>1225.76</v>
      </c>
      <c r="J19" s="93" t="s">
        <v>10</v>
      </c>
      <c r="K19" s="36">
        <v>45</v>
      </c>
      <c r="L19" s="44">
        <v>1329.84</v>
      </c>
      <c r="M19" s="38">
        <v>2</v>
      </c>
      <c r="N19" s="45">
        <v>1339.28</v>
      </c>
      <c r="O19" s="38">
        <v>33</v>
      </c>
      <c r="P19" s="39">
        <v>1322.98</v>
      </c>
      <c r="Q19" s="38">
        <v>10</v>
      </c>
      <c r="R19" s="46">
        <v>1350.58</v>
      </c>
    </row>
    <row r="20" spans="1:23" x14ac:dyDescent="0.2">
      <c r="A20" s="93" t="s">
        <v>11</v>
      </c>
      <c r="B20" s="36">
        <v>140048</v>
      </c>
      <c r="C20" s="44">
        <v>1768.56</v>
      </c>
      <c r="D20" s="38">
        <v>82493</v>
      </c>
      <c r="E20" s="45">
        <v>1777.15</v>
      </c>
      <c r="F20" s="38">
        <v>27392</v>
      </c>
      <c r="G20" s="45">
        <v>1763.72</v>
      </c>
      <c r="H20" s="38">
        <v>30163</v>
      </c>
      <c r="I20" s="46">
        <v>1749.46</v>
      </c>
      <c r="J20" s="93" t="s">
        <v>11</v>
      </c>
      <c r="K20" s="36">
        <v>168</v>
      </c>
      <c r="L20" s="44">
        <v>1826.93</v>
      </c>
      <c r="M20" s="38" t="s">
        <v>103</v>
      </c>
      <c r="N20" s="45" t="s">
        <v>104</v>
      </c>
      <c r="O20" s="38">
        <v>95</v>
      </c>
      <c r="P20" s="45">
        <v>1772.09</v>
      </c>
      <c r="Q20" s="38">
        <v>73</v>
      </c>
      <c r="R20" s="46">
        <v>1898.31</v>
      </c>
    </row>
    <row r="21" spans="1:23" x14ac:dyDescent="0.2">
      <c r="A21" s="93" t="s">
        <v>61</v>
      </c>
      <c r="B21" s="36">
        <v>193828</v>
      </c>
      <c r="C21" s="44">
        <v>2244.96</v>
      </c>
      <c r="D21" s="38">
        <v>121017</v>
      </c>
      <c r="E21" s="45">
        <v>2250.7399999999998</v>
      </c>
      <c r="F21" s="38">
        <v>26079</v>
      </c>
      <c r="G21" s="45">
        <v>2241.6799999999998</v>
      </c>
      <c r="H21" s="38">
        <v>46732</v>
      </c>
      <c r="I21" s="46">
        <v>2231.83</v>
      </c>
      <c r="J21" s="93" t="s">
        <v>61</v>
      </c>
      <c r="K21" s="36">
        <v>1546</v>
      </c>
      <c r="L21" s="44">
        <v>2325.25</v>
      </c>
      <c r="M21" s="38">
        <v>17</v>
      </c>
      <c r="N21" s="45">
        <v>2307.08</v>
      </c>
      <c r="O21" s="38">
        <v>1016</v>
      </c>
      <c r="P21" s="45">
        <v>2361.25</v>
      </c>
      <c r="Q21" s="38">
        <v>513</v>
      </c>
      <c r="R21" s="46">
        <v>2254.56</v>
      </c>
    </row>
    <row r="22" spans="1:23" x14ac:dyDescent="0.2">
      <c r="A22" s="93" t="s">
        <v>62</v>
      </c>
      <c r="B22" s="36">
        <v>148334</v>
      </c>
      <c r="C22" s="44">
        <v>2762</v>
      </c>
      <c r="D22" s="38">
        <v>106664</v>
      </c>
      <c r="E22" s="45">
        <v>2771.39</v>
      </c>
      <c r="F22" s="38">
        <v>14191</v>
      </c>
      <c r="G22" s="45">
        <v>2757.53</v>
      </c>
      <c r="H22" s="38">
        <v>27479</v>
      </c>
      <c r="I22" s="46">
        <v>2727.84</v>
      </c>
      <c r="J22" s="93" t="s">
        <v>62</v>
      </c>
      <c r="K22" s="36">
        <v>4109</v>
      </c>
      <c r="L22" s="44">
        <v>2828.71</v>
      </c>
      <c r="M22" s="38">
        <v>707</v>
      </c>
      <c r="N22" s="45">
        <v>2957.25</v>
      </c>
      <c r="O22" s="38">
        <v>2592</v>
      </c>
      <c r="P22" s="45">
        <v>2807.69</v>
      </c>
      <c r="Q22" s="38">
        <v>810</v>
      </c>
      <c r="R22" s="46">
        <v>2783.76</v>
      </c>
    </row>
    <row r="23" spans="1:23" x14ac:dyDescent="0.2">
      <c r="A23" s="93" t="s">
        <v>63</v>
      </c>
      <c r="B23" s="36">
        <v>112525</v>
      </c>
      <c r="C23" s="44">
        <v>3228.09</v>
      </c>
      <c r="D23" s="38">
        <v>88239</v>
      </c>
      <c r="E23" s="45">
        <v>3231.64</v>
      </c>
      <c r="F23" s="38">
        <v>8358</v>
      </c>
      <c r="G23" s="45">
        <v>3189.87</v>
      </c>
      <c r="H23" s="38">
        <v>15928</v>
      </c>
      <c r="I23" s="46">
        <v>3228.42</v>
      </c>
      <c r="J23" s="93" t="s">
        <v>63</v>
      </c>
      <c r="K23" s="36">
        <v>6274</v>
      </c>
      <c r="L23" s="44">
        <v>3227.44</v>
      </c>
      <c r="M23" s="38">
        <v>1515</v>
      </c>
      <c r="N23" s="45">
        <v>3178.35</v>
      </c>
      <c r="O23" s="38">
        <v>4310</v>
      </c>
      <c r="P23" s="45">
        <v>3242.15</v>
      </c>
      <c r="Q23" s="38">
        <v>449</v>
      </c>
      <c r="R23" s="46">
        <v>3251.81</v>
      </c>
    </row>
    <row r="24" spans="1:23" x14ac:dyDescent="0.2">
      <c r="A24" s="93" t="s">
        <v>64</v>
      </c>
      <c r="B24" s="36">
        <v>78566</v>
      </c>
      <c r="C24" s="44">
        <v>3733.19</v>
      </c>
      <c r="D24" s="38">
        <v>66444</v>
      </c>
      <c r="E24" s="45">
        <v>3735.01</v>
      </c>
      <c r="F24" s="38">
        <v>3266</v>
      </c>
      <c r="G24" s="45">
        <v>3710.75</v>
      </c>
      <c r="H24" s="38">
        <v>8856</v>
      </c>
      <c r="I24" s="46">
        <v>3727.79</v>
      </c>
      <c r="J24" s="93" t="s">
        <v>64</v>
      </c>
      <c r="K24" s="36">
        <v>4653</v>
      </c>
      <c r="L24" s="44">
        <v>3712.95</v>
      </c>
      <c r="M24" s="38">
        <v>514</v>
      </c>
      <c r="N24" s="45">
        <v>3647.36</v>
      </c>
      <c r="O24" s="38">
        <v>3598</v>
      </c>
      <c r="P24" s="45">
        <v>3723.85</v>
      </c>
      <c r="Q24" s="38">
        <v>541</v>
      </c>
      <c r="R24" s="46">
        <v>3702.83</v>
      </c>
    </row>
    <row r="25" spans="1:23" x14ac:dyDescent="0.2">
      <c r="A25" s="93" t="s">
        <v>65</v>
      </c>
      <c r="B25" s="36">
        <v>63055</v>
      </c>
      <c r="C25" s="44">
        <v>4229.01</v>
      </c>
      <c r="D25" s="38">
        <v>55320</v>
      </c>
      <c r="E25" s="45">
        <v>4231.3500000000004</v>
      </c>
      <c r="F25" s="38">
        <v>1564</v>
      </c>
      <c r="G25" s="45">
        <v>4204.75</v>
      </c>
      <c r="H25" s="38">
        <v>6171</v>
      </c>
      <c r="I25" s="46">
        <v>4214.21</v>
      </c>
      <c r="J25" s="93" t="s">
        <v>65</v>
      </c>
      <c r="K25" s="36">
        <v>7688</v>
      </c>
      <c r="L25" s="44">
        <v>4210.1899999999996</v>
      </c>
      <c r="M25" s="38">
        <v>156</v>
      </c>
      <c r="N25" s="45">
        <v>4179.8</v>
      </c>
      <c r="O25" s="38">
        <v>6643</v>
      </c>
      <c r="P25" s="45">
        <v>4205.53</v>
      </c>
      <c r="Q25" s="38">
        <v>889</v>
      </c>
      <c r="R25" s="46">
        <v>4250.33</v>
      </c>
    </row>
    <row r="26" spans="1:23" x14ac:dyDescent="0.2">
      <c r="A26" s="93" t="s">
        <v>66</v>
      </c>
      <c r="B26" s="36">
        <v>39485</v>
      </c>
      <c r="C26" s="44">
        <v>4730.3599999999997</v>
      </c>
      <c r="D26" s="38">
        <v>35783</v>
      </c>
      <c r="E26" s="45">
        <v>4730.8999999999996</v>
      </c>
      <c r="F26" s="38">
        <v>600</v>
      </c>
      <c r="G26" s="45">
        <v>4723.8900000000003</v>
      </c>
      <c r="H26" s="38">
        <v>3102</v>
      </c>
      <c r="I26" s="46">
        <v>4725.46</v>
      </c>
      <c r="J26" s="93" t="s">
        <v>66</v>
      </c>
      <c r="K26" s="36">
        <v>3597</v>
      </c>
      <c r="L26" s="44">
        <v>4741.43</v>
      </c>
      <c r="M26" s="38">
        <v>42</v>
      </c>
      <c r="N26" s="45">
        <v>4756.49</v>
      </c>
      <c r="O26" s="38">
        <v>2982</v>
      </c>
      <c r="P26" s="45">
        <v>4745.3999999999996</v>
      </c>
      <c r="Q26" s="38">
        <v>573</v>
      </c>
      <c r="R26" s="46">
        <v>4719.66</v>
      </c>
    </row>
    <row r="27" spans="1:23" x14ac:dyDescent="0.2">
      <c r="A27" s="93" t="s">
        <v>12</v>
      </c>
      <c r="B27" s="36">
        <v>40150</v>
      </c>
      <c r="C27" s="47">
        <v>5425.89</v>
      </c>
      <c r="D27" s="38">
        <v>36226</v>
      </c>
      <c r="E27" s="45">
        <v>5426.86</v>
      </c>
      <c r="F27" s="38">
        <v>608</v>
      </c>
      <c r="G27" s="45">
        <v>5409.37</v>
      </c>
      <c r="H27" s="38">
        <v>3316</v>
      </c>
      <c r="I27" s="46">
        <v>5418.25</v>
      </c>
      <c r="J27" s="93" t="s">
        <v>12</v>
      </c>
      <c r="K27" s="36">
        <v>9131</v>
      </c>
      <c r="L27" s="47">
        <v>5413.93</v>
      </c>
      <c r="M27" s="38">
        <v>87</v>
      </c>
      <c r="N27" s="45">
        <v>5370.65</v>
      </c>
      <c r="O27" s="38">
        <v>7588</v>
      </c>
      <c r="P27" s="45">
        <v>5403.01</v>
      </c>
      <c r="Q27" s="38">
        <v>1456</v>
      </c>
      <c r="R27" s="46">
        <v>5473.46</v>
      </c>
    </row>
    <row r="28" spans="1:23" x14ac:dyDescent="0.2">
      <c r="A28" s="93" t="s">
        <v>13</v>
      </c>
      <c r="B28" s="36">
        <v>18709</v>
      </c>
      <c r="C28" s="47">
        <v>6407.01</v>
      </c>
      <c r="D28" s="38">
        <v>17052</v>
      </c>
      <c r="E28" s="45">
        <v>6413.25</v>
      </c>
      <c r="F28" s="38">
        <v>254</v>
      </c>
      <c r="G28" s="45">
        <v>6411.57</v>
      </c>
      <c r="H28" s="38">
        <v>1403</v>
      </c>
      <c r="I28" s="46">
        <v>6330.39</v>
      </c>
      <c r="J28" s="93" t="s">
        <v>13</v>
      </c>
      <c r="K28" s="36">
        <v>8254</v>
      </c>
      <c r="L28" s="47">
        <v>6448.79</v>
      </c>
      <c r="M28" s="38">
        <v>42</v>
      </c>
      <c r="N28" s="45">
        <v>6354.53</v>
      </c>
      <c r="O28" s="38">
        <v>7169</v>
      </c>
      <c r="P28" s="45">
        <v>6445.9</v>
      </c>
      <c r="Q28" s="38">
        <v>1043</v>
      </c>
      <c r="R28" s="46">
        <v>6472.49</v>
      </c>
    </row>
    <row r="29" spans="1:23" x14ac:dyDescent="0.2">
      <c r="A29" s="93" t="s">
        <v>14</v>
      </c>
      <c r="B29" s="36">
        <v>7171</v>
      </c>
      <c r="C29" s="47">
        <v>7429.24</v>
      </c>
      <c r="D29" s="38">
        <v>6789</v>
      </c>
      <c r="E29" s="45">
        <v>7429.74</v>
      </c>
      <c r="F29" s="38">
        <v>75</v>
      </c>
      <c r="G29" s="45">
        <v>7464.98</v>
      </c>
      <c r="H29" s="38">
        <v>307</v>
      </c>
      <c r="I29" s="46">
        <v>7409.63</v>
      </c>
      <c r="J29" s="93" t="s">
        <v>14</v>
      </c>
      <c r="K29" s="36">
        <v>8738</v>
      </c>
      <c r="L29" s="47">
        <v>7613.75</v>
      </c>
      <c r="M29" s="38">
        <v>18</v>
      </c>
      <c r="N29" s="45">
        <v>7442.63</v>
      </c>
      <c r="O29" s="38">
        <v>5874</v>
      </c>
      <c r="P29" s="45">
        <v>7568.39</v>
      </c>
      <c r="Q29" s="38">
        <v>2846</v>
      </c>
      <c r="R29" s="46">
        <v>7708.46</v>
      </c>
    </row>
    <row r="30" spans="1:23" x14ac:dyDescent="0.2">
      <c r="A30" s="93" t="s">
        <v>67</v>
      </c>
      <c r="B30" s="36">
        <v>8011</v>
      </c>
      <c r="C30" s="47">
        <v>9351.44</v>
      </c>
      <c r="D30" s="38">
        <v>7820</v>
      </c>
      <c r="E30" s="45">
        <v>9352.65</v>
      </c>
      <c r="F30" s="38">
        <v>35</v>
      </c>
      <c r="G30" s="45">
        <v>9203.27</v>
      </c>
      <c r="H30" s="38">
        <v>156</v>
      </c>
      <c r="I30" s="46">
        <v>9323.82</v>
      </c>
      <c r="J30" s="93" t="s">
        <v>67</v>
      </c>
      <c r="K30" s="36">
        <v>16649</v>
      </c>
      <c r="L30" s="47">
        <v>9421.15</v>
      </c>
      <c r="M30" s="38">
        <v>10</v>
      </c>
      <c r="N30" s="45">
        <v>9293.82</v>
      </c>
      <c r="O30" s="38">
        <v>11038</v>
      </c>
      <c r="P30" s="45">
        <v>9467.93</v>
      </c>
      <c r="Q30" s="38">
        <v>5601</v>
      </c>
      <c r="R30" s="46">
        <v>9329.17</v>
      </c>
    </row>
    <row r="31" spans="1:23" x14ac:dyDescent="0.2">
      <c r="A31" s="48" t="s">
        <v>1</v>
      </c>
      <c r="B31" s="49">
        <v>967525</v>
      </c>
      <c r="C31" s="50">
        <v>2896.47</v>
      </c>
      <c r="D31" s="49">
        <v>682008</v>
      </c>
      <c r="E31" s="50">
        <v>3150.67</v>
      </c>
      <c r="F31" s="49">
        <v>100239</v>
      </c>
      <c r="G31" s="50">
        <v>2187.75</v>
      </c>
      <c r="H31" s="49">
        <v>185278</v>
      </c>
      <c r="I31" s="50">
        <v>2344.21</v>
      </c>
      <c r="J31" s="48" t="s">
        <v>1</v>
      </c>
      <c r="K31" s="49">
        <v>70865</v>
      </c>
      <c r="L31" s="50">
        <v>6047.97</v>
      </c>
      <c r="M31" s="49">
        <v>3110</v>
      </c>
      <c r="N31" s="50">
        <v>3419.77</v>
      </c>
      <c r="O31" s="49">
        <v>52951</v>
      </c>
      <c r="P31" s="50">
        <v>5958.96</v>
      </c>
      <c r="Q31" s="49">
        <v>14804</v>
      </c>
      <c r="R31" s="50">
        <v>6918.46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62" t="s">
        <v>99</v>
      </c>
      <c r="K33" s="162"/>
      <c r="L33" s="162"/>
      <c r="M33" s="162"/>
      <c r="N33" s="162"/>
      <c r="O33" s="162"/>
      <c r="P33" s="162"/>
      <c r="Q33" s="162"/>
      <c r="R33" s="162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56" t="s">
        <v>24</v>
      </c>
      <c r="B37" s="156"/>
      <c r="C37" s="156"/>
      <c r="D37" s="156"/>
      <c r="E37" s="156"/>
      <c r="F37" s="156"/>
      <c r="G37" s="156"/>
      <c r="H37" s="156"/>
      <c r="I37" s="156"/>
      <c r="J37" s="156" t="s">
        <v>27</v>
      </c>
      <c r="K37" s="156"/>
      <c r="L37" s="156"/>
      <c r="M37" s="156"/>
      <c r="N37" s="156"/>
      <c r="O37" s="156"/>
      <c r="P37" s="156"/>
      <c r="Q37" s="156"/>
      <c r="R37" s="156"/>
      <c r="V37" s="3"/>
    </row>
    <row r="38" spans="1:23" ht="12.75" x14ac:dyDescent="0.2">
      <c r="A38" s="156" t="s">
        <v>23</v>
      </c>
      <c r="B38" s="156"/>
      <c r="C38" s="156"/>
      <c r="D38" s="156"/>
      <c r="E38" s="156"/>
      <c r="F38" s="156"/>
      <c r="G38" s="156"/>
      <c r="H38" s="156"/>
      <c r="I38" s="156"/>
      <c r="J38" s="156" t="s">
        <v>28</v>
      </c>
      <c r="K38" s="156"/>
      <c r="L38" s="156"/>
      <c r="M38" s="156"/>
      <c r="N38" s="156"/>
      <c r="O38" s="156"/>
      <c r="P38" s="156"/>
      <c r="Q38" s="156"/>
      <c r="R38" s="156"/>
      <c r="V38" s="3"/>
    </row>
    <row r="39" spans="1:23" ht="12.75" x14ac:dyDescent="0.2">
      <c r="A39" s="156" t="s">
        <v>15</v>
      </c>
      <c r="B39" s="156"/>
      <c r="C39" s="156"/>
      <c r="D39" s="156"/>
      <c r="E39" s="156"/>
      <c r="F39" s="156"/>
      <c r="G39" s="156"/>
      <c r="H39" s="156"/>
      <c r="I39" s="156"/>
      <c r="J39" s="156" t="s">
        <v>79</v>
      </c>
      <c r="K39" s="156"/>
      <c r="L39" s="156"/>
      <c r="M39" s="156"/>
      <c r="N39" s="156"/>
      <c r="O39" s="156"/>
      <c r="P39" s="156"/>
      <c r="Q39" s="156"/>
      <c r="R39" s="156"/>
      <c r="V39" s="3"/>
    </row>
    <row r="40" spans="1:23" ht="12.75" x14ac:dyDescent="0.2">
      <c r="A40" s="156" t="s">
        <v>71</v>
      </c>
      <c r="B40" s="156"/>
      <c r="C40" s="156"/>
      <c r="D40" s="156"/>
      <c r="E40" s="156"/>
      <c r="F40" s="156"/>
      <c r="G40" s="156"/>
      <c r="H40" s="156"/>
      <c r="I40" s="156"/>
      <c r="J40" s="156" t="s">
        <v>80</v>
      </c>
      <c r="K40" s="156"/>
      <c r="L40" s="156"/>
      <c r="M40" s="156"/>
      <c r="N40" s="156"/>
      <c r="O40" s="156"/>
      <c r="P40" s="156"/>
      <c r="Q40" s="156"/>
      <c r="R40" s="156"/>
      <c r="V40" s="3"/>
    </row>
    <row r="41" spans="1:23" ht="12.75" x14ac:dyDescent="0.2">
      <c r="A41" s="157" t="s">
        <v>72</v>
      </c>
      <c r="B41" s="157"/>
      <c r="C41" s="157"/>
      <c r="D41" s="157"/>
      <c r="E41" s="157"/>
      <c r="F41" s="157"/>
      <c r="G41" s="157"/>
      <c r="H41" s="157"/>
      <c r="I41" s="157"/>
      <c r="J41" s="157" t="s">
        <v>72</v>
      </c>
      <c r="K41" s="157"/>
      <c r="L41" s="157"/>
      <c r="M41" s="157"/>
      <c r="N41" s="157"/>
      <c r="O41" s="157"/>
      <c r="P41" s="157"/>
      <c r="Q41" s="157"/>
      <c r="R41" s="157"/>
      <c r="V41" s="3"/>
    </row>
    <row r="42" spans="1:23" ht="12.75" customHeight="1" x14ac:dyDescent="0.2">
      <c r="A42" s="158" t="str">
        <f>A10</f>
        <v>za ožujak 2021. (isplata u travnju 2021.)</v>
      </c>
      <c r="B42" s="158"/>
      <c r="C42" s="158"/>
      <c r="D42" s="158"/>
      <c r="E42" s="158"/>
      <c r="F42" s="158"/>
      <c r="G42" s="158"/>
      <c r="H42" s="158"/>
      <c r="I42" s="158"/>
      <c r="J42" s="158" t="str">
        <f>A10</f>
        <v>za ožujak 2021. (isplata u travnju 2021.)</v>
      </c>
      <c r="K42" s="158"/>
      <c r="L42" s="158"/>
      <c r="M42" s="158"/>
      <c r="N42" s="158"/>
      <c r="O42" s="158"/>
      <c r="P42" s="158"/>
      <c r="Q42" s="158"/>
      <c r="R42" s="158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63" t="s">
        <v>6</v>
      </c>
      <c r="C44" s="164"/>
      <c r="D44" s="164"/>
      <c r="E44" s="164"/>
      <c r="F44" s="164"/>
      <c r="G44" s="164"/>
      <c r="H44" s="164"/>
      <c r="I44" s="165"/>
      <c r="J44" s="29"/>
      <c r="K44" s="163" t="s">
        <v>6</v>
      </c>
      <c r="L44" s="164"/>
      <c r="M44" s="164"/>
      <c r="N44" s="164"/>
      <c r="O44" s="164"/>
      <c r="P44" s="164"/>
      <c r="Q44" s="164"/>
      <c r="R44" s="165"/>
      <c r="V44" s="3"/>
    </row>
    <row r="45" spans="1:23" x14ac:dyDescent="0.2">
      <c r="A45" s="30"/>
      <c r="B45" s="163" t="s">
        <v>1</v>
      </c>
      <c r="C45" s="165"/>
      <c r="D45" s="163" t="s">
        <v>7</v>
      </c>
      <c r="E45" s="165"/>
      <c r="F45" s="163" t="s">
        <v>70</v>
      </c>
      <c r="G45" s="165"/>
      <c r="H45" s="163" t="s">
        <v>8</v>
      </c>
      <c r="I45" s="165"/>
      <c r="J45" s="30"/>
      <c r="K45" s="163" t="s">
        <v>1</v>
      </c>
      <c r="L45" s="165"/>
      <c r="M45" s="163" t="s">
        <v>7</v>
      </c>
      <c r="N45" s="165"/>
      <c r="O45" s="163" t="s">
        <v>70</v>
      </c>
      <c r="P45" s="165"/>
      <c r="Q45" s="163" t="s">
        <v>8</v>
      </c>
      <c r="R45" s="165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38</v>
      </c>
      <c r="L48" s="61">
        <v>257.26</v>
      </c>
      <c r="M48" s="58"/>
      <c r="N48" s="51"/>
      <c r="O48" s="58">
        <v>35</v>
      </c>
      <c r="P48" s="51">
        <v>243.21</v>
      </c>
      <c r="Q48" s="58">
        <v>3</v>
      </c>
      <c r="R48" s="60">
        <v>421.17</v>
      </c>
      <c r="V48" s="3"/>
    </row>
    <row r="49" spans="1:23" x14ac:dyDescent="0.2">
      <c r="A49" s="93" t="s">
        <v>9</v>
      </c>
      <c r="B49" s="56">
        <v>11</v>
      </c>
      <c r="C49" s="57">
        <v>861.59</v>
      </c>
      <c r="D49" s="58" t="s">
        <v>103</v>
      </c>
      <c r="E49" s="51" t="s">
        <v>104</v>
      </c>
      <c r="F49" s="58">
        <v>10</v>
      </c>
      <c r="G49" s="59">
        <v>864.23</v>
      </c>
      <c r="H49" s="58">
        <v>1</v>
      </c>
      <c r="I49" s="60">
        <v>835.18</v>
      </c>
      <c r="J49" s="93" t="s">
        <v>9</v>
      </c>
      <c r="K49" s="56">
        <v>162</v>
      </c>
      <c r="L49" s="61">
        <v>812.53</v>
      </c>
      <c r="M49" s="58"/>
      <c r="N49" s="51"/>
      <c r="O49" s="58">
        <v>142</v>
      </c>
      <c r="P49" s="51">
        <v>807.61</v>
      </c>
      <c r="Q49" s="58">
        <v>20</v>
      </c>
      <c r="R49" s="60">
        <v>847.47</v>
      </c>
      <c r="S49" s="7"/>
      <c r="V49" s="3"/>
    </row>
    <row r="50" spans="1:23" x14ac:dyDescent="0.2">
      <c r="A50" s="93" t="s">
        <v>10</v>
      </c>
      <c r="B50" s="56">
        <v>94</v>
      </c>
      <c r="C50" s="62">
        <v>1337.51</v>
      </c>
      <c r="D50" s="58">
        <v>19</v>
      </c>
      <c r="E50" s="16">
        <v>1396.15</v>
      </c>
      <c r="F50" s="58">
        <v>66</v>
      </c>
      <c r="G50" s="16">
        <v>1318.71</v>
      </c>
      <c r="H50" s="58">
        <v>9</v>
      </c>
      <c r="I50" s="63">
        <v>1351.62</v>
      </c>
      <c r="J50" s="93" t="s">
        <v>10</v>
      </c>
      <c r="K50" s="56">
        <v>291</v>
      </c>
      <c r="L50" s="64">
        <v>1244.25</v>
      </c>
      <c r="M50" s="58"/>
      <c r="N50" s="16"/>
      <c r="O50" s="58">
        <v>235</v>
      </c>
      <c r="P50" s="16">
        <v>1243.8</v>
      </c>
      <c r="Q50" s="58">
        <v>56</v>
      </c>
      <c r="R50" s="63">
        <v>1246.1400000000001</v>
      </c>
      <c r="S50" s="7"/>
      <c r="V50" s="3"/>
    </row>
    <row r="51" spans="1:23" x14ac:dyDescent="0.2">
      <c r="A51" s="93" t="s">
        <v>11</v>
      </c>
      <c r="B51" s="56">
        <v>414</v>
      </c>
      <c r="C51" s="62">
        <v>1775.01</v>
      </c>
      <c r="D51" s="58">
        <v>145</v>
      </c>
      <c r="E51" s="16">
        <v>1753.17</v>
      </c>
      <c r="F51" s="58">
        <v>241</v>
      </c>
      <c r="G51" s="16">
        <v>1786.1</v>
      </c>
      <c r="H51" s="58">
        <v>28</v>
      </c>
      <c r="I51" s="63">
        <v>1792.73</v>
      </c>
      <c r="J51" s="93" t="s">
        <v>11</v>
      </c>
      <c r="K51" s="56">
        <v>658</v>
      </c>
      <c r="L51" s="64">
        <v>1761.93</v>
      </c>
      <c r="M51" s="58"/>
      <c r="N51" s="16"/>
      <c r="O51" s="58">
        <v>512</v>
      </c>
      <c r="P51" s="16">
        <v>1760.49</v>
      </c>
      <c r="Q51" s="58">
        <v>146</v>
      </c>
      <c r="R51" s="63">
        <v>1766.97</v>
      </c>
      <c r="S51" s="7"/>
      <c r="V51" s="3"/>
    </row>
    <row r="52" spans="1:23" x14ac:dyDescent="0.2">
      <c r="A52" s="93" t="s">
        <v>61</v>
      </c>
      <c r="B52" s="56">
        <v>587</v>
      </c>
      <c r="C52" s="62">
        <v>2262.42</v>
      </c>
      <c r="D52" s="58">
        <v>53</v>
      </c>
      <c r="E52" s="16">
        <v>2171.15</v>
      </c>
      <c r="F52" s="58">
        <v>463</v>
      </c>
      <c r="G52" s="16">
        <v>2267.94</v>
      </c>
      <c r="H52" s="58">
        <v>71</v>
      </c>
      <c r="I52" s="63">
        <v>2294.5100000000002</v>
      </c>
      <c r="J52" s="93" t="s">
        <v>61</v>
      </c>
      <c r="K52" s="56">
        <v>929</v>
      </c>
      <c r="L52" s="64">
        <v>2250.66</v>
      </c>
      <c r="M52" s="58"/>
      <c r="N52" s="16"/>
      <c r="O52" s="58">
        <v>854</v>
      </c>
      <c r="P52" s="16">
        <v>2250.6</v>
      </c>
      <c r="Q52" s="58">
        <v>75</v>
      </c>
      <c r="R52" s="63">
        <v>2251.41</v>
      </c>
      <c r="S52" s="7"/>
      <c r="V52" s="3"/>
    </row>
    <row r="53" spans="1:23" x14ac:dyDescent="0.2">
      <c r="A53" s="93" t="s">
        <v>62</v>
      </c>
      <c r="B53" s="56">
        <v>1292</v>
      </c>
      <c r="C53" s="62">
        <v>2803.36</v>
      </c>
      <c r="D53" s="58">
        <v>221</v>
      </c>
      <c r="E53" s="16">
        <v>2867.63</v>
      </c>
      <c r="F53" s="58">
        <v>909</v>
      </c>
      <c r="G53" s="16">
        <v>2790.24</v>
      </c>
      <c r="H53" s="58">
        <v>162</v>
      </c>
      <c r="I53" s="63">
        <v>2789.35</v>
      </c>
      <c r="J53" s="93" t="s">
        <v>62</v>
      </c>
      <c r="K53" s="56">
        <v>1172</v>
      </c>
      <c r="L53" s="64">
        <v>2757.23</v>
      </c>
      <c r="M53" s="58"/>
      <c r="N53" s="16"/>
      <c r="O53" s="58">
        <v>1047</v>
      </c>
      <c r="P53" s="16">
        <v>2739.78</v>
      </c>
      <c r="Q53" s="58">
        <v>125</v>
      </c>
      <c r="R53" s="63">
        <v>2903.45</v>
      </c>
      <c r="S53" s="7"/>
      <c r="V53" s="3"/>
    </row>
    <row r="54" spans="1:23" x14ac:dyDescent="0.2">
      <c r="A54" s="93" t="s">
        <v>63</v>
      </c>
      <c r="B54" s="56">
        <v>3517</v>
      </c>
      <c r="C54" s="62">
        <v>3279.84</v>
      </c>
      <c r="D54" s="58">
        <v>1062</v>
      </c>
      <c r="E54" s="16">
        <v>3280.4</v>
      </c>
      <c r="F54" s="58">
        <v>2257</v>
      </c>
      <c r="G54" s="16">
        <v>3283.16</v>
      </c>
      <c r="H54" s="58">
        <v>198</v>
      </c>
      <c r="I54" s="63">
        <v>3239.05</v>
      </c>
      <c r="J54" s="93" t="s">
        <v>63</v>
      </c>
      <c r="K54" s="56">
        <v>756</v>
      </c>
      <c r="L54" s="64">
        <v>3270.33</v>
      </c>
      <c r="M54" s="58"/>
      <c r="N54" s="16"/>
      <c r="O54" s="58">
        <v>616</v>
      </c>
      <c r="P54" s="16">
        <v>3263.09</v>
      </c>
      <c r="Q54" s="58">
        <v>140</v>
      </c>
      <c r="R54" s="63">
        <v>3302.19</v>
      </c>
      <c r="S54" s="7"/>
      <c r="V54" s="3"/>
    </row>
    <row r="55" spans="1:23" x14ac:dyDescent="0.2">
      <c r="A55" s="93" t="s">
        <v>64</v>
      </c>
      <c r="B55" s="56">
        <v>2892</v>
      </c>
      <c r="C55" s="62">
        <v>3718.22</v>
      </c>
      <c r="D55" s="58">
        <v>1150</v>
      </c>
      <c r="E55" s="16">
        <v>3751.31</v>
      </c>
      <c r="F55" s="58">
        <v>1530</v>
      </c>
      <c r="G55" s="16">
        <v>3693.14</v>
      </c>
      <c r="H55" s="58">
        <v>212</v>
      </c>
      <c r="I55" s="63">
        <v>3719.72</v>
      </c>
      <c r="J55" s="93" t="s">
        <v>64</v>
      </c>
      <c r="K55" s="56">
        <v>446</v>
      </c>
      <c r="L55" s="64">
        <v>3725.38</v>
      </c>
      <c r="M55" s="58"/>
      <c r="N55" s="16"/>
      <c r="O55" s="58">
        <v>346</v>
      </c>
      <c r="P55" s="16">
        <v>3723.38</v>
      </c>
      <c r="Q55" s="58">
        <v>100</v>
      </c>
      <c r="R55" s="63">
        <v>3732.29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3197</v>
      </c>
      <c r="C56" s="62">
        <v>4187.58</v>
      </c>
      <c r="D56" s="58">
        <v>1215</v>
      </c>
      <c r="E56" s="16">
        <v>4173.43</v>
      </c>
      <c r="F56" s="58">
        <v>1822</v>
      </c>
      <c r="G56" s="16">
        <v>4195.17</v>
      </c>
      <c r="H56" s="58">
        <v>160</v>
      </c>
      <c r="I56" s="63">
        <v>4208.6400000000003</v>
      </c>
      <c r="J56" s="93" t="s">
        <v>65</v>
      </c>
      <c r="K56" s="56">
        <v>882</v>
      </c>
      <c r="L56" s="64">
        <v>4179.26</v>
      </c>
      <c r="M56" s="58"/>
      <c r="N56" s="16"/>
      <c r="O56" s="58">
        <v>757</v>
      </c>
      <c r="P56" s="16">
        <v>4180.93</v>
      </c>
      <c r="Q56" s="58">
        <v>125</v>
      </c>
      <c r="R56" s="63">
        <v>4169.1499999999996</v>
      </c>
      <c r="S56" s="7"/>
      <c r="V56" s="3"/>
    </row>
    <row r="57" spans="1:23" x14ac:dyDescent="0.2">
      <c r="A57" s="93" t="s">
        <v>66</v>
      </c>
      <c r="B57" s="56">
        <v>1225</v>
      </c>
      <c r="C57" s="62">
        <v>4736.24</v>
      </c>
      <c r="D57" s="58">
        <v>612</v>
      </c>
      <c r="E57" s="16">
        <v>4756.3999999999996</v>
      </c>
      <c r="F57" s="58">
        <v>506</v>
      </c>
      <c r="G57" s="16">
        <v>4711.68</v>
      </c>
      <c r="H57" s="58">
        <v>107</v>
      </c>
      <c r="I57" s="63">
        <v>4737.04</v>
      </c>
      <c r="J57" s="93" t="s">
        <v>66</v>
      </c>
      <c r="K57" s="56">
        <v>584</v>
      </c>
      <c r="L57" s="64">
        <v>4774.1899999999996</v>
      </c>
      <c r="M57" s="58"/>
      <c r="N57" s="16"/>
      <c r="O57" s="58">
        <v>512</v>
      </c>
      <c r="P57" s="16">
        <v>4777.09</v>
      </c>
      <c r="Q57" s="58">
        <v>72</v>
      </c>
      <c r="R57" s="63">
        <v>4753.57</v>
      </c>
      <c r="S57" s="7"/>
      <c r="V57" s="3"/>
    </row>
    <row r="58" spans="1:23" x14ac:dyDescent="0.2">
      <c r="A58" s="93" t="s">
        <v>12</v>
      </c>
      <c r="B58" s="56">
        <v>1317</v>
      </c>
      <c r="C58" s="62">
        <v>5398.25</v>
      </c>
      <c r="D58" s="58">
        <v>864</v>
      </c>
      <c r="E58" s="16">
        <v>5411.98</v>
      </c>
      <c r="F58" s="58">
        <v>361</v>
      </c>
      <c r="G58" s="16">
        <v>5368.04</v>
      </c>
      <c r="H58" s="58">
        <v>92</v>
      </c>
      <c r="I58" s="63">
        <v>5387.78</v>
      </c>
      <c r="J58" s="93" t="s">
        <v>12</v>
      </c>
      <c r="K58" s="56">
        <v>450</v>
      </c>
      <c r="L58" s="19">
        <v>5455.36</v>
      </c>
      <c r="M58" s="58"/>
      <c r="N58" s="16"/>
      <c r="O58" s="58">
        <v>406</v>
      </c>
      <c r="P58" s="16">
        <v>5459.96</v>
      </c>
      <c r="Q58" s="58">
        <v>44</v>
      </c>
      <c r="R58" s="63">
        <v>5412.98</v>
      </c>
      <c r="S58" s="7"/>
      <c r="V58" s="3"/>
    </row>
    <row r="59" spans="1:23" x14ac:dyDescent="0.2">
      <c r="A59" s="93" t="s">
        <v>13</v>
      </c>
      <c r="B59" s="56">
        <v>687</v>
      </c>
      <c r="C59" s="62">
        <v>6451.53</v>
      </c>
      <c r="D59" s="58">
        <v>560</v>
      </c>
      <c r="E59" s="16">
        <v>6452.97</v>
      </c>
      <c r="F59" s="58">
        <v>86</v>
      </c>
      <c r="G59" s="16">
        <v>6444.34</v>
      </c>
      <c r="H59" s="58">
        <v>41</v>
      </c>
      <c r="I59" s="63">
        <v>6446.86</v>
      </c>
      <c r="J59" s="93" t="s">
        <v>13</v>
      </c>
      <c r="K59" s="56">
        <v>238</v>
      </c>
      <c r="L59" s="19">
        <v>6485.55</v>
      </c>
      <c r="M59" s="58"/>
      <c r="N59" s="16"/>
      <c r="O59" s="58">
        <v>220</v>
      </c>
      <c r="P59" s="16">
        <v>6480.09</v>
      </c>
      <c r="Q59" s="58">
        <v>18</v>
      </c>
      <c r="R59" s="63">
        <v>6552.23</v>
      </c>
      <c r="S59" s="7"/>
      <c r="V59" s="3"/>
    </row>
    <row r="60" spans="1:23" x14ac:dyDescent="0.2">
      <c r="A60" s="93" t="s">
        <v>14</v>
      </c>
      <c r="B60" s="56">
        <v>219</v>
      </c>
      <c r="C60" s="62">
        <v>7425.81</v>
      </c>
      <c r="D60" s="58">
        <v>151</v>
      </c>
      <c r="E60" s="16">
        <v>7395.98</v>
      </c>
      <c r="F60" s="58">
        <v>47</v>
      </c>
      <c r="G60" s="16">
        <v>7460.39</v>
      </c>
      <c r="H60" s="58">
        <v>21</v>
      </c>
      <c r="I60" s="63">
        <v>7562.94</v>
      </c>
      <c r="J60" s="93" t="s">
        <v>14</v>
      </c>
      <c r="K60" s="56">
        <v>107</v>
      </c>
      <c r="L60" s="19">
        <v>7422.14</v>
      </c>
      <c r="M60" s="58"/>
      <c r="N60" s="16"/>
      <c r="O60" s="58">
        <v>99</v>
      </c>
      <c r="P60" s="16">
        <v>7420.24</v>
      </c>
      <c r="Q60" s="58">
        <v>8</v>
      </c>
      <c r="R60" s="63">
        <v>7445.59</v>
      </c>
      <c r="S60" s="7"/>
      <c r="V60" s="3"/>
    </row>
    <row r="61" spans="1:23" x14ac:dyDescent="0.2">
      <c r="A61" s="93" t="s">
        <v>67</v>
      </c>
      <c r="B61" s="56">
        <v>239</v>
      </c>
      <c r="C61" s="62">
        <v>9295.6299999999992</v>
      </c>
      <c r="D61" s="58">
        <v>174</v>
      </c>
      <c r="E61" s="16">
        <v>9355.9500000000007</v>
      </c>
      <c r="F61" s="58">
        <v>52</v>
      </c>
      <c r="G61" s="16">
        <v>9137.01</v>
      </c>
      <c r="H61" s="58">
        <v>13</v>
      </c>
      <c r="I61" s="63">
        <v>9122.77</v>
      </c>
      <c r="J61" s="93" t="s">
        <v>67</v>
      </c>
      <c r="K61" s="56">
        <v>62</v>
      </c>
      <c r="L61" s="19">
        <v>9005.33</v>
      </c>
      <c r="M61" s="58"/>
      <c r="N61" s="16"/>
      <c r="O61" s="58">
        <v>59</v>
      </c>
      <c r="P61" s="16">
        <v>9001.93</v>
      </c>
      <c r="Q61" s="58">
        <v>3</v>
      </c>
      <c r="R61" s="63">
        <v>9072.2999999999993</v>
      </c>
      <c r="S61" s="7"/>
      <c r="V61" s="3"/>
    </row>
    <row r="62" spans="1:23" x14ac:dyDescent="0.2">
      <c r="A62" s="48" t="s">
        <v>1</v>
      </c>
      <c r="B62" s="65">
        <v>15691</v>
      </c>
      <c r="C62" s="66">
        <v>3995.13</v>
      </c>
      <c r="D62" s="65">
        <v>6226</v>
      </c>
      <c r="E62" s="66">
        <v>4472.1000000000004</v>
      </c>
      <c r="F62" s="65">
        <v>8350</v>
      </c>
      <c r="G62" s="66">
        <v>3654.93</v>
      </c>
      <c r="H62" s="65">
        <v>1115</v>
      </c>
      <c r="I62" s="66">
        <v>3879.42</v>
      </c>
      <c r="J62" s="48" t="s">
        <v>1</v>
      </c>
      <c r="K62" s="65">
        <v>6775</v>
      </c>
      <c r="L62" s="66">
        <v>3386.61</v>
      </c>
      <c r="M62" s="65"/>
      <c r="N62" s="66"/>
      <c r="O62" s="65">
        <v>5840</v>
      </c>
      <c r="P62" s="66">
        <v>3411.76</v>
      </c>
      <c r="Q62" s="65">
        <v>935</v>
      </c>
      <c r="R62" s="66">
        <v>3229.51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J33:R33"/>
    <mergeCell ref="A37:I37"/>
    <mergeCell ref="J37:R37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travnju 2021.</vt:lpstr>
      <vt:lpstr>u travnju 2021.-prema svotama</vt:lpstr>
      <vt:lpstr>u travnju 2021.-svote bez MU</vt:lpstr>
      <vt:lpstr>'u travnju 2021.'!Podrucje_ispisa</vt:lpstr>
      <vt:lpstr>'u travnju 2021.-prema svotama'!Podrucje_ispisa</vt:lpstr>
      <vt:lpstr>'u travnju 2021.-svote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2021-03-26T14:24:44Z</cp:lastPrinted>
  <dcterms:created xsi:type="dcterms:W3CDTF">2012-01-05T13:22:43Z</dcterms:created>
  <dcterms:modified xsi:type="dcterms:W3CDTF">2021-03-26T14:54:39Z</dcterms:modified>
</cp:coreProperties>
</file>