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zmo-fs2\hzmo-fs2\FS\Mih\Plan i analiza\Statistika\MJESEČNE TABLICE - ažurirati nakon obrade\WEB stranica\Korisnici mirovina\2021\"/>
    </mc:Choice>
  </mc:AlternateContent>
  <bookViews>
    <workbookView xWindow="0" yWindow="765" windowWidth="15195" windowHeight="7725" tabRatio="781"/>
  </bookViews>
  <sheets>
    <sheet name="u svibnju 2021." sheetId="7" r:id="rId1"/>
    <sheet name="u svibnju 2021.-prema svotama" sheetId="6" r:id="rId2"/>
    <sheet name="u svibnju 2021.-svote bez MU" sheetId="8" r:id="rId3"/>
  </sheets>
  <definedNames>
    <definedName name="_xlnm.Print_Area" localSheetId="0">'u svibnju 2021.'!$A$1:$E$54</definedName>
    <definedName name="_xlnm.Print_Area" localSheetId="1">'u svibnju 2021.-prema svotama'!$A$1:$R$65</definedName>
    <definedName name="_xlnm.Print_Area" localSheetId="2">'u svibnju 2021.-svote bez MU'!$A$1:$R$65</definedName>
  </definedNames>
  <calcPr calcId="162913"/>
</workbook>
</file>

<file path=xl/calcChain.xml><?xml version="1.0" encoding="utf-8"?>
<calcChain xmlns="http://schemas.openxmlformats.org/spreadsheetml/2006/main">
  <c r="S23" i="7" l="1"/>
  <c r="Q47" i="7"/>
  <c r="P47" i="7" l="1"/>
  <c r="A10" i="6" l="1"/>
  <c r="T23" i="7" l="1"/>
  <c r="V17" i="7" l="1"/>
  <c r="U28" i="7"/>
  <c r="T28" i="7"/>
  <c r="U36" i="7"/>
  <c r="T36" i="7"/>
  <c r="E41" i="7"/>
  <c r="D41" i="7"/>
  <c r="U21" i="7"/>
  <c r="U18" i="7"/>
  <c r="U17" i="7"/>
  <c r="T21" i="7"/>
  <c r="T18" i="7"/>
  <c r="T17" i="7"/>
  <c r="E33" i="7"/>
  <c r="D33" i="7"/>
  <c r="C33" i="7"/>
  <c r="B33" i="7"/>
  <c r="W55" i="8"/>
  <c r="E43" i="7"/>
  <c r="D43" i="7"/>
  <c r="E42" i="7"/>
  <c r="D42" i="7"/>
  <c r="E44" i="7"/>
  <c r="C44" i="7"/>
  <c r="E36" i="7"/>
  <c r="E35" i="7"/>
  <c r="E34" i="7"/>
  <c r="E32" i="7"/>
  <c r="D35" i="7"/>
  <c r="D34" i="7"/>
  <c r="D32" i="7"/>
  <c r="C36" i="7"/>
  <c r="C35" i="7"/>
  <c r="C34" i="7"/>
  <c r="C32" i="7"/>
  <c r="B36" i="7"/>
  <c r="B35" i="7"/>
  <c r="B34" i="7"/>
  <c r="B32" i="7"/>
  <c r="C43" i="7"/>
  <c r="C42" i="7"/>
  <c r="C41" i="7"/>
  <c r="B42" i="7"/>
  <c r="B41" i="7"/>
  <c r="E28" i="7"/>
  <c r="E27" i="7"/>
  <c r="E26" i="7"/>
  <c r="E25" i="7"/>
  <c r="D27" i="7"/>
  <c r="D26" i="7"/>
  <c r="D25" i="7"/>
  <c r="C28" i="7"/>
  <c r="C27" i="7"/>
  <c r="C26" i="7"/>
  <c r="C25" i="7"/>
  <c r="B28" i="7"/>
  <c r="B27" i="7"/>
  <c r="B26" i="7"/>
  <c r="B25" i="7"/>
  <c r="E12" i="7"/>
  <c r="E13" i="7"/>
  <c r="E14" i="7"/>
  <c r="E15" i="7"/>
  <c r="E16" i="7"/>
  <c r="E17" i="7"/>
  <c r="E18" i="7"/>
  <c r="E19" i="7"/>
  <c r="E20" i="7"/>
  <c r="E21" i="7"/>
  <c r="W18" i="8" s="1"/>
  <c r="D18" i="7"/>
  <c r="D20" i="7"/>
  <c r="D19" i="7"/>
  <c r="D17" i="7"/>
  <c r="D15" i="7"/>
  <c r="D14" i="7"/>
  <c r="D13" i="7"/>
  <c r="D16" i="7"/>
  <c r="D12" i="7"/>
  <c r="C19" i="7"/>
  <c r="C20" i="7"/>
  <c r="C21" i="7"/>
  <c r="B21" i="7"/>
  <c r="B20" i="7"/>
  <c r="B19" i="7"/>
  <c r="C18" i="7"/>
  <c r="B18" i="7"/>
  <c r="C17" i="7"/>
  <c r="B17" i="7"/>
  <c r="C15" i="7"/>
  <c r="B15" i="7"/>
  <c r="C14" i="7"/>
  <c r="B14" i="7"/>
  <c r="C13" i="7"/>
  <c r="B13" i="7"/>
  <c r="C16" i="7"/>
  <c r="B16" i="7"/>
  <c r="C12" i="7"/>
  <c r="B12" i="7"/>
  <c r="J42" i="6"/>
  <c r="A42" i="6"/>
  <c r="J11" i="6"/>
  <c r="A10" i="8"/>
  <c r="J42" i="8" s="1"/>
  <c r="B43" i="7" l="1"/>
  <c r="P48" i="7" s="1"/>
  <c r="Q49" i="7" s="1"/>
  <c r="D28" i="7"/>
  <c r="J11" i="8"/>
  <c r="A42" i="8"/>
  <c r="D36" i="7"/>
  <c r="D21" i="7"/>
  <c r="R49" i="7" l="1"/>
  <c r="B44" i="7"/>
  <c r="Q48" i="7"/>
  <c r="S49" i="7" s="1"/>
  <c r="T49" i="7"/>
  <c r="D44" i="7"/>
  <c r="R50" i="7" l="1"/>
  <c r="P23" i="7"/>
  <c r="Q50" i="7"/>
  <c r="R23" i="7"/>
  <c r="R24" i="7"/>
</calcChain>
</file>

<file path=xl/sharedStrings.xml><?xml version="1.0" encoding="utf-8"?>
<sst xmlns="http://schemas.openxmlformats.org/spreadsheetml/2006/main" count="400" uniqueCount="109">
  <si>
    <t xml:space="preserve">SREDIŠNJA SLUŽBA </t>
  </si>
  <si>
    <t>UKUPNO</t>
  </si>
  <si>
    <t xml:space="preserve">HRVATSKI ZAVOD ZA </t>
  </si>
  <si>
    <t>MIROVINSKO OSIGURANJE</t>
  </si>
  <si>
    <t>I.</t>
  </si>
  <si>
    <t>III.</t>
  </si>
  <si>
    <t>M        I        R        O        V        I        N        E</t>
  </si>
  <si>
    <t>STAROSNA</t>
  </si>
  <si>
    <t>OBITELJSKA</t>
  </si>
  <si>
    <t xml:space="preserve">   500,01 - 1.000,00</t>
  </si>
  <si>
    <t>1.000,01 - 1.500,00</t>
  </si>
  <si>
    <t>1.500,01 - 2.000,00</t>
  </si>
  <si>
    <t>5.000,01 - 6.000,00</t>
  </si>
  <si>
    <t>6.000,01 - 7.000,00</t>
  </si>
  <si>
    <t>7.000,01 - 8.000,00</t>
  </si>
  <si>
    <t xml:space="preserve">ZAKONU O PRAVIMA IZ MIROVINSKOG OSIGURANJA DJELATNIH VOJNIH OSOBA, </t>
  </si>
  <si>
    <t>II.</t>
  </si>
  <si>
    <t xml:space="preserve"> </t>
  </si>
  <si>
    <t>IV.</t>
  </si>
  <si>
    <t>Svote 
mirovina</t>
  </si>
  <si>
    <t>Broj korisnika</t>
  </si>
  <si>
    <t>Prosječna mirovina</t>
  </si>
  <si>
    <t>Broj 
korisnika</t>
  </si>
  <si>
    <t xml:space="preserve"> PROSJEČNIM MIROVINAMA KOJI SU PRAVO NA MIROVINU OSTVARILI PREMA  </t>
  </si>
  <si>
    <t>KORISNICI MIROVINA PREMA SVOTAMA MIROVINA, VRSTAMA MIROVINA I</t>
  </si>
  <si>
    <t>KORISNICI MIROVINA PREMA  SVOTAMA MIROVINA, VRSTAMA MIROVINA I</t>
  </si>
  <si>
    <t>I BOSNE I HERCEGOVINE O SURADNJI NA PODRUČJU PRAVA STRADALNIKA RATA U BOSNI I HERCRGOVINI</t>
  </si>
  <si>
    <t>KORISNICI MIROVINA PREMA SVOTAMA MIROVINA, VRSTAMA MIROVINA I PROSJEČNIM MIROVINAMA</t>
  </si>
  <si>
    <t xml:space="preserve">   KOJI SU PRAVO NA MIROVINU OSTVARILI PREMA UGOVORU IZMEĐU IZMEĐU REPUBLIKE HRVATSKE </t>
  </si>
  <si>
    <t>STAROSNA *</t>
  </si>
  <si>
    <t xml:space="preserve">HRVATSKI ZAVOD </t>
  </si>
  <si>
    <t>ZA MIROVINSKO OSIGURANJE</t>
  </si>
  <si>
    <t>KORISNICI MIROVINA I PROSJEČNE MIROVINE</t>
  </si>
  <si>
    <t>u kn</t>
  </si>
  <si>
    <t>Vrste
mirovina</t>
  </si>
  <si>
    <t>Prosječna 
mirovina</t>
  </si>
  <si>
    <t>Bez međunarodnih ugovora</t>
  </si>
  <si>
    <t>Broj 
 korisnika</t>
  </si>
  <si>
    <t xml:space="preserve">Prosječna 
mirovina </t>
  </si>
  <si>
    <t>I. Korisnici mirovina koji su pravo na mirovinu ostvarili prema Zakonu o mirovinskom osiguranju - ZOMO</t>
  </si>
  <si>
    <t>Starosna</t>
  </si>
  <si>
    <t>Ukupno starosna</t>
  </si>
  <si>
    <t>Prijevremena starosna mirovina</t>
  </si>
  <si>
    <t>Sveukupno starosna</t>
  </si>
  <si>
    <t>Obiteljska</t>
  </si>
  <si>
    <t xml:space="preserve"> UKUPNO  </t>
  </si>
  <si>
    <t xml:space="preserve">Invalidska </t>
  </si>
  <si>
    <t>S V E U K U P N O (I+II+III+IV)</t>
  </si>
  <si>
    <t xml:space="preserve">NAPOMENA:                        </t>
  </si>
  <si>
    <t>Prosječna mirovina umanjena je za porez, prirez i dodatni doprinos za zdravstveno osiguranje.</t>
  </si>
  <si>
    <t xml:space="preserve">II. Korisnici mirovina koji su pravo na mirovinu ostvarili prema Zakonu o pravima iz mirovinskog osiguranja djelatnih </t>
  </si>
  <si>
    <t>vojnih osoba, policijskih službenika i ovlaštenih službenih osoba - DVO</t>
  </si>
  <si>
    <t>IV.  Korisnici mirovina koji su pravo na mirovinu ostvarili prema Ugovoru između Republike Hrvatske i Bosne i Hercegovine</t>
  </si>
  <si>
    <t xml:space="preserve">o suradnji na području prava stradalnika rata u Bosni Hercegovini koji su bili pripadnici Hrvatskog vijeća obrane i članova </t>
  </si>
  <si>
    <t>Starosna mirovina za dugogodišnjeg osiguranika - čl. 35.</t>
  </si>
  <si>
    <t>Prijevremena starosna mirovina zbog stečaja poslodavca - čl. 36.</t>
  </si>
  <si>
    <t xml:space="preserve">III. Korisnici mirovina koji su pravo na mirovinu ostvarili prema Zakonu o hrvatskim braniteljima iz Domovinskog </t>
  </si>
  <si>
    <t>rata i članovima njihovih obitelji - ZOHBDR</t>
  </si>
  <si>
    <t>ZAKONU O HRVATSKIM BRANITELJIMA IZ DOMOVINSKOG RATA</t>
  </si>
  <si>
    <t xml:space="preserve">Najniža mirovina (čl.49. st.3. ZOHBDR/2017.) </t>
  </si>
  <si>
    <t xml:space="preserve">      do - 500,00</t>
  </si>
  <si>
    <t>2.000,01-2.500,00</t>
  </si>
  <si>
    <t>2.500,01 - 3.000,00</t>
  </si>
  <si>
    <t>3.000,01 - 3.500,00</t>
  </si>
  <si>
    <t>3.500,01 - 4.000,00</t>
  </si>
  <si>
    <t>4.000,01 - 4.500,00</t>
  </si>
  <si>
    <t>4.500,01 - 5.000,00</t>
  </si>
  <si>
    <t>veće od  -  8.000,00</t>
  </si>
  <si>
    <r>
      <rPr>
        <b/>
        <sz val="10"/>
        <rFont val="Calibri"/>
        <family val="2"/>
        <charset val="238"/>
      </rPr>
      <t>ZAKONU O MIROVINSKOM OSIGURANJU</t>
    </r>
    <r>
      <rPr>
        <b/>
        <sz val="10"/>
        <color indexed="10"/>
        <rFont val="Calibri"/>
        <family val="2"/>
        <charset val="238"/>
      </rPr>
      <t xml:space="preserve"> - ZOMO</t>
    </r>
  </si>
  <si>
    <r>
      <t xml:space="preserve">I ČLANOVIMA NJIHOVIH OBITELJI - </t>
    </r>
    <r>
      <rPr>
        <b/>
        <sz val="10"/>
        <color indexed="10"/>
        <rFont val="Calibri"/>
        <family val="2"/>
        <charset val="238"/>
      </rPr>
      <t>ZOHBDR</t>
    </r>
  </si>
  <si>
    <r>
      <t>INVALIDSKA</t>
    </r>
    <r>
      <rPr>
        <sz val="9"/>
        <rFont val="Calibri"/>
        <family val="2"/>
        <charset val="238"/>
      </rPr>
      <t xml:space="preserve"> </t>
    </r>
  </si>
  <si>
    <r>
      <t xml:space="preserve"> POLICIJSKIH SLUŽBENIKA I OVLAŠTENIH SLUŽBENIH OSOBA -</t>
    </r>
    <r>
      <rPr>
        <b/>
        <sz val="10"/>
        <color indexed="10"/>
        <rFont val="Calibri"/>
        <family val="2"/>
        <charset val="238"/>
      </rPr>
      <t xml:space="preserve"> DVO</t>
    </r>
  </si>
  <si>
    <t>BEZ MEĐUNARODNIH UGOVORA</t>
  </si>
  <si>
    <t>do - 500,00</t>
  </si>
  <si>
    <t>2.000,01 - 2.500,00</t>
  </si>
  <si>
    <t>veće od  - 8.000,00</t>
  </si>
  <si>
    <t xml:space="preserve">njihovih obitelji i glavi IX. ZOHBDR-a iz 2017. - HVO </t>
  </si>
  <si>
    <t xml:space="preserve"> KOJI SU BILI PRIPADNICI HRVATSKOG VIJEĆA OBRANE I ČLANOVA NJIHOVIH OBITELJI </t>
  </si>
  <si>
    <r>
      <t xml:space="preserve">I GLAVI IX. ZOHBDR-a IZ 2017. - </t>
    </r>
    <r>
      <rPr>
        <b/>
        <sz val="10"/>
        <color indexed="10"/>
        <rFont val="Calibri"/>
        <family val="2"/>
        <charset val="238"/>
      </rPr>
      <t>HVO</t>
    </r>
  </si>
  <si>
    <t>I BOSNE I HERCEGOVINE O SURADNJI NA PODRUČJU PRAVA STRADALNIKA RATA U BOSNI I HERCRGOVINI KOJI SU</t>
  </si>
  <si>
    <r>
      <t xml:space="preserve"> BILI PRIPADNICI HRVATSKOG VIJEĆA OBRANE I ČLANOVA NJIHOVIH OBITELJI I GLAVI IX. ZOHBDR-a IZ 2017. - </t>
    </r>
    <r>
      <rPr>
        <b/>
        <sz val="10"/>
        <color indexed="10"/>
        <rFont val="Calibri"/>
        <family val="2"/>
        <charset val="238"/>
      </rPr>
      <t>HVO</t>
    </r>
  </si>
  <si>
    <t>st</t>
  </si>
  <si>
    <t>pr</t>
  </si>
  <si>
    <t>čl.35.</t>
  </si>
  <si>
    <t>čl.36.</t>
  </si>
  <si>
    <t>čl.58.</t>
  </si>
  <si>
    <t>sveuk.</t>
  </si>
  <si>
    <t>ukupno</t>
  </si>
  <si>
    <t>inv</t>
  </si>
  <si>
    <t>ob</t>
  </si>
  <si>
    <t xml:space="preserve">sve </t>
  </si>
  <si>
    <t>ZOMO</t>
  </si>
  <si>
    <t>SVE SVE</t>
  </si>
  <si>
    <t>kontrola</t>
  </si>
  <si>
    <t>NE BRISATI LIJEVU STRANU TABLICA, jer je povezano sa ovim copy-paste</t>
  </si>
  <si>
    <t>muk842n-l</t>
  </si>
  <si>
    <r>
      <t>Starosna mirovina prevedena iz invalidske</t>
    </r>
    <r>
      <rPr>
        <vertAlign val="superscript"/>
        <sz val="10"/>
        <rFont val="Calibri"/>
        <family val="2"/>
        <charset val="238"/>
      </rPr>
      <t>1</t>
    </r>
    <r>
      <rPr>
        <sz val="10"/>
        <rFont val="Calibri"/>
        <family val="2"/>
        <charset val="238"/>
      </rPr>
      <t xml:space="preserve"> </t>
    </r>
  </si>
  <si>
    <r>
      <t>Starosna mirovina prevedena iz invalidske (čl. 36. ZOHBDR/2017.)</t>
    </r>
    <r>
      <rPr>
        <vertAlign val="superscript"/>
        <sz val="10"/>
        <rFont val="Calibri"/>
        <family val="2"/>
        <charset val="238"/>
      </rPr>
      <t>2</t>
    </r>
  </si>
  <si>
    <r>
      <rPr>
        <vertAlign val="superscript"/>
        <sz val="8"/>
        <color indexed="8"/>
        <rFont val="Calibri"/>
        <family val="2"/>
        <charset val="238"/>
      </rPr>
      <t xml:space="preserve">2 </t>
    </r>
    <r>
      <rPr>
        <sz val="8"/>
        <color indexed="8"/>
        <rFont val="Calibri"/>
        <family val="2"/>
        <charset val="238"/>
      </rPr>
      <t xml:space="preserve"> Primjena članka 36. i članka 202. Zakona o hrvatskim braniteljima iz Domovinskog rata i članovima njihovih obitelji (NN 121/17).</t>
    </r>
  </si>
  <si>
    <t>* Najniža mirovina (članak 49. stavak 3. ZOHBDR; Narodne novine 121/2017.) te starosna mirovina prevedena iz invalidske (čl. 36. i čl. 202.  ZOHBDR/2017.)</t>
  </si>
  <si>
    <r>
      <t>Invalidska</t>
    </r>
    <r>
      <rPr>
        <vertAlign val="superscript"/>
        <sz val="10"/>
        <rFont val="Calibri"/>
        <family val="2"/>
        <charset val="238"/>
      </rPr>
      <t>1</t>
    </r>
    <r>
      <rPr>
        <b/>
        <sz val="10"/>
        <rFont val="Calibri"/>
        <family val="2"/>
        <charset val="238"/>
      </rPr>
      <t xml:space="preserve"> </t>
    </r>
  </si>
  <si>
    <r>
      <t>Invalidska</t>
    </r>
    <r>
      <rPr>
        <vertAlign val="superscript"/>
        <sz val="10"/>
        <rFont val="Calibri"/>
        <family val="2"/>
        <charset val="238"/>
      </rPr>
      <t>2</t>
    </r>
    <r>
      <rPr>
        <sz val="10"/>
        <rFont val="Calibri"/>
        <family val="2"/>
        <charset val="238"/>
      </rPr>
      <t xml:space="preserve"> </t>
    </r>
  </si>
  <si>
    <r>
      <rPr>
        <vertAlign val="superscript"/>
        <sz val="8"/>
        <rFont val="Calibri"/>
        <family val="2"/>
        <charset val="238"/>
      </rPr>
      <t>1</t>
    </r>
    <r>
      <rPr>
        <sz val="8"/>
        <rFont val="Calibri"/>
        <family val="2"/>
        <charset val="238"/>
      </rPr>
      <t xml:space="preserve"> Primjena čl. 175. st. 7. i čl. 58. Zakona o mirovinskom osiguranju (NN 157/13, 151/14, 33/15, 93/15, 120/16, 18/18, 62/18, 115/18 i 102/19)  te 
primjena članka 36. i članka 202.  Zakona o hrvatskim braniteljima iz Domovinskog rata i članovima njihovih obitelji (NN 121/17) </t>
    </r>
    <r>
      <rPr>
        <b/>
        <i/>
        <sz val="8"/>
        <rFont val="Calibri"/>
        <family val="2"/>
        <charset val="238"/>
      </rPr>
      <t>za korisnike 
kojima su mirovine priznate prema općim propisima</t>
    </r>
    <r>
      <rPr>
        <sz val="8"/>
        <rFont val="Calibri"/>
        <family val="2"/>
        <charset val="238"/>
      </rPr>
      <t>, a određene prema spomenutom Zakonu.</t>
    </r>
  </si>
  <si>
    <t xml:space="preserve">         </t>
  </si>
  <si>
    <t xml:space="preserve">          </t>
  </si>
  <si>
    <t xml:space="preserve">kontrola: </t>
  </si>
  <si>
    <t>kontrola:</t>
  </si>
  <si>
    <r>
      <rPr>
        <vertAlign val="superscript"/>
        <sz val="8"/>
        <color theme="0"/>
        <rFont val="Calibri"/>
        <family val="2"/>
        <charset val="238"/>
        <scheme val="minor"/>
      </rPr>
      <t>3</t>
    </r>
    <r>
      <rPr>
        <sz val="8"/>
        <color theme="0"/>
        <rFont val="Calibri"/>
        <family val="2"/>
        <charset val="238"/>
        <scheme val="minor"/>
      </rPr>
      <t xml:space="preserve"> Zbog nedostavljanja potvrda o životu obustavljena je isplata mirovina za 756 korisnika koji žive u inozemstvu.</t>
    </r>
  </si>
  <si>
    <t>za travanj 2021. (isplata u svibnju 2021.)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</si>
</sst>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Arial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b/>
      <i/>
      <sz val="8"/>
      <name val="Calibri"/>
      <family val="2"/>
      <charset val="238"/>
    </font>
    <font>
      <vertAlign val="superscript"/>
      <sz val="10"/>
      <name val="Calibri"/>
      <family val="2"/>
      <charset val="238"/>
    </font>
    <font>
      <vertAlign val="superscript"/>
      <sz val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sz val="7.5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11"/>
      <name val="Calibri"/>
      <family val="2"/>
      <charset val="238"/>
    </font>
    <font>
      <sz val="11"/>
      <color rgb="FF1F497D"/>
      <name val="Calibri"/>
      <family val="2"/>
      <charset val="238"/>
    </font>
    <font>
      <sz val="8"/>
      <color theme="0"/>
      <name val="Calibri"/>
      <family val="2"/>
      <charset val="238"/>
      <scheme val="minor"/>
    </font>
    <font>
      <vertAlign val="superscript"/>
      <sz val="8"/>
      <color theme="0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6">
    <xf numFmtId="0" fontId="0" fillId="0" borderId="0" xfId="0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0" fontId="14" fillId="0" borderId="0" xfId="0" applyFont="1" applyFill="1"/>
    <xf numFmtId="0" fontId="13" fillId="0" borderId="0" xfId="0" applyFont="1" applyBorder="1"/>
    <xf numFmtId="0" fontId="15" fillId="0" borderId="0" xfId="0" applyFont="1" applyFill="1" applyAlignment="1"/>
    <xf numFmtId="0" fontId="14" fillId="0" borderId="0" xfId="0" applyFont="1" applyFill="1" applyAlignment="1"/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center"/>
    </xf>
    <xf numFmtId="0" fontId="13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2" fillId="0" borderId="0" xfId="0" applyFont="1" applyBorder="1"/>
    <xf numFmtId="0" fontId="15" fillId="0" borderId="0" xfId="0" applyFont="1" applyFill="1" applyBorder="1" applyAlignment="1">
      <alignment horizontal="left"/>
    </xf>
    <xf numFmtId="4" fontId="12" fillId="0" borderId="0" xfId="0" applyNumberFormat="1" applyFont="1" applyFill="1" applyBorder="1" applyAlignment="1">
      <alignment horizontal="right"/>
    </xf>
    <xf numFmtId="0" fontId="15" fillId="0" borderId="0" xfId="0" applyFont="1" applyFill="1"/>
    <xf numFmtId="0" fontId="15" fillId="0" borderId="0" xfId="0" applyFont="1" applyFill="1" applyBorder="1" applyAlignment="1">
      <alignment horizontal="center"/>
    </xf>
    <xf numFmtId="0" fontId="15" fillId="0" borderId="0" xfId="0" applyFont="1" applyFill="1" applyBorder="1"/>
    <xf numFmtId="4" fontId="15" fillId="0" borderId="0" xfId="0" applyNumberFormat="1" applyFont="1" applyFill="1" applyBorder="1"/>
    <xf numFmtId="0" fontId="15" fillId="0" borderId="0" xfId="0" applyFont="1" applyFill="1" applyBorder="1" applyAlignment="1">
      <alignment horizontal="right"/>
    </xf>
    <xf numFmtId="4" fontId="15" fillId="0" borderId="0" xfId="0" applyNumberFormat="1" applyFont="1" applyFill="1" applyBorder="1" applyAlignment="1">
      <alignment horizontal="right"/>
    </xf>
    <xf numFmtId="0" fontId="15" fillId="0" borderId="2" xfId="0" applyFont="1" applyFill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3" fillId="0" borderId="0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6" fillId="0" borderId="0" xfId="0" applyFont="1"/>
    <xf numFmtId="0" fontId="12" fillId="0" borderId="4" xfId="0" applyFont="1" applyBorder="1" applyAlignment="1">
      <alignment horizontal="right"/>
    </xf>
    <xf numFmtId="2" fontId="12" fillId="0" borderId="0" xfId="0" applyNumberFormat="1" applyFont="1" applyBorder="1" applyAlignment="1">
      <alignment horizontal="right"/>
    </xf>
    <xf numFmtId="0" fontId="13" fillId="0" borderId="4" xfId="0" applyFont="1" applyBorder="1" applyAlignment="1">
      <alignment horizontal="right"/>
    </xf>
    <xf numFmtId="2" fontId="13" fillId="0" borderId="0" xfId="0" applyNumberFormat="1" applyFont="1" applyBorder="1" applyAlignment="1">
      <alignment horizontal="right"/>
    </xf>
    <xf numFmtId="2" fontId="13" fillId="0" borderId="4" xfId="0" applyNumberFormat="1" applyFont="1" applyBorder="1" applyAlignment="1">
      <alignment horizontal="right"/>
    </xf>
    <xf numFmtId="0" fontId="12" fillId="0" borderId="0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2" fontId="12" fillId="0" borderId="6" xfId="0" applyNumberFormat="1" applyFont="1" applyBorder="1" applyAlignment="1">
      <alignment horizontal="right"/>
    </xf>
    <xf numFmtId="4" fontId="12" fillId="0" borderId="6" xfId="0" applyNumberFormat="1" applyFont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13" fillId="0" borderId="4" xfId="0" applyNumberFormat="1" applyFont="1" applyBorder="1" applyAlignment="1">
      <alignment horizontal="right"/>
    </xf>
    <xf numFmtId="4" fontId="12" fillId="0" borderId="0" xfId="0" applyNumberFormat="1" applyFont="1" applyBorder="1" applyAlignment="1">
      <alignment horizontal="righ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" fontId="12" fillId="0" borderId="1" xfId="0" applyNumberFormat="1" applyFont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0" fontId="13" fillId="0" borderId="0" xfId="0" applyFont="1" applyFill="1"/>
    <xf numFmtId="0" fontId="12" fillId="0" borderId="0" xfId="0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2" fillId="0" borderId="4" xfId="0" applyFont="1" applyFill="1" applyBorder="1" applyAlignment="1">
      <alignment horizontal="right"/>
    </xf>
    <xf numFmtId="2" fontId="12" fillId="0" borderId="4" xfId="0" applyNumberFormat="1" applyFont="1" applyFill="1" applyBorder="1" applyAlignment="1">
      <alignment horizontal="right"/>
    </xf>
    <xf numFmtId="0" fontId="13" fillId="0" borderId="4" xfId="0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/>
    </xf>
    <xf numFmtId="2" fontId="13" fillId="0" borderId="4" xfId="0" applyNumberFormat="1" applyFont="1" applyFill="1" applyBorder="1" applyAlignment="1">
      <alignment horizontal="right"/>
    </xf>
    <xf numFmtId="2" fontId="12" fillId="0" borderId="0" xfId="0" applyNumberFormat="1" applyFont="1" applyFill="1" applyBorder="1" applyAlignment="1">
      <alignment horizontal="right"/>
    </xf>
    <xf numFmtId="4" fontId="12" fillId="0" borderId="4" xfId="0" applyNumberFormat="1" applyFont="1" applyFill="1" applyBorder="1" applyAlignment="1">
      <alignment horizontal="right"/>
    </xf>
    <xf numFmtId="4" fontId="13" fillId="0" borderId="4" xfId="0" applyNumberFormat="1" applyFont="1" applyFill="1" applyBorder="1" applyAlignment="1">
      <alignment horizontal="right"/>
    </xf>
    <xf numFmtId="4" fontId="12" fillId="0" borderId="6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right"/>
    </xf>
    <xf numFmtId="4" fontId="12" fillId="0" borderId="1" xfId="0" applyNumberFormat="1" applyFont="1" applyFill="1" applyBorder="1" applyAlignment="1">
      <alignment horizontal="right"/>
    </xf>
    <xf numFmtId="4" fontId="14" fillId="0" borderId="0" xfId="0" applyNumberFormat="1" applyFont="1" applyFill="1"/>
    <xf numFmtId="0" fontId="13" fillId="0" borderId="5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Alignment="1">
      <alignment vertical="top"/>
    </xf>
    <xf numFmtId="4" fontId="14" fillId="0" borderId="0" xfId="0" applyNumberFormat="1" applyFont="1" applyFill="1" applyAlignment="1">
      <alignment vertical="top"/>
    </xf>
    <xf numFmtId="0" fontId="14" fillId="0" borderId="7" xfId="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0" xfId="0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/>
    <xf numFmtId="0" fontId="14" fillId="0" borderId="8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1" fontId="15" fillId="0" borderId="1" xfId="0" applyNumberFormat="1" applyFont="1" applyFill="1" applyBorder="1" applyAlignment="1">
      <alignment vertical="center"/>
    </xf>
    <xf numFmtId="4" fontId="15" fillId="0" borderId="1" xfId="0" applyNumberFormat="1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4" fontId="15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vertical="center"/>
    </xf>
    <xf numFmtId="0" fontId="15" fillId="0" borderId="3" xfId="0" applyFont="1" applyFill="1" applyBorder="1" applyAlignment="1">
      <alignment vertical="center"/>
    </xf>
    <xf numFmtId="0" fontId="17" fillId="0" borderId="2" xfId="0" applyFont="1" applyBorder="1" applyAlignment="1">
      <alignment horizontal="center"/>
    </xf>
    <xf numFmtId="0" fontId="14" fillId="0" borderId="2" xfId="0" applyFont="1" applyFill="1" applyBorder="1" applyAlignment="1">
      <alignment wrapText="1"/>
    </xf>
    <xf numFmtId="0" fontId="18" fillId="0" borderId="0" xfId="0" applyFont="1" applyAlignment="1">
      <alignment vertical="top" wrapText="1"/>
    </xf>
    <xf numFmtId="0" fontId="14" fillId="0" borderId="8" xfId="0" applyFont="1" applyFill="1" applyBorder="1" applyAlignment="1"/>
    <xf numFmtId="0" fontId="14" fillId="0" borderId="3" xfId="0" applyFont="1" applyFill="1" applyBorder="1" applyAlignment="1"/>
    <xf numFmtId="4" fontId="14" fillId="0" borderId="9" xfId="0" applyNumberFormat="1" applyFont="1" applyFill="1" applyBorder="1" applyAlignment="1"/>
    <xf numFmtId="4" fontId="14" fillId="0" borderId="3" xfId="0" applyNumberFormat="1" applyFont="1" applyFill="1" applyBorder="1" applyAlignment="1"/>
    <xf numFmtId="0" fontId="14" fillId="0" borderId="4" xfId="0" applyFont="1" applyFill="1" applyBorder="1" applyAlignment="1"/>
    <xf numFmtId="4" fontId="14" fillId="0" borderId="0" xfId="0" applyNumberFormat="1" applyFont="1" applyFill="1" applyBorder="1" applyAlignment="1"/>
    <xf numFmtId="4" fontId="14" fillId="0" borderId="6" xfId="0" applyNumberFormat="1" applyFont="1" applyFill="1" applyBorder="1" applyAlignment="1"/>
    <xf numFmtId="0" fontId="19" fillId="0" borderId="3" xfId="0" applyFont="1" applyBorder="1" applyAlignment="1">
      <alignment horizontal="right"/>
    </xf>
    <xf numFmtId="4" fontId="19" fillId="0" borderId="3" xfId="0" applyNumberFormat="1" applyFont="1" applyBorder="1" applyAlignment="1">
      <alignment horizontal="right"/>
    </xf>
    <xf numFmtId="4" fontId="19" fillId="0" borderId="10" xfId="0" applyNumberFormat="1" applyFont="1" applyBorder="1" applyAlignment="1">
      <alignment horizontal="right"/>
    </xf>
    <xf numFmtId="0" fontId="19" fillId="0" borderId="4" xfId="0" applyFont="1" applyBorder="1" applyAlignment="1">
      <alignment horizontal="right"/>
    </xf>
    <xf numFmtId="4" fontId="19" fillId="0" borderId="4" xfId="0" applyNumberFormat="1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4" fontId="19" fillId="0" borderId="11" xfId="0" applyNumberFormat="1" applyFont="1" applyBorder="1" applyAlignment="1">
      <alignment horizontal="right"/>
    </xf>
    <xf numFmtId="0" fontId="14" fillId="0" borderId="2" xfId="0" applyFont="1" applyFill="1" applyBorder="1" applyAlignment="1"/>
    <xf numFmtId="4" fontId="14" fillId="0" borderId="4" xfId="0" applyNumberFormat="1" applyFont="1" applyFill="1" applyBorder="1" applyAlignment="1"/>
    <xf numFmtId="1" fontId="14" fillId="0" borderId="3" xfId="0" applyNumberFormat="1" applyFont="1" applyFill="1" applyBorder="1" applyAlignment="1"/>
    <xf numFmtId="1" fontId="14" fillId="0" borderId="4" xfId="0" applyNumberFormat="1" applyFont="1" applyFill="1" applyBorder="1" applyAlignment="1"/>
    <xf numFmtId="1" fontId="15" fillId="0" borderId="4" xfId="0" applyNumberFormat="1" applyFont="1" applyFill="1" applyBorder="1" applyAlignment="1"/>
    <xf numFmtId="4" fontId="15" fillId="0" borderId="4" xfId="0" applyNumberFormat="1" applyFont="1" applyFill="1" applyBorder="1" applyAlignment="1"/>
    <xf numFmtId="0" fontId="15" fillId="0" borderId="2" xfId="0" applyFont="1" applyFill="1" applyBorder="1" applyAlignment="1"/>
    <xf numFmtId="4" fontId="14" fillId="0" borderId="5" xfId="0" applyNumberFormat="1" applyFont="1" applyFill="1" applyBorder="1" applyAlignment="1"/>
    <xf numFmtId="0" fontId="20" fillId="0" borderId="0" xfId="0" applyFont="1"/>
    <xf numFmtId="0" fontId="21" fillId="0" borderId="0" xfId="0" applyFont="1"/>
    <xf numFmtId="4" fontId="20" fillId="0" borderId="0" xfId="0" applyNumberFormat="1" applyFont="1"/>
    <xf numFmtId="1" fontId="13" fillId="0" borderId="0" xfId="0" applyNumberFormat="1" applyFont="1"/>
    <xf numFmtId="4" fontId="13" fillId="0" borderId="0" xfId="0" applyNumberFormat="1" applyFont="1"/>
    <xf numFmtId="2" fontId="13" fillId="0" borderId="0" xfId="0" applyNumberFormat="1" applyFont="1"/>
    <xf numFmtId="0" fontId="25" fillId="0" borderId="0" xfId="0" applyFont="1" applyFill="1" applyBorder="1"/>
    <xf numFmtId="0" fontId="25" fillId="0" borderId="0" xfId="0" applyFont="1" applyFill="1"/>
    <xf numFmtId="0" fontId="25" fillId="0" borderId="0" xfId="0" applyFont="1" applyFill="1" applyBorder="1" applyAlignment="1">
      <alignment vertical="top"/>
    </xf>
    <xf numFmtId="0" fontId="26" fillId="0" borderId="0" xfId="0" applyFont="1"/>
    <xf numFmtId="0" fontId="27" fillId="0" borderId="0" xfId="0" applyFont="1" applyAlignment="1">
      <alignment vertical="center"/>
    </xf>
    <xf numFmtId="0" fontId="28" fillId="0" borderId="0" xfId="0" applyFont="1"/>
    <xf numFmtId="0" fontId="31" fillId="0" borderId="0" xfId="0" applyFont="1" applyFill="1" applyBorder="1"/>
    <xf numFmtId="0" fontId="31" fillId="0" borderId="0" xfId="0" applyFont="1" applyFill="1" applyBorder="1" applyAlignment="1">
      <alignment vertical="top"/>
    </xf>
    <xf numFmtId="0" fontId="32" fillId="0" borderId="0" xfId="0" applyFont="1"/>
    <xf numFmtId="4" fontId="31" fillId="0" borderId="0" xfId="0" applyNumberFormat="1" applyFont="1" applyFill="1" applyBorder="1"/>
    <xf numFmtId="0" fontId="29" fillId="0" borderId="0" xfId="0" applyFont="1" applyFill="1" applyAlignment="1">
      <alignment horizontal="left" wrapText="1"/>
    </xf>
    <xf numFmtId="0" fontId="15" fillId="0" borderId="0" xfId="0" applyFont="1" applyFill="1" applyAlignment="1">
      <alignment horizontal="center"/>
    </xf>
    <xf numFmtId="0" fontId="14" fillId="0" borderId="3" xfId="0" applyFont="1" applyFill="1" applyBorder="1" applyAlignment="1">
      <alignment horizontal="center" wrapText="1"/>
    </xf>
    <xf numFmtId="0" fontId="14" fillId="0" borderId="5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/>
    </xf>
    <xf numFmtId="0" fontId="18" fillId="0" borderId="0" xfId="0" applyFont="1" applyAlignment="1">
      <alignment horizontal="left" wrapText="1"/>
    </xf>
    <xf numFmtId="0" fontId="14" fillId="0" borderId="0" xfId="0" applyFont="1" applyFill="1" applyAlignment="1">
      <alignment wrapText="1"/>
    </xf>
    <xf numFmtId="0" fontId="14" fillId="0" borderId="0" xfId="0" applyFont="1" applyAlignment="1">
      <alignment wrapText="1"/>
    </xf>
    <xf numFmtId="0" fontId="22" fillId="0" borderId="12" xfId="0" applyFont="1" applyFill="1" applyBorder="1" applyAlignment="1">
      <alignment horizontal="center"/>
    </xf>
    <xf numFmtId="0" fontId="22" fillId="0" borderId="7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2" fillId="0" borderId="13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23" fillId="0" borderId="0" xfId="0" applyFont="1" applyFill="1" applyBorder="1" applyAlignment="1">
      <alignment horizontal="left" wrapText="1"/>
    </xf>
    <xf numFmtId="0" fontId="12" fillId="0" borderId="13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20" fillId="2" borderId="0" xfId="0" applyFont="1" applyFill="1" applyBorder="1"/>
    <xf numFmtId="0" fontId="33" fillId="2" borderId="0" xfId="0" applyFont="1" applyFill="1" applyBorder="1"/>
    <xf numFmtId="0" fontId="34" fillId="2" borderId="0" xfId="0" applyFont="1" applyFill="1" applyBorder="1"/>
    <xf numFmtId="0" fontId="20" fillId="2" borderId="0" xfId="0" applyFont="1" applyFill="1" applyBorder="1" applyAlignment="1">
      <alignment vertical="top"/>
    </xf>
    <xf numFmtId="0" fontId="33" fillId="2" borderId="0" xfId="0" applyFont="1" applyFill="1" applyBorder="1" applyAlignment="1">
      <alignment vertical="top"/>
    </xf>
    <xf numFmtId="1" fontId="20" fillId="2" borderId="0" xfId="0" applyNumberFormat="1" applyFont="1" applyFill="1" applyBorder="1"/>
    <xf numFmtId="2" fontId="20" fillId="2" borderId="0" xfId="0" applyNumberFormat="1" applyFont="1" applyFill="1" applyBorder="1"/>
    <xf numFmtId="2" fontId="20" fillId="2" borderId="0" xfId="0" applyNumberFormat="1" applyFont="1" applyFill="1" applyBorder="1" applyAlignment="1">
      <alignment vertical="top"/>
    </xf>
    <xf numFmtId="1" fontId="34" fillId="2" borderId="0" xfId="0" applyNumberFormat="1" applyFont="1" applyFill="1" applyBorder="1"/>
    <xf numFmtId="2" fontId="34" fillId="2" borderId="0" xfId="0" applyNumberFormat="1" applyFont="1" applyFill="1" applyBorder="1"/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7"/>
  <sheetViews>
    <sheetView tabSelected="1" topLeftCell="A4" zoomScaleNormal="100" workbookViewId="0">
      <selection activeCell="G23" sqref="G23"/>
    </sheetView>
  </sheetViews>
  <sheetFormatPr defaultRowHeight="12.75" x14ac:dyDescent="0.2"/>
  <cols>
    <col min="1" max="1" width="53.28515625" style="6" customWidth="1"/>
    <col min="2" max="2" width="11.140625" style="6" customWidth="1"/>
    <col min="3" max="3" width="11.28515625" style="6" customWidth="1"/>
    <col min="4" max="4" width="12.42578125" style="6" customWidth="1"/>
    <col min="5" max="5" width="12.140625" style="6" customWidth="1"/>
    <col min="6" max="6" width="9.140625" style="6"/>
    <col min="7" max="7" width="13" style="6" customWidth="1"/>
    <col min="8" max="13" width="9.140625" style="6"/>
    <col min="14" max="14" width="9.140625" style="130"/>
    <col min="15" max="20" width="9.140625" style="156"/>
    <col min="21" max="22" width="9.140625" style="157"/>
    <col min="23" max="23" width="9.140625" style="125"/>
    <col min="24" max="16384" width="9.140625" style="6"/>
  </cols>
  <sheetData>
    <row r="1" spans="1:23" x14ac:dyDescent="0.2">
      <c r="A1" s="8" t="s">
        <v>30</v>
      </c>
      <c r="B1" s="8"/>
      <c r="C1" s="9"/>
    </row>
    <row r="2" spans="1:23" x14ac:dyDescent="0.2">
      <c r="A2" s="8" t="s">
        <v>31</v>
      </c>
      <c r="B2" s="8"/>
      <c r="C2" s="9"/>
    </row>
    <row r="3" spans="1:23" x14ac:dyDescent="0.2">
      <c r="A3" s="70" t="s">
        <v>0</v>
      </c>
      <c r="B3" s="71"/>
      <c r="C3" s="10"/>
    </row>
    <row r="4" spans="1:23" ht="9" customHeight="1" x14ac:dyDescent="0.2">
      <c r="A4" s="70"/>
      <c r="B4" s="71"/>
      <c r="C4" s="10"/>
    </row>
    <row r="5" spans="1:23" x14ac:dyDescent="0.2">
      <c r="A5" s="135" t="s">
        <v>32</v>
      </c>
      <c r="B5" s="135"/>
      <c r="C5" s="135"/>
      <c r="D5" s="135"/>
      <c r="E5" s="135"/>
    </row>
    <row r="6" spans="1:23" x14ac:dyDescent="0.2">
      <c r="A6" s="135" t="s">
        <v>108</v>
      </c>
      <c r="B6" s="135"/>
      <c r="C6" s="135"/>
      <c r="D6" s="135"/>
      <c r="E6" s="135"/>
    </row>
    <row r="7" spans="1:23" ht="12" customHeight="1" x14ac:dyDescent="0.2">
      <c r="A7" s="10"/>
      <c r="B7" s="10"/>
      <c r="E7" s="11" t="s">
        <v>33</v>
      </c>
    </row>
    <row r="8" spans="1:23" x14ac:dyDescent="0.2">
      <c r="A8" s="136" t="s">
        <v>34</v>
      </c>
      <c r="B8" s="136" t="s">
        <v>22</v>
      </c>
      <c r="C8" s="136" t="s">
        <v>35</v>
      </c>
      <c r="D8" s="144" t="s">
        <v>36</v>
      </c>
      <c r="E8" s="145"/>
    </row>
    <row r="9" spans="1:23" ht="28.5" customHeight="1" x14ac:dyDescent="0.2">
      <c r="A9" s="137"/>
      <c r="B9" s="137"/>
      <c r="C9" s="137"/>
      <c r="D9" s="77" t="s">
        <v>37</v>
      </c>
      <c r="E9" s="78" t="s">
        <v>38</v>
      </c>
      <c r="O9" s="158" t="s">
        <v>94</v>
      </c>
      <c r="W9" s="124"/>
    </row>
    <row r="10" spans="1:23" x14ac:dyDescent="0.2">
      <c r="A10" s="79"/>
      <c r="B10" s="79"/>
      <c r="C10" s="79"/>
      <c r="D10" s="79"/>
      <c r="W10" s="124"/>
    </row>
    <row r="11" spans="1:23" x14ac:dyDescent="0.2">
      <c r="A11" s="70" t="s">
        <v>39</v>
      </c>
      <c r="B11" s="70"/>
      <c r="C11" s="70"/>
      <c r="D11" s="70"/>
      <c r="P11" s="156" t="s">
        <v>91</v>
      </c>
      <c r="R11" s="158" t="s">
        <v>95</v>
      </c>
      <c r="W11" s="124"/>
    </row>
    <row r="12" spans="1:23" ht="18.75" customHeight="1" x14ac:dyDescent="0.2">
      <c r="A12" s="96" t="s">
        <v>40</v>
      </c>
      <c r="B12" s="112">
        <f>P12</f>
        <v>498409</v>
      </c>
      <c r="C12" s="99">
        <f>Q12</f>
        <v>2786.33</v>
      </c>
      <c r="D12" s="96">
        <f>R12</f>
        <v>407442</v>
      </c>
      <c r="E12" s="99">
        <f>S12</f>
        <v>3228.2</v>
      </c>
      <c r="O12" s="156" t="s">
        <v>81</v>
      </c>
      <c r="P12" s="156">
        <v>498409</v>
      </c>
      <c r="Q12" s="156">
        <v>2786.33</v>
      </c>
      <c r="R12" s="118">
        <v>407442</v>
      </c>
      <c r="S12" s="118">
        <v>3228.2</v>
      </c>
      <c r="W12" s="124"/>
    </row>
    <row r="13" spans="1:23" x14ac:dyDescent="0.2">
      <c r="A13" s="80" t="s">
        <v>54</v>
      </c>
      <c r="B13" s="113">
        <f>P14</f>
        <v>39357</v>
      </c>
      <c r="C13" s="111">
        <f>Q14</f>
        <v>3697.97</v>
      </c>
      <c r="D13" s="110">
        <f>R14</f>
        <v>34500</v>
      </c>
      <c r="E13" s="111">
        <f>S14</f>
        <v>3895.39</v>
      </c>
      <c r="O13" s="156" t="s">
        <v>82</v>
      </c>
      <c r="P13" s="156">
        <v>204992</v>
      </c>
      <c r="Q13" s="156">
        <v>2681.36</v>
      </c>
      <c r="R13" s="118">
        <v>168659</v>
      </c>
      <c r="S13" s="118">
        <v>2985.11</v>
      </c>
      <c r="W13" s="124"/>
    </row>
    <row r="14" spans="1:23" ht="15" x14ac:dyDescent="0.2">
      <c r="A14" s="80" t="s">
        <v>96</v>
      </c>
      <c r="B14" s="113">
        <f>P16</f>
        <v>81727</v>
      </c>
      <c r="C14" s="111">
        <f>Q16</f>
        <v>2453.7199999999998</v>
      </c>
      <c r="D14" s="110">
        <f>R16</f>
        <v>70515</v>
      </c>
      <c r="E14" s="111">
        <f>S16</f>
        <v>2766.16</v>
      </c>
      <c r="O14" s="156" t="s">
        <v>83</v>
      </c>
      <c r="P14" s="156">
        <v>39357</v>
      </c>
      <c r="Q14" s="156">
        <v>3697.97</v>
      </c>
      <c r="R14" s="118">
        <v>34500</v>
      </c>
      <c r="S14" s="118">
        <v>3895.39</v>
      </c>
      <c r="W14" s="124"/>
    </row>
    <row r="15" spans="1:23" x14ac:dyDescent="0.2">
      <c r="A15" s="26" t="s">
        <v>41</v>
      </c>
      <c r="B15" s="114">
        <f>P18</f>
        <v>619493</v>
      </c>
      <c r="C15" s="115">
        <f>Q18</f>
        <v>2800.36</v>
      </c>
      <c r="D15" s="116">
        <f>R18</f>
        <v>512457</v>
      </c>
      <c r="E15" s="115">
        <f>S18</f>
        <v>3209.54</v>
      </c>
      <c r="O15" s="156" t="s">
        <v>84</v>
      </c>
      <c r="P15" s="156">
        <v>345</v>
      </c>
      <c r="Q15" s="156">
        <v>2911.14</v>
      </c>
      <c r="R15" s="118">
        <v>337</v>
      </c>
      <c r="S15" s="118">
        <v>2921.84</v>
      </c>
      <c r="W15" s="124"/>
    </row>
    <row r="16" spans="1:23" x14ac:dyDescent="0.2">
      <c r="A16" s="110" t="s">
        <v>42</v>
      </c>
      <c r="B16" s="113">
        <f>P13</f>
        <v>204992</v>
      </c>
      <c r="C16" s="111">
        <f>Q13</f>
        <v>2681.36</v>
      </c>
      <c r="D16" s="110">
        <f>R13</f>
        <v>168659</v>
      </c>
      <c r="E16" s="111">
        <f>S13</f>
        <v>2985.11</v>
      </c>
      <c r="O16" s="156" t="s">
        <v>85</v>
      </c>
      <c r="P16" s="156">
        <v>81727</v>
      </c>
      <c r="Q16" s="156">
        <v>2453.7199999999998</v>
      </c>
      <c r="R16" s="118">
        <v>70515</v>
      </c>
      <c r="S16" s="118">
        <v>2766.16</v>
      </c>
      <c r="W16" s="124"/>
    </row>
    <row r="17" spans="1:23" ht="15.75" customHeight="1" x14ac:dyDescent="0.2">
      <c r="A17" s="81" t="s">
        <v>55</v>
      </c>
      <c r="B17" s="113">
        <f>P15</f>
        <v>345</v>
      </c>
      <c r="C17" s="111">
        <f>Q15</f>
        <v>2911.14</v>
      </c>
      <c r="D17" s="110">
        <f>R15</f>
        <v>337</v>
      </c>
      <c r="E17" s="111">
        <f>S15</f>
        <v>2921.84</v>
      </c>
      <c r="O17" s="156" t="s">
        <v>86</v>
      </c>
      <c r="P17" s="156">
        <v>824830</v>
      </c>
      <c r="Q17" s="156">
        <v>2770.84</v>
      </c>
      <c r="R17" s="118">
        <v>681453</v>
      </c>
      <c r="S17" s="118">
        <v>3153.85</v>
      </c>
      <c r="T17" s="156">
        <f>SUM(P12:P16)-P17</f>
        <v>0</v>
      </c>
      <c r="U17" s="157">
        <f>SUM(R12:R16)-R17</f>
        <v>0</v>
      </c>
      <c r="V17" s="157">
        <f>SUM(P17,P19,P20)-P21</f>
        <v>0</v>
      </c>
      <c r="W17" s="124"/>
    </row>
    <row r="18" spans="1:23" x14ac:dyDescent="0.2">
      <c r="A18" s="26" t="s">
        <v>43</v>
      </c>
      <c r="B18" s="114">
        <f>P17</f>
        <v>824830</v>
      </c>
      <c r="C18" s="115">
        <f>Q17</f>
        <v>2770.84</v>
      </c>
      <c r="D18" s="116">
        <f>R17</f>
        <v>681453</v>
      </c>
      <c r="E18" s="115">
        <f>S17</f>
        <v>3153.85</v>
      </c>
      <c r="O18" s="156" t="s">
        <v>87</v>
      </c>
      <c r="P18" s="156">
        <v>619493</v>
      </c>
      <c r="Q18" s="156">
        <v>2800.36</v>
      </c>
      <c r="R18" s="118">
        <v>512457</v>
      </c>
      <c r="S18" s="118">
        <v>3209.54</v>
      </c>
      <c r="T18" s="156">
        <f>SUM(P12,P14,P16)-P18</f>
        <v>0</v>
      </c>
      <c r="U18" s="157">
        <f>SUM(R12,R14,R16)-R18</f>
        <v>0</v>
      </c>
      <c r="W18" s="124"/>
    </row>
    <row r="19" spans="1:23" ht="15" x14ac:dyDescent="0.2">
      <c r="A19" s="110" t="s">
        <v>100</v>
      </c>
      <c r="B19" s="113">
        <f t="shared" ref="B19:E20" si="0">P19</f>
        <v>105830</v>
      </c>
      <c r="C19" s="111">
        <f t="shared" si="0"/>
        <v>2092.7800000000002</v>
      </c>
      <c r="D19" s="110">
        <f t="shared" si="0"/>
        <v>99927</v>
      </c>
      <c r="E19" s="111">
        <f t="shared" si="0"/>
        <v>2187.31</v>
      </c>
      <c r="O19" s="156" t="s">
        <v>88</v>
      </c>
      <c r="P19" s="156">
        <v>105830</v>
      </c>
      <c r="Q19" s="156">
        <v>2092.7800000000002</v>
      </c>
      <c r="R19" s="118">
        <v>99927</v>
      </c>
      <c r="S19" s="118">
        <v>2187.31</v>
      </c>
      <c r="W19" s="124"/>
    </row>
    <row r="20" spans="1:23" s="75" customFormat="1" ht="16.5" customHeight="1" x14ac:dyDescent="0.2">
      <c r="A20" s="110" t="s">
        <v>44</v>
      </c>
      <c r="B20" s="113">
        <f t="shared" si="0"/>
        <v>215977</v>
      </c>
      <c r="C20" s="111">
        <f t="shared" si="0"/>
        <v>2096.7399999999998</v>
      </c>
      <c r="D20" s="110">
        <f t="shared" si="0"/>
        <v>184870</v>
      </c>
      <c r="E20" s="117">
        <f t="shared" si="0"/>
        <v>2344.67</v>
      </c>
      <c r="G20" s="76"/>
      <c r="N20" s="131"/>
      <c r="O20" s="159" t="s">
        <v>89</v>
      </c>
      <c r="P20" s="159">
        <v>215977</v>
      </c>
      <c r="Q20" s="159">
        <v>2096.7399999999998</v>
      </c>
      <c r="R20" s="159">
        <v>184870</v>
      </c>
      <c r="S20" s="159">
        <v>2344.67</v>
      </c>
      <c r="T20" s="159"/>
      <c r="U20" s="160"/>
      <c r="V20" s="160"/>
      <c r="W20" s="126"/>
    </row>
    <row r="21" spans="1:23" ht="15.75" customHeight="1" x14ac:dyDescent="0.2">
      <c r="A21" s="14" t="s">
        <v>45</v>
      </c>
      <c r="B21" s="86">
        <f>SUM(P17,P19,P20)</f>
        <v>1146637</v>
      </c>
      <c r="C21" s="87">
        <f>Q21</f>
        <v>2581.2800000000002</v>
      </c>
      <c r="D21" s="88">
        <f>SUM(D18:D20)</f>
        <v>966250</v>
      </c>
      <c r="E21" s="87">
        <f>S21</f>
        <v>2899.08</v>
      </c>
      <c r="G21" s="67"/>
      <c r="O21" s="156" t="s">
        <v>90</v>
      </c>
      <c r="P21" s="156">
        <v>1146637</v>
      </c>
      <c r="Q21" s="156">
        <v>2581.2800000000002</v>
      </c>
      <c r="R21" s="156">
        <v>966250</v>
      </c>
      <c r="S21" s="156">
        <v>2899.08</v>
      </c>
      <c r="T21" s="156">
        <f>SUM(P17,P19,P20)-P21</f>
        <v>0</v>
      </c>
      <c r="U21" s="157">
        <f>SUM(R17,R19,R20)-R21</f>
        <v>0</v>
      </c>
      <c r="W21" s="124"/>
    </row>
    <row r="22" spans="1:23" ht="16.5" customHeight="1" x14ac:dyDescent="0.2">
      <c r="A22" s="82"/>
      <c r="B22" s="83"/>
      <c r="C22" s="83"/>
      <c r="D22" s="5"/>
      <c r="O22" s="156" t="s">
        <v>92</v>
      </c>
      <c r="P22" s="118">
        <v>1240063</v>
      </c>
      <c r="Q22" s="118">
        <v>2801.65</v>
      </c>
      <c r="R22" s="118">
        <v>1059501</v>
      </c>
      <c r="S22" s="118">
        <v>3128.95</v>
      </c>
      <c r="W22" s="124"/>
    </row>
    <row r="23" spans="1:23" x14ac:dyDescent="0.2">
      <c r="A23" s="70" t="s">
        <v>50</v>
      </c>
      <c r="B23" s="70"/>
      <c r="C23" s="70"/>
      <c r="D23" s="70"/>
      <c r="O23" s="156" t="s">
        <v>93</v>
      </c>
      <c r="P23" s="161">
        <f>B44-B36-B28-B21-B43</f>
        <v>0</v>
      </c>
      <c r="R23" s="156">
        <f>D44-D43-D36-D28-D21</f>
        <v>0</v>
      </c>
      <c r="S23" s="162">
        <f>((D21*E21)+(D28*E28)+(D36*E36)+(D43*E43))/D44-0.01</f>
        <v>3128.9488388024179</v>
      </c>
      <c r="T23" s="156">
        <f>R18-R16-R14-R12</f>
        <v>0</v>
      </c>
      <c r="W23" s="124"/>
    </row>
    <row r="24" spans="1:23" x14ac:dyDescent="0.2">
      <c r="A24" s="18" t="s">
        <v>51</v>
      </c>
      <c r="B24" s="18"/>
      <c r="C24" s="18"/>
      <c r="D24" s="18"/>
      <c r="R24" s="156">
        <f>D44-D43-D36-D28-D21</f>
        <v>0</v>
      </c>
      <c r="W24" s="124"/>
    </row>
    <row r="25" spans="1:23" ht="18.75" customHeight="1" x14ac:dyDescent="0.2">
      <c r="A25" s="97" t="s">
        <v>40</v>
      </c>
      <c r="B25" s="96">
        <f t="shared" ref="B25:E27" si="1">P25</f>
        <v>6370</v>
      </c>
      <c r="C25" s="99">
        <f t="shared" si="1"/>
        <v>4458.51</v>
      </c>
      <c r="D25" s="97">
        <f t="shared" si="1"/>
        <v>6280</v>
      </c>
      <c r="E25" s="99">
        <f t="shared" si="1"/>
        <v>4479.47</v>
      </c>
      <c r="P25" s="156">
        <v>6370</v>
      </c>
      <c r="Q25" s="156">
        <v>4458.51</v>
      </c>
      <c r="R25" s="156">
        <v>6280</v>
      </c>
      <c r="S25" s="156">
        <v>4479.47</v>
      </c>
      <c r="W25" s="124"/>
    </row>
    <row r="26" spans="1:23" x14ac:dyDescent="0.2">
      <c r="A26" s="100" t="s">
        <v>46</v>
      </c>
      <c r="B26" s="110">
        <f t="shared" si="1"/>
        <v>8335</v>
      </c>
      <c r="C26" s="111">
        <f t="shared" si="1"/>
        <v>3655.51</v>
      </c>
      <c r="D26" s="100">
        <f t="shared" si="1"/>
        <v>8330</v>
      </c>
      <c r="E26" s="111">
        <f t="shared" si="1"/>
        <v>3656.87</v>
      </c>
      <c r="P26" s="156">
        <v>8335</v>
      </c>
      <c r="Q26" s="156">
        <v>3655.51</v>
      </c>
      <c r="R26" s="156">
        <v>8330</v>
      </c>
      <c r="S26" s="156">
        <v>3656.87</v>
      </c>
      <c r="W26" s="124"/>
    </row>
    <row r="27" spans="1:23" s="75" customFormat="1" ht="16.5" customHeight="1" x14ac:dyDescent="0.2">
      <c r="A27" s="100" t="s">
        <v>44</v>
      </c>
      <c r="B27" s="110">
        <f t="shared" si="1"/>
        <v>1129</v>
      </c>
      <c r="C27" s="111">
        <f t="shared" si="1"/>
        <v>3861.64</v>
      </c>
      <c r="D27" s="100">
        <f t="shared" si="1"/>
        <v>1121</v>
      </c>
      <c r="E27" s="111">
        <f t="shared" si="1"/>
        <v>3879.51</v>
      </c>
      <c r="N27" s="131"/>
      <c r="O27" s="159"/>
      <c r="P27" s="159">
        <v>1129</v>
      </c>
      <c r="Q27" s="159">
        <v>3861.64</v>
      </c>
      <c r="R27" s="156">
        <v>1121</v>
      </c>
      <c r="S27" s="156">
        <v>3879.51</v>
      </c>
      <c r="T27" s="159"/>
      <c r="U27" s="160"/>
      <c r="V27" s="160"/>
      <c r="W27" s="126"/>
    </row>
    <row r="28" spans="1:23" ht="15.75" customHeight="1" x14ac:dyDescent="0.2">
      <c r="A28" s="14" t="s">
        <v>1</v>
      </c>
      <c r="B28" s="88">
        <f>SUM(P25:P27)</f>
        <v>15834</v>
      </c>
      <c r="C28" s="87">
        <f>Q28</f>
        <v>3993.26</v>
      </c>
      <c r="D28" s="88">
        <f>SUM(D25:D27)</f>
        <v>15731</v>
      </c>
      <c r="E28" s="87">
        <f>S28</f>
        <v>4001.13</v>
      </c>
      <c r="P28" s="156">
        <v>15834</v>
      </c>
      <c r="Q28" s="156">
        <v>3993.26</v>
      </c>
      <c r="R28" s="156">
        <v>15731</v>
      </c>
      <c r="S28" s="156">
        <v>4001.13</v>
      </c>
      <c r="T28" s="156">
        <f>P28-P25-P26-P27</f>
        <v>0</v>
      </c>
      <c r="U28" s="157">
        <f>R28-R25-R26-R27</f>
        <v>0</v>
      </c>
      <c r="W28" s="124"/>
    </row>
    <row r="29" spans="1:23" ht="16.5" customHeight="1" x14ac:dyDescent="0.2">
      <c r="A29" s="21"/>
      <c r="B29" s="22"/>
      <c r="C29" s="22"/>
      <c r="D29" s="25"/>
      <c r="W29" s="124"/>
    </row>
    <row r="30" spans="1:23" x14ac:dyDescent="0.2">
      <c r="A30" s="140" t="s">
        <v>56</v>
      </c>
      <c r="B30" s="140"/>
      <c r="C30" s="140"/>
      <c r="D30" s="140"/>
      <c r="E30" s="140"/>
      <c r="W30" s="124"/>
    </row>
    <row r="31" spans="1:23" x14ac:dyDescent="0.2">
      <c r="A31" s="20" t="s">
        <v>57</v>
      </c>
      <c r="W31" s="124"/>
    </row>
    <row r="32" spans="1:23" ht="15" customHeight="1" x14ac:dyDescent="0.2">
      <c r="A32" s="96" t="s">
        <v>59</v>
      </c>
      <c r="B32" s="97">
        <f t="shared" ref="B32:E35" si="2">P32</f>
        <v>1890</v>
      </c>
      <c r="C32" s="98">
        <f t="shared" si="2"/>
        <v>3125.32</v>
      </c>
      <c r="D32" s="97">
        <f t="shared" si="2"/>
        <v>1890</v>
      </c>
      <c r="E32" s="99">
        <f t="shared" si="2"/>
        <v>3125.32</v>
      </c>
      <c r="P32" s="156">
        <v>1890</v>
      </c>
      <c r="Q32" s="156">
        <v>3125.32</v>
      </c>
      <c r="R32" s="156">
        <v>1890</v>
      </c>
      <c r="S32" s="156">
        <v>3125.32</v>
      </c>
      <c r="W32" s="124"/>
    </row>
    <row r="33" spans="1:23" ht="15" customHeight="1" x14ac:dyDescent="0.2">
      <c r="A33" s="94" t="s">
        <v>97</v>
      </c>
      <c r="B33" s="100">
        <f>P33</f>
        <v>1269</v>
      </c>
      <c r="C33" s="101">
        <f>Q33</f>
        <v>3863.22</v>
      </c>
      <c r="D33" s="100">
        <f>R33</f>
        <v>1266</v>
      </c>
      <c r="E33" s="102">
        <f>S33</f>
        <v>3864.78</v>
      </c>
      <c r="P33" s="156">
        <v>1269</v>
      </c>
      <c r="Q33" s="156">
        <v>3863.22</v>
      </c>
      <c r="R33" s="156">
        <v>1266</v>
      </c>
      <c r="S33" s="156">
        <v>3864.78</v>
      </c>
      <c r="W33" s="124"/>
    </row>
    <row r="34" spans="1:23" ht="15" customHeight="1" x14ac:dyDescent="0.2">
      <c r="A34" s="80" t="s">
        <v>101</v>
      </c>
      <c r="B34" s="100">
        <f t="shared" si="2"/>
        <v>52923</v>
      </c>
      <c r="C34" s="101">
        <f t="shared" si="2"/>
        <v>5959.09</v>
      </c>
      <c r="D34" s="100">
        <f t="shared" si="2"/>
        <v>52864</v>
      </c>
      <c r="E34" s="102">
        <f t="shared" si="2"/>
        <v>5962.01</v>
      </c>
      <c r="P34" s="156">
        <v>52923</v>
      </c>
      <c r="Q34" s="156">
        <v>5959.09</v>
      </c>
      <c r="R34" s="156">
        <v>52864</v>
      </c>
      <c r="S34" s="156">
        <v>5962.01</v>
      </c>
      <c r="W34" s="124"/>
    </row>
    <row r="35" spans="1:23" s="75" customFormat="1" ht="15" customHeight="1" x14ac:dyDescent="0.2">
      <c r="A35" s="80" t="s">
        <v>44</v>
      </c>
      <c r="B35" s="100">
        <f t="shared" si="2"/>
        <v>14795</v>
      </c>
      <c r="C35" s="101">
        <f t="shared" si="2"/>
        <v>6906.51</v>
      </c>
      <c r="D35" s="100">
        <f t="shared" si="2"/>
        <v>14787</v>
      </c>
      <c r="E35" s="102">
        <f t="shared" si="2"/>
        <v>6908.39</v>
      </c>
      <c r="N35" s="131"/>
      <c r="O35" s="159"/>
      <c r="P35" s="159">
        <v>14795</v>
      </c>
      <c r="Q35" s="159">
        <v>6906.51</v>
      </c>
      <c r="R35" s="159">
        <v>14787</v>
      </c>
      <c r="S35" s="159">
        <v>6908.39</v>
      </c>
      <c r="T35" s="159"/>
      <c r="U35" s="160"/>
      <c r="V35" s="160"/>
      <c r="W35" s="126"/>
    </row>
    <row r="36" spans="1:23" ht="17.25" customHeight="1" x14ac:dyDescent="0.2">
      <c r="A36" s="14" t="s">
        <v>1</v>
      </c>
      <c r="B36" s="88">
        <f>SUM(P32:P35)</f>
        <v>70877</v>
      </c>
      <c r="C36" s="87">
        <f>Q36</f>
        <v>6043.77</v>
      </c>
      <c r="D36" s="88">
        <f>SUM(D32:D35)</f>
        <v>70807</v>
      </c>
      <c r="E36" s="87">
        <f>S36</f>
        <v>6046.43</v>
      </c>
      <c r="P36" s="156">
        <v>70877</v>
      </c>
      <c r="Q36" s="156">
        <v>6043.77</v>
      </c>
      <c r="R36" s="156">
        <v>70807</v>
      </c>
      <c r="S36" s="156">
        <v>6046.43</v>
      </c>
      <c r="T36" s="156">
        <f>P36-P32-P33-P34-P35</f>
        <v>0</v>
      </c>
      <c r="U36" s="157">
        <f>R36-R32-R33-R34-R35</f>
        <v>0</v>
      </c>
      <c r="W36" s="124"/>
    </row>
    <row r="37" spans="1:23" ht="16.5" customHeight="1" x14ac:dyDescent="0.2">
      <c r="A37" s="18"/>
      <c r="B37" s="89"/>
      <c r="C37" s="89"/>
      <c r="D37" s="90"/>
      <c r="E37" s="91"/>
      <c r="W37" s="124"/>
    </row>
    <row r="38" spans="1:23" x14ac:dyDescent="0.2">
      <c r="A38" s="18" t="s">
        <v>52</v>
      </c>
      <c r="B38" s="18"/>
      <c r="C38" s="18"/>
      <c r="D38" s="18"/>
      <c r="W38" s="124"/>
    </row>
    <row r="39" spans="1:23" x14ac:dyDescent="0.2">
      <c r="A39" s="18" t="s">
        <v>53</v>
      </c>
      <c r="B39" s="18"/>
      <c r="C39" s="18"/>
      <c r="D39" s="18"/>
      <c r="W39" s="124"/>
    </row>
    <row r="40" spans="1:23" x14ac:dyDescent="0.2">
      <c r="A40" s="18" t="s">
        <v>76</v>
      </c>
      <c r="B40" s="18"/>
      <c r="C40" s="18"/>
      <c r="D40" s="18"/>
      <c r="W40" s="124"/>
    </row>
    <row r="41" spans="1:23" ht="18.75" customHeight="1" x14ac:dyDescent="0.2">
      <c r="A41" s="84" t="s">
        <v>46</v>
      </c>
      <c r="B41" s="103">
        <f t="shared" ref="B41:E42" si="3">P41</f>
        <v>5782</v>
      </c>
      <c r="C41" s="104">
        <f t="shared" si="3"/>
        <v>3429.23</v>
      </c>
      <c r="D41" s="103">
        <f t="shared" si="3"/>
        <v>5782</v>
      </c>
      <c r="E41" s="105">
        <f t="shared" si="3"/>
        <v>3429.23</v>
      </c>
      <c r="P41" s="156">
        <v>5782</v>
      </c>
      <c r="Q41" s="156">
        <v>3429.23</v>
      </c>
      <c r="R41" s="156">
        <v>5782</v>
      </c>
      <c r="S41" s="156">
        <v>3429.23</v>
      </c>
      <c r="W41" s="124"/>
    </row>
    <row r="42" spans="1:23" s="75" customFormat="1" ht="16.5" customHeight="1" x14ac:dyDescent="0.2">
      <c r="A42" s="80" t="s">
        <v>44</v>
      </c>
      <c r="B42" s="106">
        <f t="shared" si="3"/>
        <v>933</v>
      </c>
      <c r="C42" s="107">
        <f t="shared" si="3"/>
        <v>3220.92</v>
      </c>
      <c r="D42" s="108">
        <f t="shared" si="3"/>
        <v>931</v>
      </c>
      <c r="E42" s="109">
        <f t="shared" si="3"/>
        <v>3222.19</v>
      </c>
      <c r="N42" s="131"/>
      <c r="O42" s="159"/>
      <c r="P42" s="156">
        <v>933</v>
      </c>
      <c r="Q42" s="156">
        <v>3220.92</v>
      </c>
      <c r="R42" s="159">
        <v>931</v>
      </c>
      <c r="S42" s="159">
        <v>3222.19</v>
      </c>
      <c r="T42" s="159"/>
      <c r="U42" s="160"/>
      <c r="V42" s="160"/>
      <c r="W42" s="126"/>
    </row>
    <row r="43" spans="1:23" ht="15" customHeight="1" x14ac:dyDescent="0.2">
      <c r="A43" s="14" t="s">
        <v>1</v>
      </c>
      <c r="B43" s="88">
        <f>SUM(B41:B42)</f>
        <v>6715</v>
      </c>
      <c r="C43" s="87">
        <f>Q43</f>
        <v>3400.28</v>
      </c>
      <c r="D43" s="92">
        <f>R43</f>
        <v>6713</v>
      </c>
      <c r="E43" s="87">
        <f>S43</f>
        <v>3400.51</v>
      </c>
      <c r="P43" s="156">
        <v>6715</v>
      </c>
      <c r="Q43" s="156">
        <v>3400.28</v>
      </c>
      <c r="R43" s="156">
        <v>6713</v>
      </c>
      <c r="S43" s="156">
        <v>3400.51</v>
      </c>
      <c r="W43" s="124"/>
    </row>
    <row r="44" spans="1:23" ht="18" customHeight="1" x14ac:dyDescent="0.2">
      <c r="A44" s="14" t="s">
        <v>47</v>
      </c>
      <c r="B44" s="86">
        <f>SUM(B21,B28,B36,B43)</f>
        <v>1240063</v>
      </c>
      <c r="C44" s="87">
        <f>Q22</f>
        <v>2801.65</v>
      </c>
      <c r="D44" s="88">
        <f>SUM(D21,D28,D36,D43)</f>
        <v>1059501</v>
      </c>
      <c r="E44" s="87">
        <f>S22</f>
        <v>3128.95</v>
      </c>
    </row>
    <row r="45" spans="1:23" ht="6" customHeight="1" x14ac:dyDescent="0.2">
      <c r="A45" s="21"/>
      <c r="B45" s="22"/>
      <c r="C45" s="23"/>
      <c r="D45" s="22"/>
      <c r="E45" s="23"/>
    </row>
    <row r="46" spans="1:23" x14ac:dyDescent="0.2">
      <c r="A46" s="18" t="s">
        <v>48</v>
      </c>
      <c r="B46" s="24"/>
      <c r="C46" s="24"/>
      <c r="D46" s="25"/>
      <c r="P46" s="156" t="s">
        <v>105</v>
      </c>
    </row>
    <row r="47" spans="1:23" x14ac:dyDescent="0.2">
      <c r="A47" s="85" t="s">
        <v>49</v>
      </c>
      <c r="B47" s="4"/>
      <c r="C47" s="4"/>
      <c r="D47" s="5"/>
      <c r="O47" s="159"/>
      <c r="P47" s="163">
        <f>((B21*C21)+(B28*C28)+(B36*C36)+(B43*C43))/(B21+B28+B36+B43)</f>
        <v>2801.6460459589553</v>
      </c>
      <c r="Q47" s="163">
        <f>((D21*E21)+(D28*E28)+(D36*E36)+(D43*E43))/(D21+D28+D36+D43)-0.01</f>
        <v>3128.9488388024179</v>
      </c>
      <c r="R47" s="159"/>
      <c r="S47" s="159"/>
      <c r="T47" s="159"/>
      <c r="U47" s="160"/>
      <c r="V47" s="160"/>
    </row>
    <row r="48" spans="1:23" ht="10.5" customHeight="1" x14ac:dyDescent="0.2">
      <c r="A48" s="142"/>
      <c r="B48" s="143"/>
      <c r="C48" s="143"/>
      <c r="D48" s="143"/>
      <c r="E48" s="143"/>
      <c r="P48" s="161">
        <f>B21+B28+B36+B43</f>
        <v>1240063</v>
      </c>
      <c r="Q48" s="156">
        <f>D21+D28+D36+D43</f>
        <v>1059501</v>
      </c>
    </row>
    <row r="49" spans="1:20" ht="43.5" customHeight="1" x14ac:dyDescent="0.2">
      <c r="A49" s="138" t="s">
        <v>102</v>
      </c>
      <c r="B49" s="139"/>
      <c r="C49" s="139"/>
      <c r="D49" s="139"/>
      <c r="E49" s="139"/>
      <c r="M49" s="127"/>
      <c r="P49" s="158" t="s">
        <v>106</v>
      </c>
      <c r="Q49" s="164">
        <f>P22-P48</f>
        <v>0</v>
      </c>
      <c r="R49" s="165">
        <f>Q22-P47</f>
        <v>3.9540410448353214E-3</v>
      </c>
      <c r="S49" s="158">
        <f>Q48-R22</f>
        <v>0</v>
      </c>
      <c r="T49" s="165">
        <f>Q47-S22</f>
        <v>-1.161197581950546E-3</v>
      </c>
    </row>
    <row r="50" spans="1:20" ht="15.75" customHeight="1" x14ac:dyDescent="0.2">
      <c r="A50" s="141" t="s">
        <v>98</v>
      </c>
      <c r="B50" s="141"/>
      <c r="C50" s="141"/>
      <c r="D50" s="141"/>
      <c r="E50" s="141"/>
      <c r="F50" s="95"/>
      <c r="G50" s="95"/>
      <c r="H50" s="95"/>
      <c r="I50" s="95"/>
      <c r="J50" s="95"/>
      <c r="N50" s="132"/>
      <c r="P50" s="158"/>
      <c r="Q50" s="164">
        <f>B44-P48</f>
        <v>0</v>
      </c>
      <c r="R50" s="158">
        <f>D44-Q48</f>
        <v>0</v>
      </c>
      <c r="S50" s="158"/>
      <c r="T50" s="158"/>
    </row>
    <row r="52" spans="1:20" x14ac:dyDescent="0.2">
      <c r="A52" s="134" t="s">
        <v>107</v>
      </c>
      <c r="B52" s="134"/>
      <c r="C52" s="134"/>
      <c r="D52" s="134"/>
      <c r="E52" s="134"/>
    </row>
    <row r="53" spans="1:20" ht="0.75" customHeight="1" x14ac:dyDescent="0.2">
      <c r="A53" s="134"/>
      <c r="B53" s="134"/>
      <c r="C53" s="134"/>
      <c r="D53" s="134"/>
      <c r="E53" s="134"/>
    </row>
    <row r="54" spans="1:20" x14ac:dyDescent="0.2">
      <c r="N54" s="133"/>
    </row>
    <row r="55" spans="1:20" ht="15" x14ac:dyDescent="0.2">
      <c r="A55" s="128"/>
    </row>
    <row r="57" spans="1:20" ht="15" x14ac:dyDescent="0.25">
      <c r="A57" s="129"/>
    </row>
  </sheetData>
  <mergeCells count="11">
    <mergeCell ref="A52:E53"/>
    <mergeCell ref="A5:E5"/>
    <mergeCell ref="A6:E6"/>
    <mergeCell ref="A8:A9"/>
    <mergeCell ref="B8:B9"/>
    <mergeCell ref="C8:C9"/>
    <mergeCell ref="A49:E49"/>
    <mergeCell ref="A30:E30"/>
    <mergeCell ref="A50:E50"/>
    <mergeCell ref="A48:E48"/>
    <mergeCell ref="D8:E8"/>
  </mergeCells>
  <pageMargins left="0.51181102362204722" right="0.51181102362204722" top="0.74803149606299213" bottom="0.74803149606299213" header="0.31496062992125984" footer="0.31496062992125984"/>
  <pageSetup paperSize="9" scale="90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"/>
  <sheetViews>
    <sheetView zoomScale="110" zoomScaleNormal="110" workbookViewId="0">
      <selection activeCell="D20" sqref="D20"/>
    </sheetView>
  </sheetViews>
  <sheetFormatPr defaultRowHeight="12" x14ac:dyDescent="0.2"/>
  <cols>
    <col min="1" max="1" width="13.8554687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0" width="9.140625" style="3" customWidth="1"/>
    <col min="21" max="22" width="9.140625" style="118" customWidth="1"/>
    <col min="23" max="24" width="9.140625" style="3" customWidth="1"/>
    <col min="25" max="16384" width="9.140625" style="3"/>
  </cols>
  <sheetData>
    <row r="1" spans="1:22" x14ac:dyDescent="0.2">
      <c r="A1" s="27" t="s">
        <v>2</v>
      </c>
      <c r="B1" s="27"/>
      <c r="C1" s="27"/>
      <c r="J1" s="27" t="s">
        <v>2</v>
      </c>
      <c r="K1" s="27"/>
      <c r="L1" s="27"/>
    </row>
    <row r="2" spans="1:22" x14ac:dyDescent="0.2">
      <c r="A2" s="27" t="s">
        <v>3</v>
      </c>
      <c r="B2" s="27"/>
      <c r="C2" s="27"/>
      <c r="J2" s="27" t="s">
        <v>3</v>
      </c>
      <c r="K2" s="27"/>
      <c r="L2" s="27"/>
    </row>
    <row r="3" spans="1:22" x14ac:dyDescent="0.2">
      <c r="A3" s="28" t="s">
        <v>0</v>
      </c>
      <c r="B3" s="28"/>
      <c r="C3" s="28"/>
      <c r="J3" s="28" t="s">
        <v>0</v>
      </c>
      <c r="K3" s="28"/>
      <c r="L3" s="28"/>
    </row>
    <row r="4" spans="1:22" x14ac:dyDescent="0.2">
      <c r="A4" s="28"/>
      <c r="B4" s="28"/>
      <c r="C4" s="28"/>
      <c r="J4" s="28"/>
      <c r="K4" s="28"/>
      <c r="L4" s="28"/>
    </row>
    <row r="5" spans="1:22" x14ac:dyDescent="0.2">
      <c r="U5" s="3"/>
      <c r="V5" s="3"/>
    </row>
    <row r="6" spans="1:22" ht="12.75" x14ac:dyDescent="0.2">
      <c r="A6" s="146" t="s">
        <v>24</v>
      </c>
      <c r="B6" s="146"/>
      <c r="C6" s="146"/>
      <c r="D6" s="146"/>
      <c r="E6" s="146"/>
      <c r="F6" s="146"/>
      <c r="G6" s="146"/>
      <c r="H6" s="146"/>
      <c r="I6" s="146"/>
      <c r="J6" s="146" t="s">
        <v>25</v>
      </c>
      <c r="K6" s="146"/>
      <c r="L6" s="146"/>
      <c r="M6" s="146"/>
      <c r="N6" s="146"/>
      <c r="O6" s="146"/>
      <c r="P6" s="146"/>
      <c r="Q6" s="146"/>
      <c r="R6" s="146"/>
      <c r="U6" s="3"/>
      <c r="V6" s="3"/>
    </row>
    <row r="7" spans="1:22" ht="12.75" x14ac:dyDescent="0.2">
      <c r="A7" s="146" t="s">
        <v>23</v>
      </c>
      <c r="B7" s="146"/>
      <c r="C7" s="146"/>
      <c r="D7" s="146"/>
      <c r="E7" s="146"/>
      <c r="F7" s="146"/>
      <c r="G7" s="146"/>
      <c r="H7" s="146"/>
      <c r="I7" s="146"/>
      <c r="J7" s="146" t="s">
        <v>23</v>
      </c>
      <c r="K7" s="146"/>
      <c r="L7" s="146"/>
      <c r="M7" s="146"/>
      <c r="N7" s="146"/>
      <c r="O7" s="146"/>
      <c r="P7" s="146"/>
      <c r="Q7" s="146"/>
      <c r="R7" s="146"/>
      <c r="U7" s="3"/>
      <c r="V7" s="3"/>
    </row>
    <row r="8" spans="1:22" ht="12.75" x14ac:dyDescent="0.2">
      <c r="A8" s="147" t="s">
        <v>68</v>
      </c>
      <c r="B8" s="147"/>
      <c r="C8" s="147"/>
      <c r="D8" s="147"/>
      <c r="E8" s="147"/>
      <c r="F8" s="147"/>
      <c r="G8" s="147"/>
      <c r="H8" s="147"/>
      <c r="I8" s="147"/>
      <c r="J8" s="146" t="s">
        <v>58</v>
      </c>
      <c r="K8" s="146"/>
      <c r="L8" s="146"/>
      <c r="M8" s="146"/>
      <c r="N8" s="146"/>
      <c r="O8" s="146"/>
      <c r="P8" s="146"/>
      <c r="Q8" s="146"/>
      <c r="R8" s="146"/>
      <c r="U8" s="3"/>
      <c r="V8" s="3"/>
    </row>
    <row r="9" spans="1:22" ht="12.75" x14ac:dyDescent="0.2">
      <c r="A9" s="73"/>
      <c r="B9" s="73"/>
      <c r="C9" s="73"/>
      <c r="D9" s="73"/>
      <c r="E9" s="73"/>
      <c r="F9" s="73"/>
      <c r="G9" s="73"/>
      <c r="H9" s="73"/>
      <c r="I9" s="73"/>
      <c r="J9" s="146" t="s">
        <v>69</v>
      </c>
      <c r="K9" s="146"/>
      <c r="L9" s="146"/>
      <c r="M9" s="146"/>
      <c r="N9" s="146"/>
      <c r="O9" s="146"/>
      <c r="P9" s="146"/>
      <c r="Q9" s="146"/>
      <c r="R9" s="146"/>
      <c r="U9" s="3"/>
      <c r="V9" s="3"/>
    </row>
    <row r="10" spans="1:22" x14ac:dyDescent="0.2">
      <c r="A10" s="148" t="str">
        <f>'u svibnju 2021.'!A6:E6</f>
        <v>za travanj 2021. (isplata u svibnju 2021.)</v>
      </c>
      <c r="B10" s="148"/>
      <c r="C10" s="148"/>
      <c r="D10" s="148"/>
      <c r="E10" s="148"/>
      <c r="F10" s="148"/>
      <c r="G10" s="148"/>
      <c r="H10" s="148"/>
      <c r="I10" s="148"/>
      <c r="J10" s="1"/>
      <c r="K10" s="1"/>
      <c r="L10" s="1"/>
      <c r="M10" s="1"/>
      <c r="N10" s="1"/>
      <c r="O10" s="1"/>
      <c r="P10" s="1"/>
      <c r="Q10" s="1"/>
      <c r="R10" s="1"/>
      <c r="U10" s="3"/>
      <c r="V10" s="3"/>
    </row>
    <row r="11" spans="1:22" ht="12.75" customHeight="1" x14ac:dyDescent="0.2">
      <c r="J11" s="148" t="str">
        <f>A10</f>
        <v>za travanj 2021. (isplata u svibnju 2021.)</v>
      </c>
      <c r="K11" s="148"/>
      <c r="L11" s="148"/>
      <c r="M11" s="148"/>
      <c r="N11" s="148"/>
      <c r="O11" s="148"/>
      <c r="P11" s="148"/>
      <c r="Q11" s="148"/>
      <c r="R11" s="148"/>
      <c r="U11" s="3"/>
      <c r="V11" s="3"/>
    </row>
    <row r="12" spans="1:22" x14ac:dyDescent="0.2">
      <c r="A12" s="28" t="s">
        <v>4</v>
      </c>
      <c r="J12" s="28" t="s">
        <v>5</v>
      </c>
      <c r="U12" s="3"/>
      <c r="V12" s="3"/>
    </row>
    <row r="13" spans="1:22" x14ac:dyDescent="0.2">
      <c r="A13" s="29"/>
      <c r="B13" s="149" t="s">
        <v>6</v>
      </c>
      <c r="C13" s="150"/>
      <c r="D13" s="150"/>
      <c r="E13" s="150"/>
      <c r="F13" s="150"/>
      <c r="G13" s="150"/>
      <c r="H13" s="150"/>
      <c r="I13" s="151"/>
      <c r="J13" s="29"/>
      <c r="K13" s="149" t="s">
        <v>6</v>
      </c>
      <c r="L13" s="150"/>
      <c r="M13" s="150"/>
      <c r="N13" s="150"/>
      <c r="O13" s="150"/>
      <c r="P13" s="150"/>
      <c r="Q13" s="150"/>
      <c r="R13" s="151"/>
      <c r="U13" s="3"/>
      <c r="V13" s="3"/>
    </row>
    <row r="14" spans="1:22" x14ac:dyDescent="0.2">
      <c r="A14" s="30"/>
      <c r="B14" s="149" t="s">
        <v>1</v>
      </c>
      <c r="C14" s="151"/>
      <c r="D14" s="149" t="s">
        <v>7</v>
      </c>
      <c r="E14" s="151"/>
      <c r="F14" s="149" t="s">
        <v>70</v>
      </c>
      <c r="G14" s="151"/>
      <c r="H14" s="149" t="s">
        <v>8</v>
      </c>
      <c r="I14" s="151"/>
      <c r="J14" s="30"/>
      <c r="K14" s="149" t="s">
        <v>1</v>
      </c>
      <c r="L14" s="151"/>
      <c r="M14" s="149" t="s">
        <v>29</v>
      </c>
      <c r="N14" s="151"/>
      <c r="O14" s="149" t="s">
        <v>70</v>
      </c>
      <c r="P14" s="151"/>
      <c r="Q14" s="149" t="s">
        <v>8</v>
      </c>
      <c r="R14" s="151"/>
      <c r="U14" s="3"/>
      <c r="V14" s="3"/>
    </row>
    <row r="15" spans="1:22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  <c r="U15" s="3"/>
      <c r="V15" s="3"/>
    </row>
    <row r="16" spans="1:22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</row>
    <row r="17" spans="1:22" x14ac:dyDescent="0.2">
      <c r="A17" s="93" t="s">
        <v>73</v>
      </c>
      <c r="B17" s="36">
        <v>92155</v>
      </c>
      <c r="C17" s="37">
        <v>234.39</v>
      </c>
      <c r="D17" s="38">
        <v>66726</v>
      </c>
      <c r="E17" s="39">
        <v>234.39</v>
      </c>
      <c r="F17" s="38">
        <v>5452</v>
      </c>
      <c r="G17" s="39">
        <v>275.08999999999997</v>
      </c>
      <c r="H17" s="38">
        <v>19977</v>
      </c>
      <c r="I17" s="40">
        <v>223.28</v>
      </c>
      <c r="J17" s="93" t="s">
        <v>73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  <c r="U17" s="3"/>
      <c r="V17" s="3"/>
    </row>
    <row r="18" spans="1:22" x14ac:dyDescent="0.2">
      <c r="A18" s="93" t="s">
        <v>9</v>
      </c>
      <c r="B18" s="36">
        <v>62670</v>
      </c>
      <c r="C18" s="43">
        <v>752.88</v>
      </c>
      <c r="D18" s="38">
        <v>41748</v>
      </c>
      <c r="E18" s="39">
        <v>746.53</v>
      </c>
      <c r="F18" s="38">
        <v>5375</v>
      </c>
      <c r="G18" s="39">
        <v>764.45</v>
      </c>
      <c r="H18" s="38">
        <v>15547</v>
      </c>
      <c r="I18" s="40">
        <v>765.95</v>
      </c>
      <c r="J18" s="93" t="s">
        <v>9</v>
      </c>
      <c r="K18" s="36">
        <v>13</v>
      </c>
      <c r="L18" s="43">
        <v>887.72</v>
      </c>
      <c r="M18" s="38" t="s">
        <v>103</v>
      </c>
      <c r="N18" s="42" t="s">
        <v>104</v>
      </c>
      <c r="O18" s="38">
        <v>13</v>
      </c>
      <c r="P18" s="39">
        <v>887.72</v>
      </c>
      <c r="Q18" s="38" t="s">
        <v>103</v>
      </c>
      <c r="R18" s="40" t="s">
        <v>104</v>
      </c>
      <c r="U18" s="3"/>
      <c r="V18" s="3"/>
    </row>
    <row r="19" spans="1:22" x14ac:dyDescent="0.2">
      <c r="A19" s="93" t="s">
        <v>10</v>
      </c>
      <c r="B19" s="36">
        <v>108845</v>
      </c>
      <c r="C19" s="44">
        <v>1243.4100000000001</v>
      </c>
      <c r="D19" s="38">
        <v>62625</v>
      </c>
      <c r="E19" s="45">
        <v>1246.6400000000001</v>
      </c>
      <c r="F19" s="38">
        <v>12634</v>
      </c>
      <c r="G19" s="45">
        <v>1275.3499999999999</v>
      </c>
      <c r="H19" s="38">
        <v>33586</v>
      </c>
      <c r="I19" s="46">
        <v>1225.3800000000001</v>
      </c>
      <c r="J19" s="93" t="s">
        <v>10</v>
      </c>
      <c r="K19" s="36">
        <v>45</v>
      </c>
      <c r="L19" s="44">
        <v>1330.07</v>
      </c>
      <c r="M19" s="38">
        <v>2</v>
      </c>
      <c r="N19" s="45">
        <v>1339.28</v>
      </c>
      <c r="O19" s="38">
        <v>33</v>
      </c>
      <c r="P19" s="39">
        <v>1323.3</v>
      </c>
      <c r="Q19" s="38">
        <v>10</v>
      </c>
      <c r="R19" s="46">
        <v>1350.58</v>
      </c>
      <c r="U19" s="3"/>
      <c r="V19" s="3"/>
    </row>
    <row r="20" spans="1:22" x14ac:dyDescent="0.2">
      <c r="A20" s="93" t="s">
        <v>11</v>
      </c>
      <c r="B20" s="36">
        <v>151142</v>
      </c>
      <c r="C20" s="44">
        <v>1766.44</v>
      </c>
      <c r="D20" s="38">
        <v>92275</v>
      </c>
      <c r="E20" s="45">
        <v>1773.23</v>
      </c>
      <c r="F20" s="38">
        <v>27384</v>
      </c>
      <c r="G20" s="45">
        <v>1763.55</v>
      </c>
      <c r="H20" s="38">
        <v>31483</v>
      </c>
      <c r="I20" s="46">
        <v>1749.04</v>
      </c>
      <c r="J20" s="93" t="s">
        <v>11</v>
      </c>
      <c r="K20" s="36">
        <v>170</v>
      </c>
      <c r="L20" s="44">
        <v>1826.63</v>
      </c>
      <c r="M20" s="38" t="s">
        <v>103</v>
      </c>
      <c r="N20" s="45" t="s">
        <v>104</v>
      </c>
      <c r="O20" s="38">
        <v>98</v>
      </c>
      <c r="P20" s="45">
        <v>1769.73</v>
      </c>
      <c r="Q20" s="38">
        <v>72</v>
      </c>
      <c r="R20" s="46">
        <v>1904.07</v>
      </c>
      <c r="U20" s="121"/>
      <c r="V20" s="3"/>
    </row>
    <row r="21" spans="1:22" x14ac:dyDescent="0.2">
      <c r="A21" s="93" t="s">
        <v>74</v>
      </c>
      <c r="B21" s="36">
        <v>201505</v>
      </c>
      <c r="C21" s="44">
        <v>2244.41</v>
      </c>
      <c r="D21" s="38">
        <v>127691</v>
      </c>
      <c r="E21" s="45">
        <v>2249.73</v>
      </c>
      <c r="F21" s="38">
        <v>26036</v>
      </c>
      <c r="G21" s="45">
        <v>2241.84</v>
      </c>
      <c r="H21" s="38">
        <v>47778</v>
      </c>
      <c r="I21" s="46">
        <v>2231.59</v>
      </c>
      <c r="J21" s="93" t="s">
        <v>74</v>
      </c>
      <c r="K21" s="36">
        <v>1556</v>
      </c>
      <c r="L21" s="44">
        <v>2324.69</v>
      </c>
      <c r="M21" s="38">
        <v>17</v>
      </c>
      <c r="N21" s="45">
        <v>2307.08</v>
      </c>
      <c r="O21" s="38">
        <v>1020</v>
      </c>
      <c r="P21" s="45">
        <v>2361.52</v>
      </c>
      <c r="Q21" s="38">
        <v>519</v>
      </c>
      <c r="R21" s="46">
        <v>2252.88</v>
      </c>
      <c r="U21" s="121"/>
      <c r="V21" s="3"/>
    </row>
    <row r="22" spans="1:22" x14ac:dyDescent="0.2">
      <c r="A22" s="93" t="s">
        <v>62</v>
      </c>
      <c r="B22" s="36">
        <v>154091</v>
      </c>
      <c r="C22" s="44">
        <v>2761.64</v>
      </c>
      <c r="D22" s="38">
        <v>111970</v>
      </c>
      <c r="E22" s="45">
        <v>2770.58</v>
      </c>
      <c r="F22" s="38">
        <v>14194</v>
      </c>
      <c r="G22" s="45">
        <v>2758.18</v>
      </c>
      <c r="H22" s="38">
        <v>27927</v>
      </c>
      <c r="I22" s="46">
        <v>2727.54</v>
      </c>
      <c r="J22" s="93" t="s">
        <v>62</v>
      </c>
      <c r="K22" s="36">
        <v>4132</v>
      </c>
      <c r="L22" s="44">
        <v>2829.21</v>
      </c>
      <c r="M22" s="38">
        <v>717</v>
      </c>
      <c r="N22" s="45">
        <v>2957.4</v>
      </c>
      <c r="O22" s="38">
        <v>2600</v>
      </c>
      <c r="P22" s="45">
        <v>2807.79</v>
      </c>
      <c r="Q22" s="38">
        <v>815</v>
      </c>
      <c r="R22" s="46">
        <v>2784.76</v>
      </c>
      <c r="U22" s="121"/>
      <c r="V22" s="3"/>
    </row>
    <row r="23" spans="1:22" x14ac:dyDescent="0.2">
      <c r="A23" s="93" t="s">
        <v>63</v>
      </c>
      <c r="B23" s="36">
        <v>116258</v>
      </c>
      <c r="C23" s="44">
        <v>3227.9</v>
      </c>
      <c r="D23" s="38">
        <v>91757</v>
      </c>
      <c r="E23" s="45">
        <v>3231.27</v>
      </c>
      <c r="F23" s="38">
        <v>8384</v>
      </c>
      <c r="G23" s="45">
        <v>3189.62</v>
      </c>
      <c r="H23" s="38">
        <v>16117</v>
      </c>
      <c r="I23" s="46">
        <v>3228.64</v>
      </c>
      <c r="J23" s="93" t="s">
        <v>63</v>
      </c>
      <c r="K23" s="36">
        <v>6326</v>
      </c>
      <c r="L23" s="44">
        <v>3227.74</v>
      </c>
      <c r="M23" s="38">
        <v>1545</v>
      </c>
      <c r="N23" s="45">
        <v>3179.7</v>
      </c>
      <c r="O23" s="38">
        <v>4324</v>
      </c>
      <c r="P23" s="45">
        <v>3242.24</v>
      </c>
      <c r="Q23" s="38">
        <v>457</v>
      </c>
      <c r="R23" s="46">
        <v>3253.05</v>
      </c>
      <c r="U23" s="121"/>
      <c r="V23" s="122"/>
    </row>
    <row r="24" spans="1:22" x14ac:dyDescent="0.2">
      <c r="A24" s="93" t="s">
        <v>64</v>
      </c>
      <c r="B24" s="36">
        <v>80500</v>
      </c>
      <c r="C24" s="44">
        <v>3733.12</v>
      </c>
      <c r="D24" s="38">
        <v>68262</v>
      </c>
      <c r="E24" s="45">
        <v>3734.93</v>
      </c>
      <c r="F24" s="38">
        <v>3257</v>
      </c>
      <c r="G24" s="45">
        <v>3710.74</v>
      </c>
      <c r="H24" s="38">
        <v>8981</v>
      </c>
      <c r="I24" s="46">
        <v>3727.46</v>
      </c>
      <c r="J24" s="93" t="s">
        <v>64</v>
      </c>
      <c r="K24" s="36">
        <v>4658</v>
      </c>
      <c r="L24" s="44">
        <v>3712.66</v>
      </c>
      <c r="M24" s="38">
        <v>518</v>
      </c>
      <c r="N24" s="45">
        <v>3646.56</v>
      </c>
      <c r="O24" s="38">
        <v>3596</v>
      </c>
      <c r="P24" s="45">
        <v>3723.68</v>
      </c>
      <c r="Q24" s="38">
        <v>544</v>
      </c>
      <c r="R24" s="46">
        <v>3702.79</v>
      </c>
      <c r="U24" s="3"/>
      <c r="V24" s="3"/>
    </row>
    <row r="25" spans="1:22" x14ac:dyDescent="0.2">
      <c r="A25" s="93" t="s">
        <v>65</v>
      </c>
      <c r="B25" s="36">
        <v>63727</v>
      </c>
      <c r="C25" s="44">
        <v>4231.3100000000004</v>
      </c>
      <c r="D25" s="38">
        <v>56001</v>
      </c>
      <c r="E25" s="45">
        <v>4233.6499999999996</v>
      </c>
      <c r="F25" s="38">
        <v>1548</v>
      </c>
      <c r="G25" s="45">
        <v>4205.78</v>
      </c>
      <c r="H25" s="38">
        <v>6178</v>
      </c>
      <c r="I25" s="46">
        <v>4216.55</v>
      </c>
      <c r="J25" s="93" t="s">
        <v>65</v>
      </c>
      <c r="K25" s="36">
        <v>7669</v>
      </c>
      <c r="L25" s="44">
        <v>4211.58</v>
      </c>
      <c r="M25" s="38">
        <v>157</v>
      </c>
      <c r="N25" s="45">
        <v>4180.57</v>
      </c>
      <c r="O25" s="38">
        <v>6629</v>
      </c>
      <c r="P25" s="45">
        <v>4207.1400000000003</v>
      </c>
      <c r="Q25" s="38">
        <v>883</v>
      </c>
      <c r="R25" s="46">
        <v>4250.41</v>
      </c>
      <c r="U25" s="123"/>
      <c r="V25" s="123"/>
    </row>
    <row r="26" spans="1:22" x14ac:dyDescent="0.2">
      <c r="A26" s="93" t="s">
        <v>66</v>
      </c>
      <c r="B26" s="36">
        <v>40306</v>
      </c>
      <c r="C26" s="44">
        <v>4730.3500000000004</v>
      </c>
      <c r="D26" s="38">
        <v>36553</v>
      </c>
      <c r="E26" s="45">
        <v>4730.84</v>
      </c>
      <c r="F26" s="38">
        <v>596</v>
      </c>
      <c r="G26" s="45">
        <v>4724.3500000000004</v>
      </c>
      <c r="H26" s="38">
        <v>3157</v>
      </c>
      <c r="I26" s="46">
        <v>4725.8500000000004</v>
      </c>
      <c r="J26" s="93" t="s">
        <v>66</v>
      </c>
      <c r="K26" s="36">
        <v>3605</v>
      </c>
      <c r="L26" s="44">
        <v>4740.5200000000004</v>
      </c>
      <c r="M26" s="38">
        <v>43</v>
      </c>
      <c r="N26" s="45">
        <v>4757.07</v>
      </c>
      <c r="O26" s="38">
        <v>2984</v>
      </c>
      <c r="P26" s="45">
        <v>4745.1899999999996</v>
      </c>
      <c r="Q26" s="38">
        <v>578</v>
      </c>
      <c r="R26" s="46">
        <v>4715.2299999999996</v>
      </c>
      <c r="U26" s="3"/>
      <c r="V26" s="3"/>
    </row>
    <row r="27" spans="1:22" x14ac:dyDescent="0.2">
      <c r="A27" s="93" t="s">
        <v>12</v>
      </c>
      <c r="B27" s="36">
        <v>40894</v>
      </c>
      <c r="C27" s="44">
        <v>5426.37</v>
      </c>
      <c r="D27" s="38">
        <v>36939</v>
      </c>
      <c r="E27" s="45">
        <v>5427.12</v>
      </c>
      <c r="F27" s="38">
        <v>606</v>
      </c>
      <c r="G27" s="45">
        <v>5410.63</v>
      </c>
      <c r="H27" s="38">
        <v>3349</v>
      </c>
      <c r="I27" s="46">
        <v>5420.95</v>
      </c>
      <c r="J27" s="93" t="s">
        <v>12</v>
      </c>
      <c r="K27" s="36">
        <v>9121</v>
      </c>
      <c r="L27" s="44">
        <v>5416.19</v>
      </c>
      <c r="M27" s="38">
        <v>87</v>
      </c>
      <c r="N27" s="45">
        <v>5374.99</v>
      </c>
      <c r="O27" s="38">
        <v>7572</v>
      </c>
      <c r="P27" s="45">
        <v>5405.7</v>
      </c>
      <c r="Q27" s="38">
        <v>1462</v>
      </c>
      <c r="R27" s="46">
        <v>5472.95</v>
      </c>
      <c r="U27" s="3"/>
      <c r="V27" s="3"/>
    </row>
    <row r="28" spans="1:22" x14ac:dyDescent="0.2">
      <c r="A28" s="93" t="s">
        <v>13</v>
      </c>
      <c r="B28" s="36">
        <v>19052</v>
      </c>
      <c r="C28" s="47">
        <v>6407.2</v>
      </c>
      <c r="D28" s="38">
        <v>17374</v>
      </c>
      <c r="E28" s="45">
        <v>6413.24</v>
      </c>
      <c r="F28" s="38">
        <v>249</v>
      </c>
      <c r="G28" s="45">
        <v>6406.6</v>
      </c>
      <c r="H28" s="38">
        <v>1429</v>
      </c>
      <c r="I28" s="46">
        <v>6333.86</v>
      </c>
      <c r="J28" s="93" t="s">
        <v>13</v>
      </c>
      <c r="K28" s="36">
        <v>8243</v>
      </c>
      <c r="L28" s="47">
        <v>6450.59</v>
      </c>
      <c r="M28" s="38">
        <v>43</v>
      </c>
      <c r="N28" s="45">
        <v>6353.36</v>
      </c>
      <c r="O28" s="38">
        <v>7150</v>
      </c>
      <c r="P28" s="45">
        <v>6447.92</v>
      </c>
      <c r="Q28" s="38">
        <v>1050</v>
      </c>
      <c r="R28" s="46">
        <v>6472.76</v>
      </c>
      <c r="U28" s="3"/>
      <c r="V28" s="3"/>
    </row>
    <row r="29" spans="1:22" x14ac:dyDescent="0.2">
      <c r="A29" s="93" t="s">
        <v>14</v>
      </c>
      <c r="B29" s="36">
        <v>7304</v>
      </c>
      <c r="C29" s="47">
        <v>7427.1</v>
      </c>
      <c r="D29" s="38">
        <v>6920</v>
      </c>
      <c r="E29" s="45">
        <v>7427.88</v>
      </c>
      <c r="F29" s="38">
        <v>78</v>
      </c>
      <c r="G29" s="45">
        <v>7427.36</v>
      </c>
      <c r="H29" s="38">
        <v>306</v>
      </c>
      <c r="I29" s="46">
        <v>7409.51</v>
      </c>
      <c r="J29" s="93" t="s">
        <v>14</v>
      </c>
      <c r="K29" s="36">
        <v>8667</v>
      </c>
      <c r="L29" s="47">
        <v>7613.02</v>
      </c>
      <c r="M29" s="38">
        <v>19</v>
      </c>
      <c r="N29" s="45">
        <v>7446.24</v>
      </c>
      <c r="O29" s="38">
        <v>5820</v>
      </c>
      <c r="P29" s="45">
        <v>7567</v>
      </c>
      <c r="Q29" s="38">
        <v>2828</v>
      </c>
      <c r="R29" s="46">
        <v>7708.85</v>
      </c>
      <c r="U29" s="3"/>
      <c r="V29" s="3"/>
    </row>
    <row r="30" spans="1:22" x14ac:dyDescent="0.2">
      <c r="A30" s="93" t="s">
        <v>75</v>
      </c>
      <c r="B30" s="36">
        <v>8188</v>
      </c>
      <c r="C30" s="47">
        <v>9351.15</v>
      </c>
      <c r="D30" s="38">
        <v>7989</v>
      </c>
      <c r="E30" s="45">
        <v>9352.5400000000009</v>
      </c>
      <c r="F30" s="38">
        <v>37</v>
      </c>
      <c r="G30" s="45">
        <v>9148.77</v>
      </c>
      <c r="H30" s="38">
        <v>162</v>
      </c>
      <c r="I30" s="46">
        <v>9328.5400000000009</v>
      </c>
      <c r="J30" s="93" t="s">
        <v>75</v>
      </c>
      <c r="K30" s="36">
        <v>16672</v>
      </c>
      <c r="L30" s="47">
        <v>9418.11</v>
      </c>
      <c r="M30" s="38">
        <v>11</v>
      </c>
      <c r="N30" s="45">
        <v>9289.26</v>
      </c>
      <c r="O30" s="38">
        <v>11084</v>
      </c>
      <c r="P30" s="45">
        <v>9464.2800000000007</v>
      </c>
      <c r="Q30" s="38">
        <v>5577</v>
      </c>
      <c r="R30" s="46">
        <v>9326.6</v>
      </c>
      <c r="U30" s="3"/>
      <c r="V30" s="3"/>
    </row>
    <row r="31" spans="1:22" x14ac:dyDescent="0.2">
      <c r="A31" s="48" t="s">
        <v>1</v>
      </c>
      <c r="B31" s="49">
        <v>1146637</v>
      </c>
      <c r="C31" s="50">
        <v>2581.2800000000002</v>
      </c>
      <c r="D31" s="49">
        <v>824830</v>
      </c>
      <c r="E31" s="50">
        <v>2770.84</v>
      </c>
      <c r="F31" s="49">
        <v>105830</v>
      </c>
      <c r="G31" s="50">
        <v>2092.7800000000002</v>
      </c>
      <c r="H31" s="49">
        <v>215977</v>
      </c>
      <c r="I31" s="50">
        <v>2096.7399999999998</v>
      </c>
      <c r="J31" s="48" t="s">
        <v>1</v>
      </c>
      <c r="K31" s="49">
        <v>70877</v>
      </c>
      <c r="L31" s="50">
        <v>6043.77</v>
      </c>
      <c r="M31" s="49">
        <v>3159</v>
      </c>
      <c r="N31" s="50">
        <v>3421.74</v>
      </c>
      <c r="O31" s="49">
        <v>52923</v>
      </c>
      <c r="P31" s="50">
        <v>5959.09</v>
      </c>
      <c r="Q31" s="49">
        <v>14795</v>
      </c>
      <c r="R31" s="50">
        <v>6906.51</v>
      </c>
      <c r="U31" s="3"/>
      <c r="V31" s="3"/>
    </row>
    <row r="32" spans="1:22" x14ac:dyDescent="0.2">
      <c r="A32" s="2"/>
      <c r="B32" s="2"/>
      <c r="C32" s="2"/>
      <c r="D32" s="2"/>
      <c r="E32" s="2"/>
      <c r="F32" s="2"/>
      <c r="G32" s="2"/>
      <c r="H32" s="2"/>
      <c r="I32" s="2"/>
      <c r="U32" s="3"/>
      <c r="V32" s="3"/>
    </row>
    <row r="33" spans="1:22" ht="20.25" customHeight="1" x14ac:dyDescent="0.2">
      <c r="A33" s="74"/>
      <c r="B33" s="51"/>
      <c r="C33" s="51"/>
      <c r="D33" s="16"/>
      <c r="E33" s="52"/>
      <c r="F33" s="53"/>
      <c r="G33" s="19"/>
      <c r="H33" s="53"/>
      <c r="I33" s="19"/>
      <c r="J33" s="152" t="s">
        <v>99</v>
      </c>
      <c r="K33" s="152"/>
      <c r="L33" s="152"/>
      <c r="M33" s="152"/>
      <c r="N33" s="152"/>
      <c r="O33" s="152"/>
      <c r="P33" s="152"/>
      <c r="Q33" s="152"/>
      <c r="R33" s="152"/>
      <c r="U33" s="3"/>
      <c r="V33" s="3"/>
    </row>
    <row r="34" spans="1:22" x14ac:dyDescent="0.2">
      <c r="A34" s="2"/>
      <c r="B34" s="2"/>
      <c r="C34" s="2"/>
      <c r="D34" s="2"/>
      <c r="E34" s="2"/>
      <c r="F34" s="2"/>
      <c r="G34" s="2"/>
      <c r="H34" s="2"/>
      <c r="I34" s="2"/>
      <c r="U34" s="3"/>
      <c r="V34" s="3"/>
    </row>
    <row r="35" spans="1:22" x14ac:dyDescent="0.2">
      <c r="A35" s="2"/>
      <c r="B35" s="2"/>
      <c r="C35" s="2"/>
      <c r="D35" s="2"/>
      <c r="E35" s="2"/>
      <c r="F35" s="2"/>
      <c r="G35" s="2"/>
      <c r="H35" s="2"/>
      <c r="I35" s="2"/>
      <c r="U35" s="3"/>
      <c r="V35" s="3"/>
    </row>
    <row r="36" spans="1:22" x14ac:dyDescent="0.2">
      <c r="A36" s="54"/>
      <c r="B36" s="41"/>
      <c r="C36" s="47"/>
      <c r="D36" s="41"/>
      <c r="E36" s="47"/>
      <c r="F36" s="41"/>
      <c r="G36" s="47"/>
      <c r="H36" s="41"/>
      <c r="I36" s="47"/>
      <c r="U36" s="3"/>
      <c r="V36" s="3"/>
    </row>
    <row r="37" spans="1:22" ht="12.75" x14ac:dyDescent="0.2">
      <c r="A37" s="146" t="s">
        <v>24</v>
      </c>
      <c r="B37" s="146"/>
      <c r="C37" s="146"/>
      <c r="D37" s="146"/>
      <c r="E37" s="146"/>
      <c r="F37" s="146"/>
      <c r="G37" s="146"/>
      <c r="H37" s="146"/>
      <c r="I37" s="146"/>
      <c r="J37" s="146" t="s">
        <v>27</v>
      </c>
      <c r="K37" s="146"/>
      <c r="L37" s="146"/>
      <c r="M37" s="146"/>
      <c r="N37" s="146"/>
      <c r="O37" s="146"/>
      <c r="P37" s="146"/>
      <c r="Q37" s="146"/>
      <c r="R37" s="146"/>
      <c r="U37" s="3"/>
      <c r="V37" s="3"/>
    </row>
    <row r="38" spans="1:22" ht="12.75" x14ac:dyDescent="0.2">
      <c r="A38" s="146" t="s">
        <v>23</v>
      </c>
      <c r="B38" s="146"/>
      <c r="C38" s="146"/>
      <c r="D38" s="146"/>
      <c r="E38" s="146"/>
      <c r="F38" s="146"/>
      <c r="G38" s="146"/>
      <c r="H38" s="146"/>
      <c r="I38" s="146"/>
      <c r="J38" s="146" t="s">
        <v>28</v>
      </c>
      <c r="K38" s="146"/>
      <c r="L38" s="146"/>
      <c r="M38" s="146"/>
      <c r="N38" s="146"/>
      <c r="O38" s="146"/>
      <c r="P38" s="146"/>
      <c r="Q38" s="146"/>
      <c r="R38" s="146"/>
      <c r="U38" s="3"/>
      <c r="V38" s="3"/>
    </row>
    <row r="39" spans="1:22" ht="12.75" x14ac:dyDescent="0.2">
      <c r="A39" s="146" t="s">
        <v>15</v>
      </c>
      <c r="B39" s="146"/>
      <c r="C39" s="146"/>
      <c r="D39" s="146"/>
      <c r="E39" s="146"/>
      <c r="F39" s="146"/>
      <c r="G39" s="146"/>
      <c r="H39" s="146"/>
      <c r="I39" s="146"/>
      <c r="J39" s="146" t="s">
        <v>26</v>
      </c>
      <c r="K39" s="146"/>
      <c r="L39" s="146"/>
      <c r="M39" s="146"/>
      <c r="N39" s="146"/>
      <c r="O39" s="146"/>
      <c r="P39" s="146"/>
      <c r="Q39" s="146"/>
      <c r="R39" s="146"/>
      <c r="U39" s="3"/>
      <c r="V39" s="3"/>
    </row>
    <row r="40" spans="1:22" ht="12.75" x14ac:dyDescent="0.2">
      <c r="A40" s="146" t="s">
        <v>71</v>
      </c>
      <c r="B40" s="146"/>
      <c r="C40" s="146"/>
      <c r="D40" s="146"/>
      <c r="E40" s="146"/>
      <c r="F40" s="146"/>
      <c r="G40" s="146"/>
      <c r="H40" s="146"/>
      <c r="I40" s="146"/>
      <c r="J40" s="146" t="s">
        <v>77</v>
      </c>
      <c r="K40" s="146"/>
      <c r="L40" s="146"/>
      <c r="M40" s="146"/>
      <c r="N40" s="146"/>
      <c r="O40" s="146"/>
      <c r="P40" s="146"/>
      <c r="Q40" s="146"/>
      <c r="R40" s="146"/>
      <c r="U40" s="3"/>
      <c r="V40" s="3"/>
    </row>
    <row r="41" spans="1:22" ht="12.75" x14ac:dyDescent="0.2">
      <c r="A41" s="1"/>
      <c r="B41" s="1"/>
      <c r="C41" s="1"/>
      <c r="D41" s="1"/>
      <c r="E41" s="1"/>
      <c r="F41" s="1"/>
      <c r="G41" s="1"/>
      <c r="H41" s="1"/>
      <c r="I41" s="1"/>
      <c r="J41" s="146" t="s">
        <v>78</v>
      </c>
      <c r="K41" s="146"/>
      <c r="L41" s="146"/>
      <c r="M41" s="146"/>
      <c r="N41" s="146"/>
      <c r="O41" s="146"/>
      <c r="P41" s="146"/>
      <c r="Q41" s="146"/>
      <c r="R41" s="146"/>
      <c r="U41" s="3"/>
      <c r="V41" s="3"/>
    </row>
    <row r="42" spans="1:22" ht="12.75" customHeight="1" x14ac:dyDescent="0.2">
      <c r="A42" s="148" t="str">
        <f>A10</f>
        <v>za travanj 2021. (isplata u svibnju 2021.)</v>
      </c>
      <c r="B42" s="148"/>
      <c r="C42" s="148"/>
      <c r="D42" s="148"/>
      <c r="E42" s="148"/>
      <c r="F42" s="148"/>
      <c r="G42" s="148"/>
      <c r="H42" s="148"/>
      <c r="I42" s="148"/>
      <c r="J42" s="148" t="str">
        <f>A10</f>
        <v>za travanj 2021. (isplata u svibnju 2021.)</v>
      </c>
      <c r="K42" s="148"/>
      <c r="L42" s="148"/>
      <c r="M42" s="148"/>
      <c r="N42" s="148"/>
      <c r="O42" s="148"/>
      <c r="P42" s="148"/>
      <c r="Q42" s="148"/>
      <c r="R42" s="148"/>
      <c r="U42" s="3"/>
      <c r="V42" s="3"/>
    </row>
    <row r="43" spans="1:22" x14ac:dyDescent="0.2">
      <c r="A43" s="28" t="s">
        <v>16</v>
      </c>
      <c r="E43" s="3" t="s">
        <v>17</v>
      </c>
      <c r="J43" s="28" t="s">
        <v>18</v>
      </c>
      <c r="U43" s="3"/>
      <c r="V43" s="3"/>
    </row>
    <row r="44" spans="1:22" x14ac:dyDescent="0.2">
      <c r="A44" s="29"/>
      <c r="B44" s="153" t="s">
        <v>6</v>
      </c>
      <c r="C44" s="154"/>
      <c r="D44" s="154"/>
      <c r="E44" s="154"/>
      <c r="F44" s="154"/>
      <c r="G44" s="154"/>
      <c r="H44" s="154"/>
      <c r="I44" s="155"/>
      <c r="J44" s="29"/>
      <c r="K44" s="153" t="s">
        <v>6</v>
      </c>
      <c r="L44" s="154"/>
      <c r="M44" s="154"/>
      <c r="N44" s="154"/>
      <c r="O44" s="154"/>
      <c r="P44" s="154"/>
      <c r="Q44" s="154"/>
      <c r="R44" s="155"/>
      <c r="U44" s="3"/>
      <c r="V44" s="3"/>
    </row>
    <row r="45" spans="1:22" x14ac:dyDescent="0.2">
      <c r="A45" s="30"/>
      <c r="B45" s="153" t="s">
        <v>1</v>
      </c>
      <c r="C45" s="155"/>
      <c r="D45" s="153" t="s">
        <v>7</v>
      </c>
      <c r="E45" s="155"/>
      <c r="F45" s="153" t="s">
        <v>70</v>
      </c>
      <c r="G45" s="155"/>
      <c r="H45" s="153" t="s">
        <v>8</v>
      </c>
      <c r="I45" s="155"/>
      <c r="J45" s="30"/>
      <c r="K45" s="153" t="s">
        <v>1</v>
      </c>
      <c r="L45" s="155"/>
      <c r="M45" s="153" t="s">
        <v>7</v>
      </c>
      <c r="N45" s="155"/>
      <c r="O45" s="153" t="s">
        <v>70</v>
      </c>
      <c r="P45" s="155"/>
      <c r="Q45" s="153" t="s">
        <v>8</v>
      </c>
      <c r="R45" s="155"/>
      <c r="U45" s="3"/>
      <c r="V45" s="3"/>
    </row>
    <row r="46" spans="1:22" ht="24" x14ac:dyDescent="0.2">
      <c r="A46" s="31" t="s">
        <v>19</v>
      </c>
      <c r="B46" s="12" t="s">
        <v>20</v>
      </c>
      <c r="C46" s="72" t="s">
        <v>21</v>
      </c>
      <c r="D46" s="13" t="s">
        <v>20</v>
      </c>
      <c r="E46" s="72" t="s">
        <v>21</v>
      </c>
      <c r="F46" s="13" t="s">
        <v>20</v>
      </c>
      <c r="G46" s="72" t="s">
        <v>21</v>
      </c>
      <c r="H46" s="13" t="s">
        <v>22</v>
      </c>
      <c r="I46" s="72" t="s">
        <v>21</v>
      </c>
      <c r="J46" s="31" t="s">
        <v>19</v>
      </c>
      <c r="K46" s="12" t="s">
        <v>20</v>
      </c>
      <c r="L46" s="72" t="s">
        <v>21</v>
      </c>
      <c r="M46" s="13" t="s">
        <v>20</v>
      </c>
      <c r="N46" s="72" t="s">
        <v>21</v>
      </c>
      <c r="O46" s="13" t="s">
        <v>20</v>
      </c>
      <c r="P46" s="72" t="s">
        <v>21</v>
      </c>
      <c r="Q46" s="13" t="s">
        <v>22</v>
      </c>
      <c r="R46" s="72" t="s">
        <v>21</v>
      </c>
      <c r="U46" s="3"/>
      <c r="V46" s="3"/>
    </row>
    <row r="47" spans="1:22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</row>
    <row r="48" spans="1:22" x14ac:dyDescent="0.2">
      <c r="A48" s="93" t="s">
        <v>73</v>
      </c>
      <c r="B48" s="56">
        <v>1</v>
      </c>
      <c r="C48" s="57">
        <v>480.26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>
        <v>1</v>
      </c>
      <c r="I48" s="60">
        <v>480.26</v>
      </c>
      <c r="J48" s="93" t="s">
        <v>73</v>
      </c>
      <c r="K48" s="56">
        <v>36</v>
      </c>
      <c r="L48" s="61">
        <v>262.18</v>
      </c>
      <c r="M48" s="58"/>
      <c r="N48" s="51"/>
      <c r="O48" s="58">
        <v>33</v>
      </c>
      <c r="P48" s="51">
        <v>247.72</v>
      </c>
      <c r="Q48" s="58">
        <v>3</v>
      </c>
      <c r="R48" s="60">
        <v>421.17</v>
      </c>
      <c r="U48" s="3"/>
      <c r="V48" s="3"/>
    </row>
    <row r="49" spans="1:22" x14ac:dyDescent="0.2">
      <c r="A49" s="93" t="s">
        <v>9</v>
      </c>
      <c r="B49" s="56">
        <v>17</v>
      </c>
      <c r="C49" s="57">
        <v>794.93</v>
      </c>
      <c r="D49" s="58" t="s">
        <v>103</v>
      </c>
      <c r="E49" s="51" t="s">
        <v>104</v>
      </c>
      <c r="F49" s="58">
        <v>12</v>
      </c>
      <c r="G49" s="59">
        <v>859.54</v>
      </c>
      <c r="H49" s="58">
        <v>5</v>
      </c>
      <c r="I49" s="60">
        <v>639.88</v>
      </c>
      <c r="J49" s="93" t="s">
        <v>9</v>
      </c>
      <c r="K49" s="56">
        <v>148</v>
      </c>
      <c r="L49" s="61">
        <v>810.44</v>
      </c>
      <c r="M49" s="58"/>
      <c r="N49" s="51"/>
      <c r="O49" s="58">
        <v>128</v>
      </c>
      <c r="P49" s="51">
        <v>804.66</v>
      </c>
      <c r="Q49" s="58">
        <v>20</v>
      </c>
      <c r="R49" s="60">
        <v>847.47</v>
      </c>
      <c r="S49" s="7"/>
      <c r="U49" s="3"/>
      <c r="V49" s="3"/>
    </row>
    <row r="50" spans="1:22" x14ac:dyDescent="0.2">
      <c r="A50" s="93" t="s">
        <v>10</v>
      </c>
      <c r="B50" s="56">
        <v>99</v>
      </c>
      <c r="C50" s="62">
        <v>1328.62</v>
      </c>
      <c r="D50" s="58">
        <v>24</v>
      </c>
      <c r="E50" s="16">
        <v>1376.43</v>
      </c>
      <c r="F50" s="58">
        <v>66</v>
      </c>
      <c r="G50" s="16">
        <v>1308.0999999999999</v>
      </c>
      <c r="H50" s="58">
        <v>9</v>
      </c>
      <c r="I50" s="63">
        <v>1351.62</v>
      </c>
      <c r="J50" s="93" t="s">
        <v>10</v>
      </c>
      <c r="K50" s="56">
        <v>279</v>
      </c>
      <c r="L50" s="64">
        <v>1248.79</v>
      </c>
      <c r="M50" s="58"/>
      <c r="N50" s="16"/>
      <c r="O50" s="58">
        <v>223</v>
      </c>
      <c r="P50" s="16">
        <v>1249.45</v>
      </c>
      <c r="Q50" s="58">
        <v>56</v>
      </c>
      <c r="R50" s="63">
        <v>1246.1400000000001</v>
      </c>
      <c r="S50" s="7"/>
      <c r="U50" s="3"/>
      <c r="V50" s="3"/>
    </row>
    <row r="51" spans="1:22" x14ac:dyDescent="0.2">
      <c r="A51" s="93" t="s">
        <v>11</v>
      </c>
      <c r="B51" s="56">
        <v>420</v>
      </c>
      <c r="C51" s="62">
        <v>1774</v>
      </c>
      <c r="D51" s="58">
        <v>152</v>
      </c>
      <c r="E51" s="16">
        <v>1750.57</v>
      </c>
      <c r="F51" s="58">
        <v>239</v>
      </c>
      <c r="G51" s="16">
        <v>1786.85</v>
      </c>
      <c r="H51" s="58">
        <v>29</v>
      </c>
      <c r="I51" s="63">
        <v>1790.89</v>
      </c>
      <c r="J51" s="93" t="s">
        <v>11</v>
      </c>
      <c r="K51" s="56">
        <v>643</v>
      </c>
      <c r="L51" s="64">
        <v>1763.49</v>
      </c>
      <c r="M51" s="58"/>
      <c r="N51" s="16"/>
      <c r="O51" s="58">
        <v>495</v>
      </c>
      <c r="P51" s="16">
        <v>1762.04</v>
      </c>
      <c r="Q51" s="58">
        <v>148</v>
      </c>
      <c r="R51" s="63">
        <v>1768.37</v>
      </c>
      <c r="S51" s="7"/>
      <c r="U51" s="3"/>
      <c r="V51" s="3"/>
    </row>
    <row r="52" spans="1:22" x14ac:dyDescent="0.2">
      <c r="A52" s="93" t="s">
        <v>74</v>
      </c>
      <c r="B52" s="56">
        <v>591</v>
      </c>
      <c r="C52" s="62">
        <v>2261.0500000000002</v>
      </c>
      <c r="D52" s="58">
        <v>63</v>
      </c>
      <c r="E52" s="16">
        <v>2174.35</v>
      </c>
      <c r="F52" s="58">
        <v>456</v>
      </c>
      <c r="G52" s="16">
        <v>2267.6</v>
      </c>
      <c r="H52" s="58">
        <v>72</v>
      </c>
      <c r="I52" s="63">
        <v>2295.4</v>
      </c>
      <c r="J52" s="93" t="s">
        <v>74</v>
      </c>
      <c r="K52" s="56">
        <v>912</v>
      </c>
      <c r="L52" s="64">
        <v>2249.44</v>
      </c>
      <c r="M52" s="58"/>
      <c r="N52" s="16"/>
      <c r="O52" s="58">
        <v>836</v>
      </c>
      <c r="P52" s="16">
        <v>2249.25</v>
      </c>
      <c r="Q52" s="58">
        <v>76</v>
      </c>
      <c r="R52" s="63">
        <v>2251.5500000000002</v>
      </c>
      <c r="S52" s="7"/>
      <c r="U52" s="3"/>
      <c r="V52" s="3"/>
    </row>
    <row r="53" spans="1:22" x14ac:dyDescent="0.2">
      <c r="A53" s="93" t="s">
        <v>62</v>
      </c>
      <c r="B53" s="56">
        <v>1331</v>
      </c>
      <c r="C53" s="62">
        <v>2801.93</v>
      </c>
      <c r="D53" s="58">
        <v>249</v>
      </c>
      <c r="E53" s="16">
        <v>2854.84</v>
      </c>
      <c r="F53" s="58">
        <v>918</v>
      </c>
      <c r="G53" s="16">
        <v>2789.55</v>
      </c>
      <c r="H53" s="58">
        <v>164</v>
      </c>
      <c r="I53" s="63">
        <v>2790.9</v>
      </c>
      <c r="J53" s="93" t="s">
        <v>62</v>
      </c>
      <c r="K53" s="56">
        <v>1178</v>
      </c>
      <c r="L53" s="64">
        <v>2757.66</v>
      </c>
      <c r="M53" s="58"/>
      <c r="N53" s="16"/>
      <c r="O53" s="58">
        <v>1055</v>
      </c>
      <c r="P53" s="16">
        <v>2740.38</v>
      </c>
      <c r="Q53" s="58">
        <v>123</v>
      </c>
      <c r="R53" s="63">
        <v>2905.87</v>
      </c>
      <c r="S53" s="7"/>
      <c r="U53" s="3"/>
      <c r="V53" s="3"/>
    </row>
    <row r="54" spans="1:22" x14ac:dyDescent="0.2">
      <c r="A54" s="93" t="s">
        <v>63</v>
      </c>
      <c r="B54" s="56">
        <v>3540</v>
      </c>
      <c r="C54" s="62">
        <v>3279.95</v>
      </c>
      <c r="D54" s="58">
        <v>1091</v>
      </c>
      <c r="E54" s="16">
        <v>3280.79</v>
      </c>
      <c r="F54" s="58">
        <v>2251</v>
      </c>
      <c r="G54" s="16">
        <v>3283.14</v>
      </c>
      <c r="H54" s="58">
        <v>198</v>
      </c>
      <c r="I54" s="63">
        <v>3239.09</v>
      </c>
      <c r="J54" s="93" t="s">
        <v>63</v>
      </c>
      <c r="K54" s="56">
        <v>765</v>
      </c>
      <c r="L54" s="64">
        <v>3270.5</v>
      </c>
      <c r="M54" s="58"/>
      <c r="N54" s="16"/>
      <c r="O54" s="58">
        <v>625</v>
      </c>
      <c r="P54" s="16">
        <v>3264.61</v>
      </c>
      <c r="Q54" s="58">
        <v>140</v>
      </c>
      <c r="R54" s="63">
        <v>3296.83</v>
      </c>
      <c r="S54" s="7"/>
      <c r="U54" s="3"/>
      <c r="V54" s="3"/>
    </row>
    <row r="55" spans="1:22" x14ac:dyDescent="0.2">
      <c r="A55" s="93" t="s">
        <v>64</v>
      </c>
      <c r="B55" s="56">
        <v>2906</v>
      </c>
      <c r="C55" s="62">
        <v>3718.65</v>
      </c>
      <c r="D55" s="58">
        <v>1165</v>
      </c>
      <c r="E55" s="16">
        <v>3752.13</v>
      </c>
      <c r="F55" s="58">
        <v>1526</v>
      </c>
      <c r="G55" s="16">
        <v>3693.18</v>
      </c>
      <c r="H55" s="58">
        <v>215</v>
      </c>
      <c r="I55" s="63">
        <v>3717.93</v>
      </c>
      <c r="J55" s="93" t="s">
        <v>64</v>
      </c>
      <c r="K55" s="56">
        <v>444</v>
      </c>
      <c r="L55" s="64">
        <v>3724.81</v>
      </c>
      <c r="M55" s="58"/>
      <c r="N55" s="16"/>
      <c r="O55" s="58">
        <v>345</v>
      </c>
      <c r="P55" s="16">
        <v>3723.03</v>
      </c>
      <c r="Q55" s="58">
        <v>99</v>
      </c>
      <c r="R55" s="63">
        <v>3731</v>
      </c>
      <c r="S55" s="7"/>
      <c r="U55" s="3"/>
      <c r="V55" s="3"/>
    </row>
    <row r="56" spans="1:22" x14ac:dyDescent="0.2">
      <c r="A56" s="93" t="s">
        <v>65</v>
      </c>
      <c r="B56" s="56">
        <v>3193</v>
      </c>
      <c r="C56" s="62">
        <v>4188.8100000000004</v>
      </c>
      <c r="D56" s="58">
        <v>1223</v>
      </c>
      <c r="E56" s="16">
        <v>4173.9399999999996</v>
      </c>
      <c r="F56" s="58">
        <v>1810</v>
      </c>
      <c r="G56" s="16">
        <v>4197.01</v>
      </c>
      <c r="H56" s="58">
        <v>160</v>
      </c>
      <c r="I56" s="63">
        <v>4209.68</v>
      </c>
      <c r="J56" s="93" t="s">
        <v>65</v>
      </c>
      <c r="K56" s="56">
        <v>877</v>
      </c>
      <c r="L56" s="64">
        <v>4179.49</v>
      </c>
      <c r="M56" s="58"/>
      <c r="N56" s="16"/>
      <c r="O56" s="58">
        <v>751</v>
      </c>
      <c r="P56" s="16">
        <v>4181.13</v>
      </c>
      <c r="Q56" s="58">
        <v>126</v>
      </c>
      <c r="R56" s="63">
        <v>4169.7</v>
      </c>
      <c r="S56" s="7"/>
      <c r="U56" s="3"/>
      <c r="V56" s="3"/>
    </row>
    <row r="57" spans="1:22" x14ac:dyDescent="0.2">
      <c r="A57" s="93" t="s">
        <v>66</v>
      </c>
      <c r="B57" s="56">
        <v>1237</v>
      </c>
      <c r="C57" s="62">
        <v>4735.18</v>
      </c>
      <c r="D57" s="58">
        <v>617</v>
      </c>
      <c r="E57" s="16">
        <v>4753.78</v>
      </c>
      <c r="F57" s="58">
        <v>511</v>
      </c>
      <c r="G57" s="16">
        <v>4711.72</v>
      </c>
      <c r="H57" s="58">
        <v>109</v>
      </c>
      <c r="I57" s="63">
        <v>4739.8</v>
      </c>
      <c r="J57" s="93" t="s">
        <v>66</v>
      </c>
      <c r="K57" s="56">
        <v>578</v>
      </c>
      <c r="L57" s="64">
        <v>4773.2299999999996</v>
      </c>
      <c r="M57" s="58"/>
      <c r="N57" s="16"/>
      <c r="O57" s="58">
        <v>508</v>
      </c>
      <c r="P57" s="16">
        <v>4776.49</v>
      </c>
      <c r="Q57" s="58">
        <v>70</v>
      </c>
      <c r="R57" s="63">
        <v>4749.6000000000004</v>
      </c>
      <c r="S57" s="7"/>
      <c r="U57" s="3"/>
      <c r="V57" s="3"/>
    </row>
    <row r="58" spans="1:22" x14ac:dyDescent="0.2">
      <c r="A58" s="93" t="s">
        <v>12</v>
      </c>
      <c r="B58" s="56">
        <v>1338</v>
      </c>
      <c r="C58" s="62">
        <v>5398.16</v>
      </c>
      <c r="D58" s="58">
        <v>887</v>
      </c>
      <c r="E58" s="16">
        <v>5409.91</v>
      </c>
      <c r="F58" s="58">
        <v>360</v>
      </c>
      <c r="G58" s="16">
        <v>5372.07</v>
      </c>
      <c r="H58" s="58">
        <v>91</v>
      </c>
      <c r="I58" s="63">
        <v>5386.87</v>
      </c>
      <c r="J58" s="93" t="s">
        <v>12</v>
      </c>
      <c r="K58" s="56">
        <v>448</v>
      </c>
      <c r="L58" s="19">
        <v>5455.44</v>
      </c>
      <c r="M58" s="58"/>
      <c r="N58" s="16"/>
      <c r="O58" s="58">
        <v>405</v>
      </c>
      <c r="P58" s="16">
        <v>5459.07</v>
      </c>
      <c r="Q58" s="58">
        <v>43</v>
      </c>
      <c r="R58" s="63">
        <v>5421.2</v>
      </c>
      <c r="S58" s="7"/>
      <c r="U58" s="3"/>
      <c r="V58" s="3"/>
    </row>
    <row r="59" spans="1:22" x14ac:dyDescent="0.2">
      <c r="A59" s="93" t="s">
        <v>13</v>
      </c>
      <c r="B59" s="56">
        <v>694</v>
      </c>
      <c r="C59" s="62">
        <v>6450.71</v>
      </c>
      <c r="D59" s="58">
        <v>566</v>
      </c>
      <c r="E59" s="16">
        <v>6453.41</v>
      </c>
      <c r="F59" s="58">
        <v>85</v>
      </c>
      <c r="G59" s="16">
        <v>6431.91</v>
      </c>
      <c r="H59" s="58">
        <v>43</v>
      </c>
      <c r="I59" s="63">
        <v>6452.3</v>
      </c>
      <c r="J59" s="93" t="s">
        <v>13</v>
      </c>
      <c r="K59" s="56">
        <v>236</v>
      </c>
      <c r="L59" s="19">
        <v>6483.78</v>
      </c>
      <c r="M59" s="58"/>
      <c r="N59" s="16"/>
      <c r="O59" s="58">
        <v>219</v>
      </c>
      <c r="P59" s="16">
        <v>6479.56</v>
      </c>
      <c r="Q59" s="58">
        <v>17</v>
      </c>
      <c r="R59" s="63">
        <v>6538.26</v>
      </c>
      <c r="S59" s="7"/>
      <c r="U59" s="3"/>
      <c r="V59" s="3"/>
    </row>
    <row r="60" spans="1:22" x14ac:dyDescent="0.2">
      <c r="A60" s="93" t="s">
        <v>14</v>
      </c>
      <c r="B60" s="56">
        <v>225</v>
      </c>
      <c r="C60" s="62">
        <v>7422.98</v>
      </c>
      <c r="D60" s="58">
        <v>155</v>
      </c>
      <c r="E60" s="16">
        <v>7395.19</v>
      </c>
      <c r="F60" s="58">
        <v>50</v>
      </c>
      <c r="G60" s="16">
        <v>7441.76</v>
      </c>
      <c r="H60" s="58">
        <v>20</v>
      </c>
      <c r="I60" s="63">
        <v>7591.41</v>
      </c>
      <c r="J60" s="93" t="s">
        <v>14</v>
      </c>
      <c r="K60" s="56">
        <v>109</v>
      </c>
      <c r="L60" s="19">
        <v>7416.38</v>
      </c>
      <c r="M60" s="58"/>
      <c r="N60" s="16"/>
      <c r="O60" s="58">
        <v>100</v>
      </c>
      <c r="P60" s="16">
        <v>7417.81</v>
      </c>
      <c r="Q60" s="58">
        <v>9</v>
      </c>
      <c r="R60" s="63">
        <v>7400.57</v>
      </c>
      <c r="S60" s="7"/>
      <c r="U60" s="3"/>
      <c r="V60" s="3"/>
    </row>
    <row r="61" spans="1:22" x14ac:dyDescent="0.2">
      <c r="A61" s="93" t="s">
        <v>75</v>
      </c>
      <c r="B61" s="56">
        <v>242</v>
      </c>
      <c r="C61" s="62">
        <v>9312.27</v>
      </c>
      <c r="D61" s="58">
        <v>178</v>
      </c>
      <c r="E61" s="16">
        <v>9370.26</v>
      </c>
      <c r="F61" s="58">
        <v>51</v>
      </c>
      <c r="G61" s="16">
        <v>9156.74</v>
      </c>
      <c r="H61" s="58">
        <v>13</v>
      </c>
      <c r="I61" s="63">
        <v>9128.4599999999991</v>
      </c>
      <c r="J61" s="93" t="s">
        <v>75</v>
      </c>
      <c r="K61" s="56">
        <v>62</v>
      </c>
      <c r="L61" s="19">
        <v>9007.7000000000007</v>
      </c>
      <c r="M61" s="58"/>
      <c r="N61" s="16"/>
      <c r="O61" s="58">
        <v>59</v>
      </c>
      <c r="P61" s="16">
        <v>9004.42</v>
      </c>
      <c r="Q61" s="58">
        <v>3</v>
      </c>
      <c r="R61" s="63">
        <v>9072.2999999999993</v>
      </c>
      <c r="S61" s="7"/>
      <c r="U61" s="3"/>
      <c r="V61" s="3"/>
    </row>
    <row r="62" spans="1:22" x14ac:dyDescent="0.2">
      <c r="A62" s="48" t="s">
        <v>1</v>
      </c>
      <c r="B62" s="65">
        <v>15834</v>
      </c>
      <c r="C62" s="66">
        <v>3993.26</v>
      </c>
      <c r="D62" s="65">
        <v>6370</v>
      </c>
      <c r="E62" s="66">
        <v>4458.51</v>
      </c>
      <c r="F62" s="65">
        <v>8335</v>
      </c>
      <c r="G62" s="66">
        <v>3655.51</v>
      </c>
      <c r="H62" s="65">
        <v>1129</v>
      </c>
      <c r="I62" s="66">
        <v>3861.64</v>
      </c>
      <c r="J62" s="48" t="s">
        <v>1</v>
      </c>
      <c r="K62" s="65">
        <v>6715</v>
      </c>
      <c r="L62" s="66">
        <v>3400.28</v>
      </c>
      <c r="M62" s="65"/>
      <c r="N62" s="66"/>
      <c r="O62" s="65">
        <v>5782</v>
      </c>
      <c r="P62" s="66">
        <v>3429.23</v>
      </c>
      <c r="Q62" s="65">
        <v>933</v>
      </c>
      <c r="R62" s="66">
        <v>3220.92</v>
      </c>
      <c r="S62" s="7"/>
      <c r="U62" s="3"/>
      <c r="V62" s="3"/>
    </row>
    <row r="63" spans="1:22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  <c r="U63" s="3"/>
      <c r="V63" s="3"/>
    </row>
    <row r="64" spans="1:22" s="52" customFormat="1" x14ac:dyDescent="0.2">
      <c r="A64" s="51"/>
      <c r="B64" s="53"/>
      <c r="C64" s="19"/>
      <c r="D64" s="51"/>
      <c r="E64" s="16"/>
      <c r="F64" s="51"/>
      <c r="G64" s="16"/>
      <c r="H64" s="51"/>
      <c r="I64" s="16"/>
      <c r="M64" s="15"/>
      <c r="N64" s="15"/>
      <c r="O64" s="15"/>
      <c r="P64" s="15"/>
      <c r="Q64" s="15"/>
      <c r="R64" s="15"/>
    </row>
    <row r="65" spans="1:22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U65" s="3"/>
      <c r="V65" s="3"/>
    </row>
    <row r="66" spans="1:22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  <c r="U66" s="3"/>
      <c r="V66" s="3"/>
    </row>
    <row r="67" spans="1:22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U67" s="3"/>
      <c r="V67" s="3"/>
    </row>
    <row r="68" spans="1:2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U68" s="3"/>
      <c r="V68" s="3"/>
    </row>
    <row r="69" spans="1:2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U69" s="3"/>
      <c r="V69" s="3"/>
    </row>
    <row r="70" spans="1:2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U70" s="3"/>
      <c r="V70" s="3"/>
    </row>
    <row r="71" spans="1:2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U71" s="3"/>
      <c r="V71" s="3"/>
    </row>
    <row r="72" spans="1:2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U72" s="3"/>
      <c r="V72" s="3"/>
    </row>
    <row r="73" spans="1:2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U73" s="3"/>
      <c r="V73" s="3"/>
    </row>
    <row r="74" spans="1:2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U74" s="3"/>
      <c r="V74" s="3"/>
    </row>
    <row r="75" spans="1:2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U75" s="3"/>
      <c r="V75" s="3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U76" s="3"/>
      <c r="V76" s="3"/>
    </row>
    <row r="77" spans="1:22" x14ac:dyDescent="0.2">
      <c r="U77" s="3"/>
      <c r="V77" s="3"/>
    </row>
    <row r="78" spans="1:22" x14ac:dyDescent="0.2">
      <c r="U78" s="3"/>
      <c r="V78" s="3"/>
    </row>
    <row r="79" spans="1:22" x14ac:dyDescent="0.2">
      <c r="U79" s="3"/>
      <c r="V79" s="3"/>
    </row>
    <row r="80" spans="1:22" x14ac:dyDescent="0.2">
      <c r="U80" s="3"/>
      <c r="V80" s="3"/>
    </row>
    <row r="81" spans="22:22" x14ac:dyDescent="0.2">
      <c r="V81" s="3"/>
    </row>
    <row r="82" spans="22:22" x14ac:dyDescent="0.2">
      <c r="V82" s="3"/>
    </row>
    <row r="83" spans="22:22" x14ac:dyDescent="0.2">
      <c r="V83" s="3"/>
    </row>
    <row r="84" spans="22:22" x14ac:dyDescent="0.2">
      <c r="V84" s="3"/>
    </row>
    <row r="85" spans="22:22" x14ac:dyDescent="0.2">
      <c r="V85" s="3"/>
    </row>
    <row r="86" spans="22:22" x14ac:dyDescent="0.2">
      <c r="V86" s="3"/>
    </row>
    <row r="87" spans="22:22" x14ac:dyDescent="0.2">
      <c r="V87" s="3"/>
    </row>
    <row r="88" spans="22:22" x14ac:dyDescent="0.2">
      <c r="V88" s="3"/>
    </row>
    <row r="89" spans="22:22" x14ac:dyDescent="0.2">
      <c r="V89" s="3"/>
    </row>
    <row r="90" spans="22:22" x14ac:dyDescent="0.2">
      <c r="V90" s="3"/>
    </row>
    <row r="91" spans="22:22" x14ac:dyDescent="0.2">
      <c r="V91" s="3"/>
    </row>
    <row r="92" spans="22:22" x14ac:dyDescent="0.2">
      <c r="V92" s="3"/>
    </row>
    <row r="93" spans="22:22" x14ac:dyDescent="0.2">
      <c r="V93" s="3"/>
    </row>
  </sheetData>
  <mergeCells count="41">
    <mergeCell ref="A42:I42"/>
    <mergeCell ref="J42:R42"/>
    <mergeCell ref="B44:I44"/>
    <mergeCell ref="K44:R44"/>
    <mergeCell ref="B45:C45"/>
    <mergeCell ref="D45:E45"/>
    <mergeCell ref="F45:G45"/>
    <mergeCell ref="H45:I45"/>
    <mergeCell ref="K45:L45"/>
    <mergeCell ref="M45:N45"/>
    <mergeCell ref="O45:P45"/>
    <mergeCell ref="Q45:R45"/>
    <mergeCell ref="J41:R41"/>
    <mergeCell ref="A38:I38"/>
    <mergeCell ref="J38:R38"/>
    <mergeCell ref="A39:I39"/>
    <mergeCell ref="J39:R39"/>
    <mergeCell ref="A40:I40"/>
    <mergeCell ref="J40:R40"/>
    <mergeCell ref="A37:I37"/>
    <mergeCell ref="J37:R37"/>
    <mergeCell ref="J9:R9"/>
    <mergeCell ref="A10:I10"/>
    <mergeCell ref="J11:R11"/>
    <mergeCell ref="B13:I13"/>
    <mergeCell ref="K13:R13"/>
    <mergeCell ref="B14:C14"/>
    <mergeCell ref="D14:E14"/>
    <mergeCell ref="F14:G14"/>
    <mergeCell ref="H14:I14"/>
    <mergeCell ref="K14:L14"/>
    <mergeCell ref="M14:N14"/>
    <mergeCell ref="O14:P14"/>
    <mergeCell ref="Q14:R14"/>
    <mergeCell ref="J33:R33"/>
    <mergeCell ref="A6:I6"/>
    <mergeCell ref="J6:R6"/>
    <mergeCell ref="A7:I7"/>
    <mergeCell ref="J7:R7"/>
    <mergeCell ref="A8:I8"/>
    <mergeCell ref="J8:R8"/>
  </mergeCells>
  <pageMargins left="0.59055118110236227" right="0.39370078740157483" top="0.39370078740157483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3"/>
  <sheetViews>
    <sheetView topLeftCell="A4" zoomScale="110" zoomScaleNormal="110" workbookViewId="0">
      <selection activeCell="U29" sqref="U29"/>
    </sheetView>
  </sheetViews>
  <sheetFormatPr defaultRowHeight="12" x14ac:dyDescent="0.2"/>
  <cols>
    <col min="1" max="1" width="14.5703125" style="3" customWidth="1"/>
    <col min="2" max="2" width="8.7109375" style="3" bestFit="1" customWidth="1"/>
    <col min="3" max="3" width="9.28515625" style="3" customWidth="1"/>
    <col min="4" max="4" width="8.85546875" style="3" customWidth="1"/>
    <col min="5" max="5" width="9.85546875" style="3" customWidth="1"/>
    <col min="6" max="6" width="8.85546875" style="3" customWidth="1"/>
    <col min="7" max="7" width="10.28515625" style="3" customWidth="1"/>
    <col min="8" max="8" width="9.140625" style="3"/>
    <col min="9" max="9" width="9.5703125" style="3" customWidth="1"/>
    <col min="10" max="10" width="16.140625" style="3" customWidth="1"/>
    <col min="11" max="11" width="9.140625" style="3" customWidth="1"/>
    <col min="12" max="12" width="9.140625" style="3"/>
    <col min="13" max="13" width="8.85546875" style="3" customWidth="1"/>
    <col min="14" max="14" width="9.140625" style="3"/>
    <col min="15" max="15" width="8.85546875" style="3" customWidth="1"/>
    <col min="16" max="16" width="9.140625" style="3"/>
    <col min="17" max="17" width="9.85546875" style="3" customWidth="1"/>
    <col min="18" max="18" width="9.7109375" style="3" customWidth="1"/>
    <col min="19" max="21" width="9.140625" style="3" customWidth="1"/>
    <col min="22" max="23" width="9.140625" style="118" customWidth="1"/>
    <col min="24" max="24" width="9.140625" style="3" customWidth="1"/>
    <col min="25" max="16384" width="9.140625" style="3"/>
  </cols>
  <sheetData>
    <row r="1" spans="1:23" x14ac:dyDescent="0.2">
      <c r="A1" s="27" t="s">
        <v>2</v>
      </c>
      <c r="B1" s="27"/>
      <c r="C1" s="27"/>
      <c r="J1" s="27" t="s">
        <v>2</v>
      </c>
      <c r="K1" s="27"/>
      <c r="L1" s="27"/>
    </row>
    <row r="2" spans="1:23" x14ac:dyDescent="0.2">
      <c r="A2" s="27" t="s">
        <v>3</v>
      </c>
      <c r="B2" s="27"/>
      <c r="C2" s="27"/>
      <c r="J2" s="27" t="s">
        <v>3</v>
      </c>
      <c r="K2" s="27"/>
      <c r="L2" s="27"/>
    </row>
    <row r="3" spans="1:23" x14ac:dyDescent="0.2">
      <c r="A3" s="28" t="s">
        <v>0</v>
      </c>
      <c r="B3" s="28"/>
      <c r="C3" s="28"/>
      <c r="J3" s="28" t="s">
        <v>0</v>
      </c>
      <c r="K3" s="28"/>
      <c r="L3" s="28"/>
    </row>
    <row r="4" spans="1:23" x14ac:dyDescent="0.2">
      <c r="A4" s="28"/>
      <c r="B4" s="28"/>
      <c r="C4" s="28"/>
      <c r="J4" s="28"/>
      <c r="K4" s="28"/>
      <c r="L4" s="28"/>
    </row>
    <row r="6" spans="1:23" ht="12.75" x14ac:dyDescent="0.2">
      <c r="A6" s="146" t="s">
        <v>24</v>
      </c>
      <c r="B6" s="146"/>
      <c r="C6" s="146"/>
      <c r="D6" s="146"/>
      <c r="E6" s="146"/>
      <c r="F6" s="146"/>
      <c r="G6" s="146"/>
      <c r="H6" s="146"/>
      <c r="I6" s="146"/>
      <c r="J6" s="146" t="s">
        <v>25</v>
      </c>
      <c r="K6" s="146"/>
      <c r="L6" s="146"/>
      <c r="M6" s="146"/>
      <c r="N6" s="146"/>
      <c r="O6" s="146"/>
      <c r="P6" s="146"/>
      <c r="Q6" s="146"/>
      <c r="R6" s="146"/>
    </row>
    <row r="7" spans="1:23" ht="12.75" x14ac:dyDescent="0.2">
      <c r="A7" s="146" t="s">
        <v>23</v>
      </c>
      <c r="B7" s="146"/>
      <c r="C7" s="146"/>
      <c r="D7" s="146"/>
      <c r="E7" s="146"/>
      <c r="F7" s="146"/>
      <c r="G7" s="146"/>
      <c r="H7" s="146"/>
      <c r="I7" s="146"/>
      <c r="J7" s="146" t="s">
        <v>23</v>
      </c>
      <c r="K7" s="146"/>
      <c r="L7" s="146"/>
      <c r="M7" s="146"/>
      <c r="N7" s="146"/>
      <c r="O7" s="146"/>
      <c r="P7" s="146"/>
      <c r="Q7" s="146"/>
      <c r="R7" s="146"/>
    </row>
    <row r="8" spans="1:23" ht="12.75" x14ac:dyDescent="0.2">
      <c r="A8" s="147" t="s">
        <v>68</v>
      </c>
      <c r="B8" s="147"/>
      <c r="C8" s="147"/>
      <c r="D8" s="147"/>
      <c r="E8" s="147"/>
      <c r="F8" s="147"/>
      <c r="G8" s="147"/>
      <c r="H8" s="147"/>
      <c r="I8" s="147"/>
      <c r="J8" s="146" t="s">
        <v>58</v>
      </c>
      <c r="K8" s="146"/>
      <c r="L8" s="146"/>
      <c r="M8" s="146"/>
      <c r="N8" s="146"/>
      <c r="O8" s="146"/>
      <c r="P8" s="146"/>
      <c r="Q8" s="146"/>
      <c r="R8" s="146"/>
    </row>
    <row r="9" spans="1:23" ht="12.75" x14ac:dyDescent="0.2">
      <c r="A9" s="147" t="s">
        <v>72</v>
      </c>
      <c r="B9" s="147"/>
      <c r="C9" s="147"/>
      <c r="D9" s="147"/>
      <c r="E9" s="147"/>
      <c r="F9" s="147"/>
      <c r="G9" s="147"/>
      <c r="H9" s="147"/>
      <c r="I9" s="147"/>
      <c r="J9" s="146" t="s">
        <v>69</v>
      </c>
      <c r="K9" s="146"/>
      <c r="L9" s="146"/>
      <c r="M9" s="146"/>
      <c r="N9" s="146"/>
      <c r="O9" s="146"/>
      <c r="P9" s="146"/>
      <c r="Q9" s="146"/>
      <c r="R9" s="146"/>
    </row>
    <row r="10" spans="1:23" ht="12.75" x14ac:dyDescent="0.2">
      <c r="A10" s="148" t="str">
        <f>'u svibnju 2021.-prema svotama'!A10:I10</f>
        <v>za travanj 2021. (isplata u svibnju 2021.)</v>
      </c>
      <c r="B10" s="148"/>
      <c r="C10" s="148"/>
      <c r="D10" s="148"/>
      <c r="E10" s="148"/>
      <c r="F10" s="148"/>
      <c r="G10" s="148"/>
      <c r="H10" s="148"/>
      <c r="I10" s="148"/>
      <c r="J10" s="147" t="s">
        <v>72</v>
      </c>
      <c r="K10" s="147"/>
      <c r="L10" s="147"/>
      <c r="M10" s="147"/>
      <c r="N10" s="147"/>
      <c r="O10" s="147"/>
      <c r="P10" s="147"/>
      <c r="Q10" s="147"/>
      <c r="R10" s="147"/>
    </row>
    <row r="11" spans="1:23" ht="12.75" customHeight="1" x14ac:dyDescent="0.2">
      <c r="J11" s="148" t="str">
        <f>A10</f>
        <v>za travanj 2021. (isplata u svibnju 2021.)</v>
      </c>
      <c r="K11" s="148"/>
      <c r="L11" s="148"/>
      <c r="M11" s="148"/>
      <c r="N11" s="148"/>
      <c r="O11" s="148"/>
      <c r="P11" s="148"/>
      <c r="Q11" s="148"/>
      <c r="R11" s="148"/>
    </row>
    <row r="12" spans="1:23" x14ac:dyDescent="0.2">
      <c r="A12" s="28" t="s">
        <v>4</v>
      </c>
      <c r="J12" s="28" t="s">
        <v>5</v>
      </c>
    </row>
    <row r="13" spans="1:23" x14ac:dyDescent="0.2">
      <c r="A13" s="29"/>
      <c r="B13" s="149" t="s">
        <v>6</v>
      </c>
      <c r="C13" s="150"/>
      <c r="D13" s="150"/>
      <c r="E13" s="150"/>
      <c r="F13" s="150"/>
      <c r="G13" s="150"/>
      <c r="H13" s="150"/>
      <c r="I13" s="151"/>
      <c r="J13" s="29"/>
      <c r="K13" s="149" t="s">
        <v>6</v>
      </c>
      <c r="L13" s="150"/>
      <c r="M13" s="150"/>
      <c r="N13" s="150"/>
      <c r="O13" s="150"/>
      <c r="P13" s="150"/>
      <c r="Q13" s="150"/>
      <c r="R13" s="151"/>
    </row>
    <row r="14" spans="1:23" x14ac:dyDescent="0.2">
      <c r="A14" s="30"/>
      <c r="B14" s="149" t="s">
        <v>1</v>
      </c>
      <c r="C14" s="151"/>
      <c r="D14" s="149" t="s">
        <v>7</v>
      </c>
      <c r="E14" s="151"/>
      <c r="F14" s="149" t="s">
        <v>70</v>
      </c>
      <c r="G14" s="151"/>
      <c r="H14" s="149" t="s">
        <v>8</v>
      </c>
      <c r="I14" s="151"/>
      <c r="J14" s="30"/>
      <c r="K14" s="149" t="s">
        <v>1</v>
      </c>
      <c r="L14" s="151"/>
      <c r="M14" s="149" t="s">
        <v>29</v>
      </c>
      <c r="N14" s="151"/>
      <c r="O14" s="149" t="s">
        <v>70</v>
      </c>
      <c r="P14" s="151"/>
      <c r="Q14" s="149" t="s">
        <v>8</v>
      </c>
      <c r="R14" s="151"/>
    </row>
    <row r="15" spans="1:23" ht="24" x14ac:dyDescent="0.2">
      <c r="A15" s="31" t="s">
        <v>19</v>
      </c>
      <c r="B15" s="32" t="s">
        <v>20</v>
      </c>
      <c r="C15" s="31" t="s">
        <v>21</v>
      </c>
      <c r="D15" s="33" t="s">
        <v>20</v>
      </c>
      <c r="E15" s="31" t="s">
        <v>21</v>
      </c>
      <c r="F15" s="33" t="s">
        <v>20</v>
      </c>
      <c r="G15" s="31" t="s">
        <v>21</v>
      </c>
      <c r="H15" s="33" t="s">
        <v>22</v>
      </c>
      <c r="I15" s="31" t="s">
        <v>21</v>
      </c>
      <c r="J15" s="31" t="s">
        <v>19</v>
      </c>
      <c r="K15" s="32" t="s">
        <v>20</v>
      </c>
      <c r="L15" s="31" t="s">
        <v>21</v>
      </c>
      <c r="M15" s="33" t="s">
        <v>20</v>
      </c>
      <c r="N15" s="31" t="s">
        <v>21</v>
      </c>
      <c r="O15" s="33" t="s">
        <v>20</v>
      </c>
      <c r="P15" s="31" t="s">
        <v>21</v>
      </c>
      <c r="Q15" s="33" t="s">
        <v>22</v>
      </c>
      <c r="R15" s="31" t="s">
        <v>21</v>
      </c>
    </row>
    <row r="16" spans="1:23" s="35" customFormat="1" ht="8.25" customHeight="1" x14ac:dyDescent="0.15">
      <c r="A16" s="34">
        <v>0</v>
      </c>
      <c r="B16" s="34">
        <v>1</v>
      </c>
      <c r="C16" s="34">
        <v>2</v>
      </c>
      <c r="D16" s="34">
        <v>3</v>
      </c>
      <c r="E16" s="34">
        <v>4</v>
      </c>
      <c r="F16" s="34">
        <v>5</v>
      </c>
      <c r="G16" s="34">
        <v>6</v>
      </c>
      <c r="H16" s="34">
        <v>7</v>
      </c>
      <c r="I16" s="34">
        <v>8</v>
      </c>
      <c r="J16" s="34">
        <v>0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  <c r="V16" s="119"/>
      <c r="W16" s="119"/>
    </row>
    <row r="17" spans="1:23" x14ac:dyDescent="0.2">
      <c r="A17" s="93" t="s">
        <v>60</v>
      </c>
      <c r="B17" s="36">
        <v>3231</v>
      </c>
      <c r="C17" s="37">
        <v>330.43</v>
      </c>
      <c r="D17" s="38">
        <v>902</v>
      </c>
      <c r="E17" s="39">
        <v>299.8</v>
      </c>
      <c r="F17" s="38">
        <v>1718</v>
      </c>
      <c r="G17" s="39">
        <v>343.32</v>
      </c>
      <c r="H17" s="38">
        <v>611</v>
      </c>
      <c r="I17" s="40">
        <v>339.38</v>
      </c>
      <c r="J17" s="93" t="s">
        <v>60</v>
      </c>
      <c r="K17" s="36" t="s">
        <v>103</v>
      </c>
      <c r="L17" s="43" t="s">
        <v>104</v>
      </c>
      <c r="M17" s="38" t="s">
        <v>103</v>
      </c>
      <c r="N17" s="42" t="s">
        <v>104</v>
      </c>
      <c r="O17" s="38" t="s">
        <v>103</v>
      </c>
      <c r="P17" s="3" t="s">
        <v>104</v>
      </c>
      <c r="Q17" s="38" t="s">
        <v>103</v>
      </c>
      <c r="R17" s="40" t="s">
        <v>104</v>
      </c>
    </row>
    <row r="18" spans="1:23" x14ac:dyDescent="0.2">
      <c r="A18" s="93" t="s">
        <v>9</v>
      </c>
      <c r="B18" s="36">
        <v>22030</v>
      </c>
      <c r="C18" s="43">
        <v>808.52</v>
      </c>
      <c r="D18" s="38">
        <v>8968</v>
      </c>
      <c r="E18" s="39">
        <v>804.33</v>
      </c>
      <c r="F18" s="38">
        <v>3645</v>
      </c>
      <c r="G18" s="39">
        <v>804.61</v>
      </c>
      <c r="H18" s="38">
        <v>9417</v>
      </c>
      <c r="I18" s="40">
        <v>814.01</v>
      </c>
      <c r="J18" s="93" t="s">
        <v>9</v>
      </c>
      <c r="K18" s="36">
        <v>13</v>
      </c>
      <c r="L18" s="43">
        <v>887.72</v>
      </c>
      <c r="M18" s="38" t="s">
        <v>103</v>
      </c>
      <c r="N18" s="42" t="s">
        <v>104</v>
      </c>
      <c r="O18" s="38">
        <v>13</v>
      </c>
      <c r="P18" s="39">
        <v>887.72</v>
      </c>
      <c r="Q18" s="38" t="s">
        <v>103</v>
      </c>
      <c r="R18" s="40" t="s">
        <v>104</v>
      </c>
      <c r="W18" s="120">
        <f>C31-'u svibnju 2021.'!E21</f>
        <v>0</v>
      </c>
    </row>
    <row r="19" spans="1:23" x14ac:dyDescent="0.2">
      <c r="A19" s="93" t="s">
        <v>10</v>
      </c>
      <c r="B19" s="36">
        <v>92164</v>
      </c>
      <c r="C19" s="44">
        <v>1247.3800000000001</v>
      </c>
      <c r="D19" s="38">
        <v>48181</v>
      </c>
      <c r="E19" s="45">
        <v>1253.77</v>
      </c>
      <c r="F19" s="38">
        <v>12401</v>
      </c>
      <c r="G19" s="45">
        <v>1277.22</v>
      </c>
      <c r="H19" s="38">
        <v>31582</v>
      </c>
      <c r="I19" s="46">
        <v>1225.92</v>
      </c>
      <c r="J19" s="93" t="s">
        <v>10</v>
      </c>
      <c r="K19" s="36">
        <v>45</v>
      </c>
      <c r="L19" s="44">
        <v>1330.07</v>
      </c>
      <c r="M19" s="38">
        <v>2</v>
      </c>
      <c r="N19" s="45">
        <v>1339.28</v>
      </c>
      <c r="O19" s="38">
        <v>33</v>
      </c>
      <c r="P19" s="39">
        <v>1323.3</v>
      </c>
      <c r="Q19" s="38">
        <v>10</v>
      </c>
      <c r="R19" s="46">
        <v>1350.58</v>
      </c>
    </row>
    <row r="20" spans="1:23" x14ac:dyDescent="0.2">
      <c r="A20" s="93" t="s">
        <v>11</v>
      </c>
      <c r="B20" s="36">
        <v>139741</v>
      </c>
      <c r="C20" s="44">
        <v>1768.57</v>
      </c>
      <c r="D20" s="38">
        <v>82291</v>
      </c>
      <c r="E20" s="45">
        <v>1777.23</v>
      </c>
      <c r="F20" s="38">
        <v>27340</v>
      </c>
      <c r="G20" s="45">
        <v>1763.63</v>
      </c>
      <c r="H20" s="38">
        <v>30110</v>
      </c>
      <c r="I20" s="46">
        <v>1749.41</v>
      </c>
      <c r="J20" s="93" t="s">
        <v>11</v>
      </c>
      <c r="K20" s="36">
        <v>169</v>
      </c>
      <c r="L20" s="44">
        <v>1828.3</v>
      </c>
      <c r="M20" s="38" t="s">
        <v>103</v>
      </c>
      <c r="N20" s="45" t="s">
        <v>104</v>
      </c>
      <c r="O20" s="38">
        <v>97</v>
      </c>
      <c r="P20" s="45">
        <v>1772.06</v>
      </c>
      <c r="Q20" s="38">
        <v>72</v>
      </c>
      <c r="R20" s="46">
        <v>1904.07</v>
      </c>
    </row>
    <row r="21" spans="1:23" x14ac:dyDescent="0.2">
      <c r="A21" s="93" t="s">
        <v>61</v>
      </c>
      <c r="B21" s="36">
        <v>193334</v>
      </c>
      <c r="C21" s="44">
        <v>2245.11</v>
      </c>
      <c r="D21" s="38">
        <v>120713</v>
      </c>
      <c r="E21" s="45">
        <v>2250.9499999999998</v>
      </c>
      <c r="F21" s="38">
        <v>25997</v>
      </c>
      <c r="G21" s="45">
        <v>2241.7399999999998</v>
      </c>
      <c r="H21" s="38">
        <v>46624</v>
      </c>
      <c r="I21" s="46">
        <v>2231.88</v>
      </c>
      <c r="J21" s="93" t="s">
        <v>61</v>
      </c>
      <c r="K21" s="36">
        <v>1549</v>
      </c>
      <c r="L21" s="44">
        <v>2324.8000000000002</v>
      </c>
      <c r="M21" s="38">
        <v>17</v>
      </c>
      <c r="N21" s="45">
        <v>2307.08</v>
      </c>
      <c r="O21" s="38">
        <v>1016</v>
      </c>
      <c r="P21" s="45">
        <v>2361.34</v>
      </c>
      <c r="Q21" s="38">
        <v>516</v>
      </c>
      <c r="R21" s="46">
        <v>2253.42</v>
      </c>
    </row>
    <row r="22" spans="1:23" x14ac:dyDescent="0.2">
      <c r="A22" s="93" t="s">
        <v>62</v>
      </c>
      <c r="B22" s="36">
        <v>148115</v>
      </c>
      <c r="C22" s="44">
        <v>2762.24</v>
      </c>
      <c r="D22" s="38">
        <v>106589</v>
      </c>
      <c r="E22" s="45">
        <v>2771.7</v>
      </c>
      <c r="F22" s="38">
        <v>14141</v>
      </c>
      <c r="G22" s="45">
        <v>2757.62</v>
      </c>
      <c r="H22" s="38">
        <v>27385</v>
      </c>
      <c r="I22" s="46">
        <v>2727.83</v>
      </c>
      <c r="J22" s="93" t="s">
        <v>62</v>
      </c>
      <c r="K22" s="36">
        <v>4116</v>
      </c>
      <c r="L22" s="44">
        <v>2829.29</v>
      </c>
      <c r="M22" s="38">
        <v>717</v>
      </c>
      <c r="N22" s="45">
        <v>2957.4</v>
      </c>
      <c r="O22" s="38">
        <v>2585</v>
      </c>
      <c r="P22" s="45">
        <v>2807.73</v>
      </c>
      <c r="Q22" s="38">
        <v>814</v>
      </c>
      <c r="R22" s="46">
        <v>2784.89</v>
      </c>
    </row>
    <row r="23" spans="1:23" x14ac:dyDescent="0.2">
      <c r="A23" s="93" t="s">
        <v>63</v>
      </c>
      <c r="B23" s="36">
        <v>112515</v>
      </c>
      <c r="C23" s="44">
        <v>3228.24</v>
      </c>
      <c r="D23" s="38">
        <v>88332</v>
      </c>
      <c r="E23" s="45">
        <v>3231.79</v>
      </c>
      <c r="F23" s="38">
        <v>8325</v>
      </c>
      <c r="G23" s="45">
        <v>3189.91</v>
      </c>
      <c r="H23" s="38">
        <v>15858</v>
      </c>
      <c r="I23" s="46">
        <v>3228.56</v>
      </c>
      <c r="J23" s="93" t="s">
        <v>63</v>
      </c>
      <c r="K23" s="36">
        <v>6302</v>
      </c>
      <c r="L23" s="44">
        <v>3227.79</v>
      </c>
      <c r="M23" s="38">
        <v>1542</v>
      </c>
      <c r="N23" s="45">
        <v>3179.65</v>
      </c>
      <c r="O23" s="38">
        <v>4305</v>
      </c>
      <c r="P23" s="45">
        <v>3242.38</v>
      </c>
      <c r="Q23" s="38">
        <v>455</v>
      </c>
      <c r="R23" s="46">
        <v>3252.87</v>
      </c>
    </row>
    <row r="24" spans="1:23" x14ac:dyDescent="0.2">
      <c r="A24" s="93" t="s">
        <v>64</v>
      </c>
      <c r="B24" s="36">
        <v>78519</v>
      </c>
      <c r="C24" s="44">
        <v>3733.49</v>
      </c>
      <c r="D24" s="38">
        <v>66428</v>
      </c>
      <c r="E24" s="45">
        <v>3735.35</v>
      </c>
      <c r="F24" s="38">
        <v>3248</v>
      </c>
      <c r="G24" s="45">
        <v>3710.8</v>
      </c>
      <c r="H24" s="38">
        <v>8843</v>
      </c>
      <c r="I24" s="46">
        <v>3727.84</v>
      </c>
      <c r="J24" s="93" t="s">
        <v>64</v>
      </c>
      <c r="K24" s="36">
        <v>4647</v>
      </c>
      <c r="L24" s="44">
        <v>3712.55</v>
      </c>
      <c r="M24" s="38">
        <v>518</v>
      </c>
      <c r="N24" s="45">
        <v>3646.56</v>
      </c>
      <c r="O24" s="38">
        <v>3586</v>
      </c>
      <c r="P24" s="45">
        <v>3723.55</v>
      </c>
      <c r="Q24" s="38">
        <v>543</v>
      </c>
      <c r="R24" s="46">
        <v>3702.88</v>
      </c>
    </row>
    <row r="25" spans="1:23" x14ac:dyDescent="0.2">
      <c r="A25" s="93" t="s">
        <v>65</v>
      </c>
      <c r="B25" s="36">
        <v>62572</v>
      </c>
      <c r="C25" s="44">
        <v>4231.43</v>
      </c>
      <c r="D25" s="38">
        <v>54910</v>
      </c>
      <c r="E25" s="45">
        <v>4233.79</v>
      </c>
      <c r="F25" s="38">
        <v>1547</v>
      </c>
      <c r="G25" s="45">
        <v>4205.8</v>
      </c>
      <c r="H25" s="38">
        <v>6115</v>
      </c>
      <c r="I25" s="46">
        <v>4216.7299999999996</v>
      </c>
      <c r="J25" s="93" t="s">
        <v>65</v>
      </c>
      <c r="K25" s="36">
        <v>7663</v>
      </c>
      <c r="L25" s="44">
        <v>4211.6000000000004</v>
      </c>
      <c r="M25" s="38">
        <v>157</v>
      </c>
      <c r="N25" s="45">
        <v>4180.57</v>
      </c>
      <c r="O25" s="38">
        <v>6623</v>
      </c>
      <c r="P25" s="45">
        <v>4207.17</v>
      </c>
      <c r="Q25" s="38">
        <v>883</v>
      </c>
      <c r="R25" s="46">
        <v>4250.41</v>
      </c>
    </row>
    <row r="26" spans="1:23" x14ac:dyDescent="0.2">
      <c r="A26" s="93" t="s">
        <v>66</v>
      </c>
      <c r="B26" s="36">
        <v>39636</v>
      </c>
      <c r="C26" s="44">
        <v>4730.5</v>
      </c>
      <c r="D26" s="38">
        <v>35917</v>
      </c>
      <c r="E26" s="45">
        <v>4731.01</v>
      </c>
      <c r="F26" s="38">
        <v>595</v>
      </c>
      <c r="G26" s="45">
        <v>4723.8900000000003</v>
      </c>
      <c r="H26" s="38">
        <v>3124</v>
      </c>
      <c r="I26" s="46">
        <v>4725.88</v>
      </c>
      <c r="J26" s="93" t="s">
        <v>66</v>
      </c>
      <c r="K26" s="36">
        <v>3602</v>
      </c>
      <c r="L26" s="44">
        <v>4740.5600000000004</v>
      </c>
      <c r="M26" s="38">
        <v>43</v>
      </c>
      <c r="N26" s="45">
        <v>4757.07</v>
      </c>
      <c r="O26" s="38">
        <v>2981</v>
      </c>
      <c r="P26" s="45">
        <v>4745.2299999999996</v>
      </c>
      <c r="Q26" s="38">
        <v>578</v>
      </c>
      <c r="R26" s="46">
        <v>4715.2299999999996</v>
      </c>
    </row>
    <row r="27" spans="1:23" x14ac:dyDescent="0.2">
      <c r="A27" s="93" t="s">
        <v>12</v>
      </c>
      <c r="B27" s="36">
        <v>40276</v>
      </c>
      <c r="C27" s="47">
        <v>5426.68</v>
      </c>
      <c r="D27" s="38">
        <v>36347</v>
      </c>
      <c r="E27" s="45">
        <v>5427.41</v>
      </c>
      <c r="F27" s="38">
        <v>606</v>
      </c>
      <c r="G27" s="45">
        <v>5410.63</v>
      </c>
      <c r="H27" s="38">
        <v>3323</v>
      </c>
      <c r="I27" s="46">
        <v>5421.67</v>
      </c>
      <c r="J27" s="93" t="s">
        <v>12</v>
      </c>
      <c r="K27" s="36">
        <v>9121</v>
      </c>
      <c r="L27" s="47">
        <v>5416.19</v>
      </c>
      <c r="M27" s="38">
        <v>87</v>
      </c>
      <c r="N27" s="45">
        <v>5374.99</v>
      </c>
      <c r="O27" s="38">
        <v>7572</v>
      </c>
      <c r="P27" s="45">
        <v>5405.7</v>
      </c>
      <c r="Q27" s="38">
        <v>1462</v>
      </c>
      <c r="R27" s="46">
        <v>5472.95</v>
      </c>
    </row>
    <row r="28" spans="1:23" x14ac:dyDescent="0.2">
      <c r="A28" s="93" t="s">
        <v>13</v>
      </c>
      <c r="B28" s="36">
        <v>18791</v>
      </c>
      <c r="C28" s="47">
        <v>6407.64</v>
      </c>
      <c r="D28" s="38">
        <v>17131</v>
      </c>
      <c r="E28" s="45">
        <v>6413.72</v>
      </c>
      <c r="F28" s="38">
        <v>249</v>
      </c>
      <c r="G28" s="45">
        <v>6406.6</v>
      </c>
      <c r="H28" s="38">
        <v>1411</v>
      </c>
      <c r="I28" s="46">
        <v>6333.97</v>
      </c>
      <c r="J28" s="93" t="s">
        <v>13</v>
      </c>
      <c r="K28" s="36">
        <v>8242</v>
      </c>
      <c r="L28" s="47">
        <v>6450.65</v>
      </c>
      <c r="M28" s="38">
        <v>43</v>
      </c>
      <c r="N28" s="45">
        <v>6353.36</v>
      </c>
      <c r="O28" s="38">
        <v>7149</v>
      </c>
      <c r="P28" s="45">
        <v>6447.98</v>
      </c>
      <c r="Q28" s="38">
        <v>1050</v>
      </c>
      <c r="R28" s="46">
        <v>6472.76</v>
      </c>
    </row>
    <row r="29" spans="1:23" x14ac:dyDescent="0.2">
      <c r="A29" s="93" t="s">
        <v>14</v>
      </c>
      <c r="B29" s="36">
        <v>7216</v>
      </c>
      <c r="C29" s="47">
        <v>7426.23</v>
      </c>
      <c r="D29" s="38">
        <v>6832</v>
      </c>
      <c r="E29" s="45">
        <v>7426.97</v>
      </c>
      <c r="F29" s="38">
        <v>78</v>
      </c>
      <c r="G29" s="45">
        <v>7427.36</v>
      </c>
      <c r="H29" s="38">
        <v>306</v>
      </c>
      <c r="I29" s="46">
        <v>7409.51</v>
      </c>
      <c r="J29" s="93" t="s">
        <v>14</v>
      </c>
      <c r="K29" s="36">
        <v>8667</v>
      </c>
      <c r="L29" s="47">
        <v>7613.02</v>
      </c>
      <c r="M29" s="38">
        <v>19</v>
      </c>
      <c r="N29" s="45">
        <v>7446.24</v>
      </c>
      <c r="O29" s="38">
        <v>5820</v>
      </c>
      <c r="P29" s="45">
        <v>7567</v>
      </c>
      <c r="Q29" s="38">
        <v>2828</v>
      </c>
      <c r="R29" s="46">
        <v>7708.85</v>
      </c>
    </row>
    <row r="30" spans="1:23" x14ac:dyDescent="0.2">
      <c r="A30" s="93" t="s">
        <v>67</v>
      </c>
      <c r="B30" s="36">
        <v>8110</v>
      </c>
      <c r="C30" s="47">
        <v>9353.7199999999993</v>
      </c>
      <c r="D30" s="38">
        <v>7912</v>
      </c>
      <c r="E30" s="45">
        <v>9355.35</v>
      </c>
      <c r="F30" s="38">
        <v>37</v>
      </c>
      <c r="G30" s="45">
        <v>9148.77</v>
      </c>
      <c r="H30" s="38">
        <v>161</v>
      </c>
      <c r="I30" s="46">
        <v>9320.27</v>
      </c>
      <c r="J30" s="93" t="s">
        <v>67</v>
      </c>
      <c r="K30" s="36">
        <v>16671</v>
      </c>
      <c r="L30" s="47">
        <v>9418.19</v>
      </c>
      <c r="M30" s="38">
        <v>11</v>
      </c>
      <c r="N30" s="45">
        <v>9289.26</v>
      </c>
      <c r="O30" s="38">
        <v>11084</v>
      </c>
      <c r="P30" s="45">
        <v>9464.2800000000007</v>
      </c>
      <c r="Q30" s="38">
        <v>5576</v>
      </c>
      <c r="R30" s="46">
        <v>9326.81</v>
      </c>
    </row>
    <row r="31" spans="1:23" x14ac:dyDescent="0.2">
      <c r="A31" s="48" t="s">
        <v>1</v>
      </c>
      <c r="B31" s="49">
        <v>966250</v>
      </c>
      <c r="C31" s="50">
        <v>2899.08</v>
      </c>
      <c r="D31" s="49">
        <v>681453</v>
      </c>
      <c r="E31" s="50">
        <v>3153.85</v>
      </c>
      <c r="F31" s="49">
        <v>99927</v>
      </c>
      <c r="G31" s="50">
        <v>2187.31</v>
      </c>
      <c r="H31" s="49">
        <v>184870</v>
      </c>
      <c r="I31" s="50">
        <v>2344.67</v>
      </c>
      <c r="J31" s="48" t="s">
        <v>1</v>
      </c>
      <c r="K31" s="49">
        <v>70807</v>
      </c>
      <c r="L31" s="50">
        <v>6046.43</v>
      </c>
      <c r="M31" s="49">
        <v>3156</v>
      </c>
      <c r="N31" s="50">
        <v>3421.95</v>
      </c>
      <c r="O31" s="49">
        <v>52864</v>
      </c>
      <c r="P31" s="50">
        <v>5962.01</v>
      </c>
      <c r="Q31" s="49">
        <v>14787</v>
      </c>
      <c r="R31" s="50">
        <v>6908.39</v>
      </c>
    </row>
    <row r="32" spans="1:23" x14ac:dyDescent="0.2">
      <c r="A32" s="2"/>
      <c r="B32" s="2"/>
      <c r="C32" s="2"/>
      <c r="D32" s="2"/>
      <c r="E32" s="2"/>
      <c r="F32" s="2"/>
      <c r="G32" s="2"/>
      <c r="H32" s="2"/>
      <c r="I32" s="2"/>
    </row>
    <row r="33" spans="1:23" ht="21.75" customHeight="1" x14ac:dyDescent="0.2">
      <c r="A33" s="69"/>
      <c r="B33" s="51"/>
      <c r="C33" s="51"/>
      <c r="D33" s="16"/>
      <c r="E33" s="52"/>
      <c r="F33" s="53"/>
      <c r="G33" s="19"/>
      <c r="H33" s="53"/>
      <c r="I33" s="19"/>
      <c r="J33" s="152" t="s">
        <v>99</v>
      </c>
      <c r="K33" s="152"/>
      <c r="L33" s="152"/>
      <c r="M33" s="152"/>
      <c r="N33" s="152"/>
      <c r="O33" s="152"/>
      <c r="P33" s="152"/>
      <c r="Q33" s="152"/>
      <c r="R33" s="152"/>
    </row>
    <row r="34" spans="1:23" x14ac:dyDescent="0.2">
      <c r="A34" s="2"/>
      <c r="B34" s="2"/>
      <c r="C34" s="2"/>
      <c r="D34" s="2"/>
      <c r="E34" s="2"/>
      <c r="F34" s="2"/>
      <c r="G34" s="2"/>
      <c r="H34" s="2"/>
      <c r="I34" s="2"/>
      <c r="V34" s="3"/>
    </row>
    <row r="35" spans="1:23" x14ac:dyDescent="0.2">
      <c r="A35" s="2"/>
      <c r="B35" s="2"/>
      <c r="C35" s="2"/>
      <c r="D35" s="2"/>
      <c r="E35" s="2"/>
      <c r="F35" s="2"/>
      <c r="G35" s="2"/>
      <c r="H35" s="2"/>
      <c r="I35" s="2"/>
      <c r="V35" s="3"/>
    </row>
    <row r="36" spans="1:23" x14ac:dyDescent="0.2">
      <c r="A36" s="54"/>
      <c r="B36" s="41"/>
      <c r="C36" s="47"/>
      <c r="D36" s="41"/>
      <c r="E36" s="47"/>
      <c r="F36" s="41"/>
      <c r="G36" s="47"/>
      <c r="H36" s="41"/>
      <c r="I36" s="47"/>
      <c r="V36" s="3"/>
    </row>
    <row r="37" spans="1:23" ht="12.75" x14ac:dyDescent="0.2">
      <c r="A37" s="146" t="s">
        <v>24</v>
      </c>
      <c r="B37" s="146"/>
      <c r="C37" s="146"/>
      <c r="D37" s="146"/>
      <c r="E37" s="146"/>
      <c r="F37" s="146"/>
      <c r="G37" s="146"/>
      <c r="H37" s="146"/>
      <c r="I37" s="146"/>
      <c r="J37" s="146" t="s">
        <v>27</v>
      </c>
      <c r="K37" s="146"/>
      <c r="L37" s="146"/>
      <c r="M37" s="146"/>
      <c r="N37" s="146"/>
      <c r="O37" s="146"/>
      <c r="P37" s="146"/>
      <c r="Q37" s="146"/>
      <c r="R37" s="146"/>
      <c r="V37" s="3"/>
    </row>
    <row r="38" spans="1:23" ht="12.75" x14ac:dyDescent="0.2">
      <c r="A38" s="146" t="s">
        <v>23</v>
      </c>
      <c r="B38" s="146"/>
      <c r="C38" s="146"/>
      <c r="D38" s="146"/>
      <c r="E38" s="146"/>
      <c r="F38" s="146"/>
      <c r="G38" s="146"/>
      <c r="H38" s="146"/>
      <c r="I38" s="146"/>
      <c r="J38" s="146" t="s">
        <v>28</v>
      </c>
      <c r="K38" s="146"/>
      <c r="L38" s="146"/>
      <c r="M38" s="146"/>
      <c r="N38" s="146"/>
      <c r="O38" s="146"/>
      <c r="P38" s="146"/>
      <c r="Q38" s="146"/>
      <c r="R38" s="146"/>
      <c r="V38" s="3"/>
    </row>
    <row r="39" spans="1:23" ht="12.75" x14ac:dyDescent="0.2">
      <c r="A39" s="146" t="s">
        <v>15</v>
      </c>
      <c r="B39" s="146"/>
      <c r="C39" s="146"/>
      <c r="D39" s="146"/>
      <c r="E39" s="146"/>
      <c r="F39" s="146"/>
      <c r="G39" s="146"/>
      <c r="H39" s="146"/>
      <c r="I39" s="146"/>
      <c r="J39" s="146" t="s">
        <v>79</v>
      </c>
      <c r="K39" s="146"/>
      <c r="L39" s="146"/>
      <c r="M39" s="146"/>
      <c r="N39" s="146"/>
      <c r="O39" s="146"/>
      <c r="P39" s="146"/>
      <c r="Q39" s="146"/>
      <c r="R39" s="146"/>
      <c r="V39" s="3"/>
    </row>
    <row r="40" spans="1:23" ht="12.75" x14ac:dyDescent="0.2">
      <c r="A40" s="146" t="s">
        <v>71</v>
      </c>
      <c r="B40" s="146"/>
      <c r="C40" s="146"/>
      <c r="D40" s="146"/>
      <c r="E40" s="146"/>
      <c r="F40" s="146"/>
      <c r="G40" s="146"/>
      <c r="H40" s="146"/>
      <c r="I40" s="146"/>
      <c r="J40" s="146" t="s">
        <v>80</v>
      </c>
      <c r="K40" s="146"/>
      <c r="L40" s="146"/>
      <c r="M40" s="146"/>
      <c r="N40" s="146"/>
      <c r="O40" s="146"/>
      <c r="P40" s="146"/>
      <c r="Q40" s="146"/>
      <c r="R40" s="146"/>
      <c r="V40" s="3"/>
    </row>
    <row r="41" spans="1:23" ht="12.75" x14ac:dyDescent="0.2">
      <c r="A41" s="147" t="s">
        <v>72</v>
      </c>
      <c r="B41" s="147"/>
      <c r="C41" s="147"/>
      <c r="D41" s="147"/>
      <c r="E41" s="147"/>
      <c r="F41" s="147"/>
      <c r="G41" s="147"/>
      <c r="H41" s="147"/>
      <c r="I41" s="147"/>
      <c r="J41" s="147" t="s">
        <v>72</v>
      </c>
      <c r="K41" s="147"/>
      <c r="L41" s="147"/>
      <c r="M41" s="147"/>
      <c r="N41" s="147"/>
      <c r="O41" s="147"/>
      <c r="P41" s="147"/>
      <c r="Q41" s="147"/>
      <c r="R41" s="147"/>
      <c r="V41" s="3"/>
    </row>
    <row r="42" spans="1:23" ht="12.75" customHeight="1" x14ac:dyDescent="0.2">
      <c r="A42" s="148" t="str">
        <f>A10</f>
        <v>za travanj 2021. (isplata u svibnju 2021.)</v>
      </c>
      <c r="B42" s="148"/>
      <c r="C42" s="148"/>
      <c r="D42" s="148"/>
      <c r="E42" s="148"/>
      <c r="F42" s="148"/>
      <c r="G42" s="148"/>
      <c r="H42" s="148"/>
      <c r="I42" s="148"/>
      <c r="J42" s="148" t="str">
        <f>A10</f>
        <v>za travanj 2021. (isplata u svibnju 2021.)</v>
      </c>
      <c r="K42" s="148"/>
      <c r="L42" s="148"/>
      <c r="M42" s="148"/>
      <c r="N42" s="148"/>
      <c r="O42" s="148"/>
      <c r="P42" s="148"/>
      <c r="Q42" s="148"/>
      <c r="R42" s="148"/>
      <c r="V42" s="3"/>
    </row>
    <row r="43" spans="1:23" x14ac:dyDescent="0.2">
      <c r="A43" s="28" t="s">
        <v>16</v>
      </c>
      <c r="E43" s="3" t="s">
        <v>17</v>
      </c>
      <c r="J43" s="28" t="s">
        <v>18</v>
      </c>
      <c r="V43" s="3"/>
    </row>
    <row r="44" spans="1:23" x14ac:dyDescent="0.2">
      <c r="A44" s="29"/>
      <c r="B44" s="153" t="s">
        <v>6</v>
      </c>
      <c r="C44" s="154"/>
      <c r="D44" s="154"/>
      <c r="E44" s="154"/>
      <c r="F44" s="154"/>
      <c r="G44" s="154"/>
      <c r="H44" s="154"/>
      <c r="I44" s="155"/>
      <c r="J44" s="29"/>
      <c r="K44" s="153" t="s">
        <v>6</v>
      </c>
      <c r="L44" s="154"/>
      <c r="M44" s="154"/>
      <c r="N44" s="154"/>
      <c r="O44" s="154"/>
      <c r="P44" s="154"/>
      <c r="Q44" s="154"/>
      <c r="R44" s="155"/>
      <c r="V44" s="3"/>
    </row>
    <row r="45" spans="1:23" x14ac:dyDescent="0.2">
      <c r="A45" s="30"/>
      <c r="B45" s="153" t="s">
        <v>1</v>
      </c>
      <c r="C45" s="155"/>
      <c r="D45" s="153" t="s">
        <v>7</v>
      </c>
      <c r="E45" s="155"/>
      <c r="F45" s="153" t="s">
        <v>70</v>
      </c>
      <c r="G45" s="155"/>
      <c r="H45" s="153" t="s">
        <v>8</v>
      </c>
      <c r="I45" s="155"/>
      <c r="J45" s="30"/>
      <c r="K45" s="153" t="s">
        <v>1</v>
      </c>
      <c r="L45" s="155"/>
      <c r="M45" s="153" t="s">
        <v>7</v>
      </c>
      <c r="N45" s="155"/>
      <c r="O45" s="153" t="s">
        <v>70</v>
      </c>
      <c r="P45" s="155"/>
      <c r="Q45" s="153" t="s">
        <v>8</v>
      </c>
      <c r="R45" s="155"/>
      <c r="V45" s="3"/>
    </row>
    <row r="46" spans="1:23" ht="24" x14ac:dyDescent="0.2">
      <c r="A46" s="31" t="s">
        <v>19</v>
      </c>
      <c r="B46" s="12" t="s">
        <v>20</v>
      </c>
      <c r="C46" s="68" t="s">
        <v>21</v>
      </c>
      <c r="D46" s="13" t="s">
        <v>20</v>
      </c>
      <c r="E46" s="68" t="s">
        <v>21</v>
      </c>
      <c r="F46" s="13" t="s">
        <v>20</v>
      </c>
      <c r="G46" s="68" t="s">
        <v>21</v>
      </c>
      <c r="H46" s="13" t="s">
        <v>22</v>
      </c>
      <c r="I46" s="68" t="s">
        <v>21</v>
      </c>
      <c r="J46" s="31" t="s">
        <v>19</v>
      </c>
      <c r="K46" s="12" t="s">
        <v>20</v>
      </c>
      <c r="L46" s="68" t="s">
        <v>21</v>
      </c>
      <c r="M46" s="13" t="s">
        <v>20</v>
      </c>
      <c r="N46" s="68" t="s">
        <v>21</v>
      </c>
      <c r="O46" s="13" t="s">
        <v>20</v>
      </c>
      <c r="P46" s="68" t="s">
        <v>21</v>
      </c>
      <c r="Q46" s="13" t="s">
        <v>22</v>
      </c>
      <c r="R46" s="68" t="s">
        <v>21</v>
      </c>
      <c r="V46" s="3"/>
    </row>
    <row r="47" spans="1:23" s="35" customFormat="1" ht="9" customHeight="1" x14ac:dyDescent="0.15">
      <c r="A47" s="34">
        <v>0</v>
      </c>
      <c r="B47" s="55">
        <v>1</v>
      </c>
      <c r="C47" s="55">
        <v>2</v>
      </c>
      <c r="D47" s="55">
        <v>3</v>
      </c>
      <c r="E47" s="55">
        <v>4</v>
      </c>
      <c r="F47" s="55">
        <v>5</v>
      </c>
      <c r="G47" s="55">
        <v>6</v>
      </c>
      <c r="H47" s="55">
        <v>7</v>
      </c>
      <c r="I47" s="55">
        <v>8</v>
      </c>
      <c r="J47" s="34">
        <v>0</v>
      </c>
      <c r="K47" s="55">
        <v>1</v>
      </c>
      <c r="L47" s="55">
        <v>2</v>
      </c>
      <c r="M47" s="55">
        <v>3</v>
      </c>
      <c r="N47" s="55">
        <v>4</v>
      </c>
      <c r="O47" s="55">
        <v>5</v>
      </c>
      <c r="P47" s="55">
        <v>6</v>
      </c>
      <c r="Q47" s="55">
        <v>7</v>
      </c>
      <c r="R47" s="55">
        <v>8</v>
      </c>
      <c r="W47" s="119"/>
    </row>
    <row r="48" spans="1:23" x14ac:dyDescent="0.2">
      <c r="A48" s="93" t="s">
        <v>60</v>
      </c>
      <c r="B48" s="56" t="s">
        <v>103</v>
      </c>
      <c r="C48" s="57" t="s">
        <v>104</v>
      </c>
      <c r="D48" s="58" t="s">
        <v>103</v>
      </c>
      <c r="E48" s="51" t="s">
        <v>104</v>
      </c>
      <c r="F48" s="58" t="s">
        <v>103</v>
      </c>
      <c r="G48" s="59" t="s">
        <v>104</v>
      </c>
      <c r="H48" s="58" t="s">
        <v>103</v>
      </c>
      <c r="I48" s="60" t="s">
        <v>104</v>
      </c>
      <c r="J48" s="93" t="s">
        <v>60</v>
      </c>
      <c r="K48" s="56">
        <v>36</v>
      </c>
      <c r="L48" s="61">
        <v>262.18</v>
      </c>
      <c r="M48" s="58"/>
      <c r="N48" s="51"/>
      <c r="O48" s="58">
        <v>33</v>
      </c>
      <c r="P48" s="51">
        <v>247.72</v>
      </c>
      <c r="Q48" s="58">
        <v>3</v>
      </c>
      <c r="R48" s="60">
        <v>421.17</v>
      </c>
      <c r="V48" s="3"/>
    </row>
    <row r="49" spans="1:23" x14ac:dyDescent="0.2">
      <c r="A49" s="93" t="s">
        <v>9</v>
      </c>
      <c r="B49" s="56">
        <v>11</v>
      </c>
      <c r="C49" s="57">
        <v>870.26</v>
      </c>
      <c r="D49" s="58" t="s">
        <v>103</v>
      </c>
      <c r="E49" s="51" t="s">
        <v>104</v>
      </c>
      <c r="F49" s="58">
        <v>10</v>
      </c>
      <c r="G49" s="59">
        <v>873.76</v>
      </c>
      <c r="H49" s="58">
        <v>1</v>
      </c>
      <c r="I49" s="60">
        <v>835.18</v>
      </c>
      <c r="J49" s="93" t="s">
        <v>9</v>
      </c>
      <c r="K49" s="56">
        <v>148</v>
      </c>
      <c r="L49" s="61">
        <v>810.44</v>
      </c>
      <c r="M49" s="58"/>
      <c r="N49" s="51"/>
      <c r="O49" s="58">
        <v>128</v>
      </c>
      <c r="P49" s="51">
        <v>804.66</v>
      </c>
      <c r="Q49" s="58">
        <v>20</v>
      </c>
      <c r="R49" s="60">
        <v>847.47</v>
      </c>
      <c r="S49" s="7"/>
      <c r="V49" s="3"/>
    </row>
    <row r="50" spans="1:23" x14ac:dyDescent="0.2">
      <c r="A50" s="93" t="s">
        <v>10</v>
      </c>
      <c r="B50" s="56">
        <v>93</v>
      </c>
      <c r="C50" s="62">
        <v>1337.07</v>
      </c>
      <c r="D50" s="58">
        <v>20</v>
      </c>
      <c r="E50" s="16">
        <v>1400.46</v>
      </c>
      <c r="F50" s="58">
        <v>64</v>
      </c>
      <c r="G50" s="16">
        <v>1315.21</v>
      </c>
      <c r="H50" s="58">
        <v>9</v>
      </c>
      <c r="I50" s="63">
        <v>1351.62</v>
      </c>
      <c r="J50" s="93" t="s">
        <v>10</v>
      </c>
      <c r="K50" s="56">
        <v>279</v>
      </c>
      <c r="L50" s="64">
        <v>1248.79</v>
      </c>
      <c r="M50" s="58"/>
      <c r="N50" s="16"/>
      <c r="O50" s="58">
        <v>223</v>
      </c>
      <c r="P50" s="16">
        <v>1249.45</v>
      </c>
      <c r="Q50" s="58">
        <v>56</v>
      </c>
      <c r="R50" s="63">
        <v>1246.1400000000001</v>
      </c>
      <c r="S50" s="7"/>
      <c r="V50" s="3"/>
    </row>
    <row r="51" spans="1:23" x14ac:dyDescent="0.2">
      <c r="A51" s="93" t="s">
        <v>11</v>
      </c>
      <c r="B51" s="56">
        <v>413</v>
      </c>
      <c r="C51" s="62">
        <v>1773.88</v>
      </c>
      <c r="D51" s="58">
        <v>145</v>
      </c>
      <c r="E51" s="16">
        <v>1749.11</v>
      </c>
      <c r="F51" s="58">
        <v>239</v>
      </c>
      <c r="G51" s="16">
        <v>1786.85</v>
      </c>
      <c r="H51" s="58">
        <v>29</v>
      </c>
      <c r="I51" s="63">
        <v>1790.89</v>
      </c>
      <c r="J51" s="93" t="s">
        <v>11</v>
      </c>
      <c r="K51" s="56">
        <v>642</v>
      </c>
      <c r="L51" s="64">
        <v>1763.27</v>
      </c>
      <c r="M51" s="58"/>
      <c r="N51" s="16"/>
      <c r="O51" s="58">
        <v>495</v>
      </c>
      <c r="P51" s="16">
        <v>1762.04</v>
      </c>
      <c r="Q51" s="58">
        <v>147</v>
      </c>
      <c r="R51" s="63">
        <v>1767.42</v>
      </c>
      <c r="S51" s="7"/>
      <c r="V51" s="3"/>
    </row>
    <row r="52" spans="1:23" x14ac:dyDescent="0.2">
      <c r="A52" s="93" t="s">
        <v>61</v>
      </c>
      <c r="B52" s="56">
        <v>581</v>
      </c>
      <c r="C52" s="62">
        <v>2262.54</v>
      </c>
      <c r="D52" s="58">
        <v>54</v>
      </c>
      <c r="E52" s="16">
        <v>2174.46</v>
      </c>
      <c r="F52" s="58">
        <v>456</v>
      </c>
      <c r="G52" s="16">
        <v>2267.6</v>
      </c>
      <c r="H52" s="58">
        <v>71</v>
      </c>
      <c r="I52" s="63">
        <v>2297.04</v>
      </c>
      <c r="J52" s="93" t="s">
        <v>61</v>
      </c>
      <c r="K52" s="56">
        <v>912</v>
      </c>
      <c r="L52" s="64">
        <v>2249.44</v>
      </c>
      <c r="M52" s="58"/>
      <c r="N52" s="16"/>
      <c r="O52" s="58">
        <v>836</v>
      </c>
      <c r="P52" s="16">
        <v>2249.25</v>
      </c>
      <c r="Q52" s="58">
        <v>76</v>
      </c>
      <c r="R52" s="63">
        <v>2251.5500000000002</v>
      </c>
      <c r="S52" s="7"/>
      <c r="V52" s="3"/>
    </row>
    <row r="53" spans="1:23" x14ac:dyDescent="0.2">
      <c r="A53" s="93" t="s">
        <v>62</v>
      </c>
      <c r="B53" s="56">
        <v>1304</v>
      </c>
      <c r="C53" s="62">
        <v>2803.12</v>
      </c>
      <c r="D53" s="58">
        <v>224</v>
      </c>
      <c r="E53" s="16">
        <v>2868.71</v>
      </c>
      <c r="F53" s="58">
        <v>918</v>
      </c>
      <c r="G53" s="16">
        <v>2789.55</v>
      </c>
      <c r="H53" s="58">
        <v>162</v>
      </c>
      <c r="I53" s="63">
        <v>2789.35</v>
      </c>
      <c r="J53" s="93" t="s">
        <v>62</v>
      </c>
      <c r="K53" s="56">
        <v>1178</v>
      </c>
      <c r="L53" s="64">
        <v>2757.66</v>
      </c>
      <c r="M53" s="58"/>
      <c r="N53" s="16"/>
      <c r="O53" s="58">
        <v>1055</v>
      </c>
      <c r="P53" s="16">
        <v>2740.38</v>
      </c>
      <c r="Q53" s="58">
        <v>123</v>
      </c>
      <c r="R53" s="63">
        <v>2905.87</v>
      </c>
      <c r="S53" s="7"/>
      <c r="V53" s="3"/>
    </row>
    <row r="54" spans="1:23" x14ac:dyDescent="0.2">
      <c r="A54" s="93" t="s">
        <v>63</v>
      </c>
      <c r="B54" s="56">
        <v>3515</v>
      </c>
      <c r="C54" s="62">
        <v>3280.27</v>
      </c>
      <c r="D54" s="58">
        <v>1067</v>
      </c>
      <c r="E54" s="16">
        <v>3281.8</v>
      </c>
      <c r="F54" s="58">
        <v>2250</v>
      </c>
      <c r="G54" s="16">
        <v>3283.17</v>
      </c>
      <c r="H54" s="58">
        <v>198</v>
      </c>
      <c r="I54" s="63">
        <v>3239.09</v>
      </c>
      <c r="J54" s="93" t="s">
        <v>63</v>
      </c>
      <c r="K54" s="56">
        <v>764</v>
      </c>
      <c r="L54" s="64">
        <v>3270.4</v>
      </c>
      <c r="M54" s="58"/>
      <c r="N54" s="16"/>
      <c r="O54" s="58">
        <v>625</v>
      </c>
      <c r="P54" s="16">
        <v>3264.61</v>
      </c>
      <c r="Q54" s="58">
        <v>139</v>
      </c>
      <c r="R54" s="63">
        <v>3296.47</v>
      </c>
      <c r="S54" s="7"/>
      <c r="V54" s="3"/>
    </row>
    <row r="55" spans="1:23" x14ac:dyDescent="0.2">
      <c r="A55" s="93" t="s">
        <v>64</v>
      </c>
      <c r="B55" s="56">
        <v>2897</v>
      </c>
      <c r="C55" s="62">
        <v>3718.23</v>
      </c>
      <c r="D55" s="58">
        <v>1156</v>
      </c>
      <c r="E55" s="16">
        <v>3751.35</v>
      </c>
      <c r="F55" s="58">
        <v>1526</v>
      </c>
      <c r="G55" s="16">
        <v>3693.18</v>
      </c>
      <c r="H55" s="58">
        <v>215</v>
      </c>
      <c r="I55" s="63">
        <v>3717.93</v>
      </c>
      <c r="J55" s="93" t="s">
        <v>64</v>
      </c>
      <c r="K55" s="56">
        <v>444</v>
      </c>
      <c r="L55" s="64">
        <v>3724.81</v>
      </c>
      <c r="M55" s="58"/>
      <c r="N55" s="16"/>
      <c r="O55" s="58">
        <v>345</v>
      </c>
      <c r="P55" s="16">
        <v>3723.03</v>
      </c>
      <c r="Q55" s="58">
        <v>99</v>
      </c>
      <c r="R55" s="63">
        <v>3731</v>
      </c>
      <c r="S55" s="7"/>
      <c r="V55" s="3"/>
      <c r="W55" s="118">
        <f>K62-O62-Q62</f>
        <v>0</v>
      </c>
    </row>
    <row r="56" spans="1:23" x14ac:dyDescent="0.2">
      <c r="A56" s="93" t="s">
        <v>65</v>
      </c>
      <c r="B56" s="56">
        <v>3183</v>
      </c>
      <c r="C56" s="62">
        <v>4188.96</v>
      </c>
      <c r="D56" s="58">
        <v>1213</v>
      </c>
      <c r="E56" s="16">
        <v>4174.2299999999996</v>
      </c>
      <c r="F56" s="58">
        <v>1810</v>
      </c>
      <c r="G56" s="16">
        <v>4197.01</v>
      </c>
      <c r="H56" s="58">
        <v>160</v>
      </c>
      <c r="I56" s="63">
        <v>4209.68</v>
      </c>
      <c r="J56" s="93" t="s">
        <v>65</v>
      </c>
      <c r="K56" s="56">
        <v>877</v>
      </c>
      <c r="L56" s="64">
        <v>4179.49</v>
      </c>
      <c r="M56" s="58"/>
      <c r="N56" s="16"/>
      <c r="O56" s="58">
        <v>751</v>
      </c>
      <c r="P56" s="16">
        <v>4181.13</v>
      </c>
      <c r="Q56" s="58">
        <v>126</v>
      </c>
      <c r="R56" s="63">
        <v>4169.7</v>
      </c>
      <c r="S56" s="7"/>
      <c r="V56" s="3"/>
    </row>
    <row r="57" spans="1:23" x14ac:dyDescent="0.2">
      <c r="A57" s="93" t="s">
        <v>66</v>
      </c>
      <c r="B57" s="56">
        <v>1236</v>
      </c>
      <c r="C57" s="62">
        <v>4735.09</v>
      </c>
      <c r="D57" s="58">
        <v>616</v>
      </c>
      <c r="E57" s="16">
        <v>4753.63</v>
      </c>
      <c r="F57" s="58">
        <v>511</v>
      </c>
      <c r="G57" s="16">
        <v>4711.72</v>
      </c>
      <c r="H57" s="58">
        <v>109</v>
      </c>
      <c r="I57" s="63">
        <v>4739.8</v>
      </c>
      <c r="J57" s="93" t="s">
        <v>66</v>
      </c>
      <c r="K57" s="56">
        <v>578</v>
      </c>
      <c r="L57" s="64">
        <v>4773.2299999999996</v>
      </c>
      <c r="M57" s="58"/>
      <c r="N57" s="16"/>
      <c r="O57" s="58">
        <v>508</v>
      </c>
      <c r="P57" s="16">
        <v>4776.49</v>
      </c>
      <c r="Q57" s="58">
        <v>70</v>
      </c>
      <c r="R57" s="63">
        <v>4749.6000000000004</v>
      </c>
      <c r="S57" s="7"/>
      <c r="V57" s="3"/>
    </row>
    <row r="58" spans="1:23" x14ac:dyDescent="0.2">
      <c r="A58" s="93" t="s">
        <v>12</v>
      </c>
      <c r="B58" s="56">
        <v>1337</v>
      </c>
      <c r="C58" s="62">
        <v>5397.9</v>
      </c>
      <c r="D58" s="58">
        <v>886</v>
      </c>
      <c r="E58" s="16">
        <v>5409.54</v>
      </c>
      <c r="F58" s="58">
        <v>360</v>
      </c>
      <c r="G58" s="16">
        <v>5372.07</v>
      </c>
      <c r="H58" s="58">
        <v>91</v>
      </c>
      <c r="I58" s="63">
        <v>5386.87</v>
      </c>
      <c r="J58" s="93" t="s">
        <v>12</v>
      </c>
      <c r="K58" s="56">
        <v>448</v>
      </c>
      <c r="L58" s="19">
        <v>5455.44</v>
      </c>
      <c r="M58" s="58"/>
      <c r="N58" s="16"/>
      <c r="O58" s="58">
        <v>405</v>
      </c>
      <c r="P58" s="16">
        <v>5459.07</v>
      </c>
      <c r="Q58" s="58">
        <v>43</v>
      </c>
      <c r="R58" s="63">
        <v>5421.2</v>
      </c>
      <c r="S58" s="7"/>
      <c r="V58" s="3"/>
    </row>
    <row r="59" spans="1:23" x14ac:dyDescent="0.2">
      <c r="A59" s="93" t="s">
        <v>13</v>
      </c>
      <c r="B59" s="56">
        <v>694</v>
      </c>
      <c r="C59" s="62">
        <v>6450.71</v>
      </c>
      <c r="D59" s="58">
        <v>566</v>
      </c>
      <c r="E59" s="16">
        <v>6453.41</v>
      </c>
      <c r="F59" s="58">
        <v>85</v>
      </c>
      <c r="G59" s="16">
        <v>6431.91</v>
      </c>
      <c r="H59" s="58">
        <v>43</v>
      </c>
      <c r="I59" s="63">
        <v>6452.3</v>
      </c>
      <c r="J59" s="93" t="s">
        <v>13</v>
      </c>
      <c r="K59" s="56">
        <v>236</v>
      </c>
      <c r="L59" s="19">
        <v>6483.78</v>
      </c>
      <c r="M59" s="58"/>
      <c r="N59" s="16"/>
      <c r="O59" s="58">
        <v>219</v>
      </c>
      <c r="P59" s="16">
        <v>6479.56</v>
      </c>
      <c r="Q59" s="58">
        <v>17</v>
      </c>
      <c r="R59" s="63">
        <v>6538.26</v>
      </c>
      <c r="S59" s="7"/>
      <c r="V59" s="3"/>
    </row>
    <row r="60" spans="1:23" x14ac:dyDescent="0.2">
      <c r="A60" s="93" t="s">
        <v>14</v>
      </c>
      <c r="B60" s="56">
        <v>225</v>
      </c>
      <c r="C60" s="62">
        <v>7422.98</v>
      </c>
      <c r="D60" s="58">
        <v>155</v>
      </c>
      <c r="E60" s="16">
        <v>7395.19</v>
      </c>
      <c r="F60" s="58">
        <v>50</v>
      </c>
      <c r="G60" s="16">
        <v>7441.76</v>
      </c>
      <c r="H60" s="58">
        <v>20</v>
      </c>
      <c r="I60" s="63">
        <v>7591.41</v>
      </c>
      <c r="J60" s="93" t="s">
        <v>14</v>
      </c>
      <c r="K60" s="56">
        <v>109</v>
      </c>
      <c r="L60" s="19">
        <v>7416.38</v>
      </c>
      <c r="M60" s="58"/>
      <c r="N60" s="16"/>
      <c r="O60" s="58">
        <v>100</v>
      </c>
      <c r="P60" s="16">
        <v>7417.81</v>
      </c>
      <c r="Q60" s="58">
        <v>9</v>
      </c>
      <c r="R60" s="63">
        <v>7400.57</v>
      </c>
      <c r="S60" s="7"/>
      <c r="V60" s="3"/>
    </row>
    <row r="61" spans="1:23" x14ac:dyDescent="0.2">
      <c r="A61" s="93" t="s">
        <v>67</v>
      </c>
      <c r="B61" s="56">
        <v>242</v>
      </c>
      <c r="C61" s="62">
        <v>9312.27</v>
      </c>
      <c r="D61" s="58">
        <v>178</v>
      </c>
      <c r="E61" s="16">
        <v>9370.26</v>
      </c>
      <c r="F61" s="58">
        <v>51</v>
      </c>
      <c r="G61" s="16">
        <v>9156.74</v>
      </c>
      <c r="H61" s="58">
        <v>13</v>
      </c>
      <c r="I61" s="63">
        <v>9128.4599999999991</v>
      </c>
      <c r="J61" s="93" t="s">
        <v>67</v>
      </c>
      <c r="K61" s="56">
        <v>62</v>
      </c>
      <c r="L61" s="19">
        <v>9007.7000000000007</v>
      </c>
      <c r="M61" s="58"/>
      <c r="N61" s="16"/>
      <c r="O61" s="58">
        <v>59</v>
      </c>
      <c r="P61" s="16">
        <v>9004.42</v>
      </c>
      <c r="Q61" s="58">
        <v>3</v>
      </c>
      <c r="R61" s="63">
        <v>9072.2999999999993</v>
      </c>
      <c r="S61" s="7"/>
      <c r="V61" s="3"/>
    </row>
    <row r="62" spans="1:23" x14ac:dyDescent="0.2">
      <c r="A62" s="48" t="s">
        <v>1</v>
      </c>
      <c r="B62" s="65">
        <v>15731</v>
      </c>
      <c r="C62" s="66">
        <v>4001.13</v>
      </c>
      <c r="D62" s="65">
        <v>6280</v>
      </c>
      <c r="E62" s="66">
        <v>4479.47</v>
      </c>
      <c r="F62" s="65">
        <v>8330</v>
      </c>
      <c r="G62" s="66">
        <v>3656.87</v>
      </c>
      <c r="H62" s="65">
        <v>1121</v>
      </c>
      <c r="I62" s="66">
        <v>3879.51</v>
      </c>
      <c r="J62" s="48" t="s">
        <v>1</v>
      </c>
      <c r="K62" s="65">
        <v>6713</v>
      </c>
      <c r="L62" s="66">
        <v>3400.51</v>
      </c>
      <c r="M62" s="65"/>
      <c r="N62" s="66"/>
      <c r="O62" s="65">
        <v>5782</v>
      </c>
      <c r="P62" s="66">
        <v>3429.23</v>
      </c>
      <c r="Q62" s="65">
        <v>931</v>
      </c>
      <c r="R62" s="66">
        <v>3222.19</v>
      </c>
      <c r="S62" s="7"/>
      <c r="V62" s="3"/>
    </row>
    <row r="63" spans="1:23" x14ac:dyDescent="0.2">
      <c r="A63" s="54"/>
      <c r="B63" s="53"/>
      <c r="C63" s="19"/>
      <c r="D63" s="53"/>
      <c r="E63" s="19"/>
      <c r="F63" s="53"/>
      <c r="G63" s="19"/>
      <c r="H63" s="53"/>
      <c r="I63" s="19"/>
      <c r="J63" s="54"/>
      <c r="K63" s="53"/>
      <c r="L63" s="19"/>
      <c r="M63" s="53"/>
      <c r="N63" s="19"/>
      <c r="O63" s="53"/>
      <c r="P63" s="19"/>
      <c r="Q63" s="53"/>
      <c r="R63" s="19"/>
      <c r="S63" s="7"/>
      <c r="V63" s="3"/>
    </row>
    <row r="64" spans="1:23" x14ac:dyDescent="0.2">
      <c r="A64" s="54"/>
      <c r="B64" s="41"/>
      <c r="C64" s="47"/>
      <c r="D64" s="41"/>
      <c r="E64" s="47"/>
      <c r="F64" s="41"/>
      <c r="G64" s="47"/>
      <c r="H64" s="41"/>
      <c r="I64" s="47"/>
      <c r="J64" s="7"/>
      <c r="K64" s="7"/>
      <c r="L64" s="7"/>
      <c r="M64" s="7"/>
      <c r="N64" s="7"/>
      <c r="O64" s="7"/>
      <c r="P64" s="7"/>
      <c r="Q64" s="7"/>
      <c r="R64" s="7"/>
      <c r="V64" s="3"/>
    </row>
    <row r="65" spans="1:22" x14ac:dyDescent="0.2">
      <c r="A65" s="1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V65" s="3"/>
    </row>
    <row r="66" spans="1:22" x14ac:dyDescent="0.2">
      <c r="A66" s="54"/>
      <c r="B66" s="41"/>
      <c r="C66" s="47"/>
      <c r="D66" s="41"/>
      <c r="E66" s="47"/>
      <c r="F66" s="41"/>
      <c r="G66" s="47"/>
      <c r="H66" s="41"/>
      <c r="I66" s="47"/>
      <c r="J66" s="7"/>
      <c r="K66" s="7"/>
      <c r="L66" s="7"/>
      <c r="M66" s="7"/>
      <c r="N66" s="7"/>
      <c r="O66" s="7"/>
      <c r="P66" s="7"/>
      <c r="Q66" s="7"/>
      <c r="R66" s="7"/>
      <c r="V66" s="3"/>
    </row>
    <row r="67" spans="1:22" x14ac:dyDescent="0.2">
      <c r="A67" s="1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V67" s="3"/>
    </row>
    <row r="68" spans="1:22" x14ac:dyDescent="0.2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V68" s="3"/>
    </row>
    <row r="69" spans="1:22" x14ac:dyDescent="0.2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V69" s="3"/>
    </row>
    <row r="70" spans="1:22" x14ac:dyDescent="0.2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V70" s="3"/>
    </row>
    <row r="71" spans="1:22" x14ac:dyDescent="0.2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V71" s="3"/>
    </row>
    <row r="72" spans="1:22" x14ac:dyDescent="0.2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V72" s="3"/>
    </row>
    <row r="73" spans="1:22" x14ac:dyDescent="0.2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V73" s="3"/>
    </row>
    <row r="74" spans="1:22" x14ac:dyDescent="0.2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V74" s="3"/>
    </row>
    <row r="75" spans="1:22" x14ac:dyDescent="0.2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V75" s="3"/>
    </row>
    <row r="76" spans="1:22" x14ac:dyDescent="0.2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V76" s="3"/>
    </row>
    <row r="77" spans="1:22" x14ac:dyDescent="0.2">
      <c r="V77" s="3"/>
    </row>
    <row r="78" spans="1:22" x14ac:dyDescent="0.2">
      <c r="V78" s="3"/>
    </row>
    <row r="79" spans="1:22" x14ac:dyDescent="0.2">
      <c r="V79" s="3"/>
    </row>
    <row r="80" spans="1:22" x14ac:dyDescent="0.2">
      <c r="V80" s="3"/>
    </row>
    <row r="81" spans="22:22" x14ac:dyDescent="0.2">
      <c r="V81" s="3"/>
    </row>
    <row r="82" spans="22:22" x14ac:dyDescent="0.2">
      <c r="V82" s="3"/>
    </row>
    <row r="83" spans="22:22" x14ac:dyDescent="0.2">
      <c r="V83" s="3"/>
    </row>
    <row r="84" spans="22:22" x14ac:dyDescent="0.2">
      <c r="V84" s="3"/>
    </row>
    <row r="85" spans="22:22" x14ac:dyDescent="0.2">
      <c r="V85" s="3"/>
    </row>
    <row r="86" spans="22:22" x14ac:dyDescent="0.2">
      <c r="V86" s="3"/>
    </row>
    <row r="87" spans="22:22" x14ac:dyDescent="0.2">
      <c r="V87" s="3"/>
    </row>
    <row r="88" spans="22:22" x14ac:dyDescent="0.2">
      <c r="V88" s="3"/>
    </row>
    <row r="89" spans="22:22" x14ac:dyDescent="0.2">
      <c r="V89" s="3"/>
    </row>
    <row r="90" spans="22:22" x14ac:dyDescent="0.2">
      <c r="V90" s="3"/>
    </row>
    <row r="91" spans="22:22" x14ac:dyDescent="0.2">
      <c r="V91" s="3"/>
    </row>
    <row r="92" spans="22:22" x14ac:dyDescent="0.2">
      <c r="V92" s="3"/>
    </row>
    <row r="93" spans="22:22" x14ac:dyDescent="0.2">
      <c r="V93" s="3"/>
    </row>
  </sheetData>
  <mergeCells count="44">
    <mergeCell ref="J9:R9"/>
    <mergeCell ref="A6:I6"/>
    <mergeCell ref="J6:R6"/>
    <mergeCell ref="A7:I7"/>
    <mergeCell ref="J7:R7"/>
    <mergeCell ref="A8:I8"/>
    <mergeCell ref="J8:R8"/>
    <mergeCell ref="A9:I9"/>
    <mergeCell ref="J10:R10"/>
    <mergeCell ref="A41:I41"/>
    <mergeCell ref="J41:R41"/>
    <mergeCell ref="A40:I40"/>
    <mergeCell ref="J40:R40"/>
    <mergeCell ref="A38:I38"/>
    <mergeCell ref="J38:R38"/>
    <mergeCell ref="A10:I10"/>
    <mergeCell ref="J11:R11"/>
    <mergeCell ref="B13:I13"/>
    <mergeCell ref="K13:R13"/>
    <mergeCell ref="B14:C14"/>
    <mergeCell ref="D14:E14"/>
    <mergeCell ref="F14:G14"/>
    <mergeCell ref="H14:I14"/>
    <mergeCell ref="O14:P14"/>
    <mergeCell ref="Q14:R14"/>
    <mergeCell ref="K14:L14"/>
    <mergeCell ref="M14:N14"/>
    <mergeCell ref="J33:R33"/>
    <mergeCell ref="A37:I37"/>
    <mergeCell ref="J37:R37"/>
    <mergeCell ref="A39:I39"/>
    <mergeCell ref="J39:R39"/>
    <mergeCell ref="O45:P45"/>
    <mergeCell ref="Q45:R45"/>
    <mergeCell ref="H45:I45"/>
    <mergeCell ref="A42:I42"/>
    <mergeCell ref="J42:R42"/>
    <mergeCell ref="K45:L45"/>
    <mergeCell ref="M45:N45"/>
    <mergeCell ref="B44:I44"/>
    <mergeCell ref="K44:R44"/>
    <mergeCell ref="B45:C45"/>
    <mergeCell ref="D45:E45"/>
    <mergeCell ref="F45:G45"/>
  </mergeCells>
  <pageMargins left="0.78740157480314965" right="0.39370078740157483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3</vt:i4>
      </vt:variant>
    </vt:vector>
  </HeadingPairs>
  <TitlesOfParts>
    <vt:vector size="6" baseType="lpstr">
      <vt:lpstr>u svibnju 2021.</vt:lpstr>
      <vt:lpstr>u svibnju 2021.-prema svotama</vt:lpstr>
      <vt:lpstr>u svibnju 2021.-svote bez MU</vt:lpstr>
      <vt:lpstr>'u svibnju 2021.'!Podrucje_ispisa</vt:lpstr>
      <vt:lpstr>'u svibnju 2021.-prema svotama'!Podrucje_ispisa</vt:lpstr>
      <vt:lpstr>'u svibnju 2021.-svote bez MU'!Podrucje_ispisa</vt:lpstr>
    </vt:vector>
  </TitlesOfParts>
  <Company>HZMO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smarijana</dc:creator>
  <cp:lastModifiedBy>Gordana Živec Šašić</cp:lastModifiedBy>
  <cp:lastPrinted>2021-04-28T07:24:56Z</cp:lastPrinted>
  <dcterms:created xsi:type="dcterms:W3CDTF">2012-01-05T13:22:43Z</dcterms:created>
  <dcterms:modified xsi:type="dcterms:W3CDTF">2021-04-28T07:38:39Z</dcterms:modified>
</cp:coreProperties>
</file>