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1\"/>
    </mc:Choice>
  </mc:AlternateContent>
  <bookViews>
    <workbookView xWindow="0" yWindow="765" windowWidth="15195" windowHeight="7725" tabRatio="781"/>
  </bookViews>
  <sheets>
    <sheet name="u rujnu 2021." sheetId="7" r:id="rId1"/>
    <sheet name="u rujnu 2021.-prema svotama" sheetId="6" r:id="rId2"/>
    <sheet name="u rujnu 2021.-svote bez MU" sheetId="8" r:id="rId3"/>
  </sheets>
  <definedNames>
    <definedName name="_xlnm.Print_Area" localSheetId="0">'u rujnu 2021.'!$A$1:$E$54</definedName>
    <definedName name="_xlnm.Print_Area" localSheetId="1">'u rujnu 2021.-prema svotama'!$A$1:$R$65</definedName>
    <definedName name="_xlnm.Print_Area" localSheetId="2">'u rujnu 2021.-svote bez MU'!$A$1:$R$65</definedName>
  </definedNames>
  <calcPr calcId="162913"/>
</workbook>
</file>

<file path=xl/calcChain.xml><?xml version="1.0" encoding="utf-8"?>
<calcChain xmlns="http://schemas.openxmlformats.org/spreadsheetml/2006/main">
  <c r="S23" i="7" l="1"/>
  <c r="E44" i="7" l="1"/>
  <c r="A10" i="6" l="1"/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Q49" i="7" s="1"/>
  <c r="D28" i="7"/>
  <c r="J11" i="8"/>
  <c r="A42" i="8"/>
  <c r="D36" i="7"/>
  <c r="D21" i="7"/>
  <c r="Q47" i="7" l="1"/>
  <c r="T49" i="7" s="1"/>
  <c r="P47" i="7"/>
  <c r="R49" i="7" s="1"/>
  <c r="B44" i="7"/>
  <c r="Q48" i="7"/>
  <c r="S49" i="7" s="1"/>
  <c r="D44" i="7"/>
  <c r="R50" i="7" l="1"/>
  <c r="P23" i="7"/>
  <c r="Q50" i="7"/>
  <c r="R23" i="7"/>
  <c r="R24" i="7"/>
</calcChain>
</file>

<file path=xl/sharedStrings.xml><?xml version="1.0" encoding="utf-8"?>
<sst xmlns="http://schemas.openxmlformats.org/spreadsheetml/2006/main" count="396" uniqueCount="109">
  <si>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</si>
  <si>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</si>
  <si>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</si>
  <si>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</si>
  <si>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</si>
  <si>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</si>
  <si>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</si>
  <si>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</si>
  <si>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</si>
  <si>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</si>
  <si>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</si>
  <si>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</si>
  <si>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</si>
  <si>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</si>
  <si>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</si>
  <si>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</si>
  <si>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</si>
  <si>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</si>
  <si>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</si>
  <si>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</si>
  <si>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</si>
  <si>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</si>
  <si>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</si>
  <si>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</si>
  <si>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</si>
  <si>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</si>
  <si>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</si>
  <si>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</si>
  <si>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</si>
  <si>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</si>
  <si>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</si>
  <si>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</si>
  <si>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</si>
  <si>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</si>
  <si>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</si>
  <si>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</si>
  <si>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</si>
  <si>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</si>
  <si>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</si>
  <si>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</si>
  <si>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</si>
  <si>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</si>
  <si>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</si>
  <si>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</si>
  <si>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</si>
  <si>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</si>
  <si>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</si>
  <si>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</si>
  <si>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</si>
  <si>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</si>
  <si>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</si>
  <si>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</si>
  <si>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</si>
  <si>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</si>
  <si>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</si>
  <si>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</si>
  <si>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</si>
  <si>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</si>
  <si>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</si>
  <si>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</si>
  <si>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</si>
  <si>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</si>
  <si>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</si>
  <si>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</si>
  <si>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</si>
  <si>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</si>
  <si>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</si>
  <si>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</si>
  <si>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</si>
  <si>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</si>
  <si>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</si>
  <si>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</si>
  <si>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</si>
  <si>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</si>
  <si>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</si>
  <si>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</si>
  <si>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</si>
  <si>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</si>
  <si>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</si>
  <si>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</si>
  <si>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</si>
  <si>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</si>
  <si>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</si>
  <si>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</si>
  <si>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</si>
  <si>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</si>
  <si>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</si>
  <si>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</si>
  <si>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</si>
  <si>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</si>
  <si>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</si>
  <si>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</si>
  <si>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</si>
  <si>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</si>
  <si>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</si>
  <si>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</si>
  <si>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</si>
  <si>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</si>
  <si>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</si>
  <si>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</si>
  <si>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</si>
  <si>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</si>
  <si>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</si>
  <si>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</si>
  <si>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</si>
  <si>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</si>
  <si>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kontrola:</t>
  </si>
  <si>
    <r>
      <rPr>
        <vertAlign val="superscript"/>
        <sz val="8"/>
        <color theme="0"/>
        <rFont val="Calibri"/>
        <family val="2"/>
        <charset val="238"/>
        <scheme val="minor"/>
      </rPr>
      <t>3</t>
    </r>
    <r>
      <rPr>
        <sz val="8"/>
        <color theme="0"/>
        <rFont val="Calibri"/>
        <family val="2"/>
        <charset val="238"/>
        <scheme val="minor"/>
      </rPr>
      <t xml:space="preserve"> Zbog nedostavljanja potvrda o životu obustavljena je isplata mirovina za 756 korisnika koji žive u inozemstvu.</t>
    </r>
  </si>
  <si>
    <t>za kolovoz 2021. (isplata u rujnu 2021.)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</si>
</sst>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1F497D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vertAlign val="superscript"/>
      <sz val="8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sz val="10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25" fillId="0" borderId="0" xfId="0" applyFont="1" applyFill="1" applyBorder="1"/>
    <xf numFmtId="0" fontId="25" fillId="0" borderId="0" xfId="0" applyFont="1" applyFill="1"/>
    <xf numFmtId="0" fontId="25" fillId="0" borderId="0" xfId="0" applyFont="1" applyFill="1" applyBorder="1" applyAlignment="1">
      <alignment vertical="top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/>
    <xf numFmtId="0" fontId="31" fillId="0" borderId="0" xfId="0" applyFont="1" applyFill="1" applyBorder="1"/>
    <xf numFmtId="0" fontId="31" fillId="0" borderId="0" xfId="0" applyFont="1" applyFill="1" applyBorder="1" applyAlignment="1">
      <alignment vertical="top"/>
    </xf>
    <xf numFmtId="0" fontId="32" fillId="0" borderId="0" xfId="0" applyFont="1"/>
    <xf numFmtId="4" fontId="31" fillId="0" borderId="0" xfId="0" applyNumberFormat="1" applyFont="1" applyFill="1" applyBorder="1"/>
    <xf numFmtId="0" fontId="20" fillId="2" borderId="0" xfId="0" applyFont="1" applyFill="1" applyBorder="1"/>
    <xf numFmtId="0" fontId="33" fillId="2" borderId="0" xfId="0" applyFont="1" applyFill="1" applyBorder="1"/>
    <xf numFmtId="0" fontId="34" fillId="2" borderId="0" xfId="0" applyFont="1" applyFill="1" applyBorder="1"/>
    <xf numFmtId="0" fontId="20" fillId="2" borderId="0" xfId="0" applyFont="1" applyFill="1" applyBorder="1" applyAlignment="1">
      <alignment vertical="top"/>
    </xf>
    <xf numFmtId="0" fontId="33" fillId="2" borderId="0" xfId="0" applyFont="1" applyFill="1" applyBorder="1" applyAlignment="1">
      <alignment vertical="top"/>
    </xf>
    <xf numFmtId="1" fontId="20" fillId="2" borderId="0" xfId="0" applyNumberFormat="1" applyFont="1" applyFill="1" applyBorder="1"/>
    <xf numFmtId="2" fontId="20" fillId="2" borderId="0" xfId="0" applyNumberFormat="1" applyFont="1" applyFill="1" applyBorder="1"/>
    <xf numFmtId="2" fontId="20" fillId="2" borderId="0" xfId="0" applyNumberFormat="1" applyFont="1" applyFill="1" applyBorder="1" applyAlignment="1">
      <alignment vertical="top"/>
    </xf>
    <xf numFmtId="1" fontId="34" fillId="2" borderId="0" xfId="0" applyNumberFormat="1" applyFont="1" applyFill="1" applyBorder="1"/>
    <xf numFmtId="2" fontId="34" fillId="2" borderId="0" xfId="0" applyNumberFormat="1" applyFont="1" applyFill="1" applyBorder="1"/>
    <xf numFmtId="0" fontId="20" fillId="2" borderId="0" xfId="0" applyFont="1" applyFill="1"/>
    <xf numFmtId="0" fontId="35" fillId="0" borderId="0" xfId="0" applyFont="1"/>
    <xf numFmtId="0" fontId="29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2" fillId="0" borderId="12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zoomScaleNormal="100" workbookViewId="0"/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14" width="9.140625" style="130"/>
    <col min="15" max="20" width="9.140625" style="134"/>
    <col min="21" max="22" width="9.140625" style="135"/>
    <col min="23" max="23" width="9.140625" style="125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47" t="s">
        <v>32</v>
      </c>
      <c r="B5" s="147"/>
      <c r="C5" s="147"/>
      <c r="D5" s="147"/>
      <c r="E5" s="147"/>
    </row>
    <row r="6" spans="1:23" x14ac:dyDescent="0.2">
      <c r="A6" s="147" t="s">
        <v>108</v>
      </c>
      <c r="B6" s="147"/>
      <c r="C6" s="147"/>
      <c r="D6" s="147"/>
      <c r="E6" s="147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48" t="s">
        <v>34</v>
      </c>
      <c r="B8" s="148" t="s">
        <v>22</v>
      </c>
      <c r="C8" s="148" t="s">
        <v>35</v>
      </c>
      <c r="D8" s="156" t="s">
        <v>36</v>
      </c>
      <c r="E8" s="157"/>
    </row>
    <row r="9" spans="1:23" ht="28.5" customHeight="1" x14ac:dyDescent="0.2">
      <c r="A9" s="149"/>
      <c r="B9" s="149"/>
      <c r="C9" s="149"/>
      <c r="D9" s="77" t="s">
        <v>37</v>
      </c>
      <c r="E9" s="78" t="s">
        <v>38</v>
      </c>
      <c r="O9" s="136" t="s">
        <v>94</v>
      </c>
      <c r="W9" s="124"/>
    </row>
    <row r="10" spans="1:23" x14ac:dyDescent="0.2">
      <c r="A10" s="79"/>
      <c r="B10" s="79"/>
      <c r="C10" s="79"/>
      <c r="D10" s="79"/>
      <c r="W10" s="124"/>
    </row>
    <row r="11" spans="1:23" x14ac:dyDescent="0.2">
      <c r="A11" s="70" t="s">
        <v>39</v>
      </c>
      <c r="B11" s="70"/>
      <c r="C11" s="70"/>
      <c r="D11" s="70"/>
      <c r="P11" s="134" t="s">
        <v>91</v>
      </c>
      <c r="R11" s="136" t="s">
        <v>95</v>
      </c>
      <c r="W11" s="124"/>
    </row>
    <row r="12" spans="1:23" ht="18.75" customHeight="1" x14ac:dyDescent="0.2">
      <c r="A12" s="96" t="s">
        <v>40</v>
      </c>
      <c r="B12" s="112">
        <f>P12</f>
        <v>496200</v>
      </c>
      <c r="C12" s="99">
        <f>Q12</f>
        <v>2844.7</v>
      </c>
      <c r="D12" s="96">
        <f>R12</f>
        <v>404768</v>
      </c>
      <c r="E12" s="99">
        <f>S12</f>
        <v>3301.37</v>
      </c>
      <c r="O12" s="134" t="s">
        <v>81</v>
      </c>
      <c r="P12" s="134">
        <v>496200</v>
      </c>
      <c r="Q12" s="134">
        <v>2844.7</v>
      </c>
      <c r="R12" s="144">
        <v>404768</v>
      </c>
      <c r="S12" s="144">
        <v>3301.37</v>
      </c>
      <c r="W12" s="124"/>
    </row>
    <row r="13" spans="1:23" x14ac:dyDescent="0.2">
      <c r="A13" s="80" t="s">
        <v>54</v>
      </c>
      <c r="B13" s="113">
        <f>P14</f>
        <v>41196</v>
      </c>
      <c r="C13" s="111">
        <f>Q14</f>
        <v>3772.61</v>
      </c>
      <c r="D13" s="110">
        <f>R14</f>
        <v>36160</v>
      </c>
      <c r="E13" s="111">
        <f>S14</f>
        <v>3970.53</v>
      </c>
      <c r="O13" s="134" t="s">
        <v>82</v>
      </c>
      <c r="P13" s="134">
        <v>205523</v>
      </c>
      <c r="Q13" s="134">
        <v>2745.78</v>
      </c>
      <c r="R13" s="144">
        <v>169206</v>
      </c>
      <c r="S13" s="144">
        <v>3055.72</v>
      </c>
      <c r="W13" s="124"/>
    </row>
    <row r="14" spans="1:23" ht="15" x14ac:dyDescent="0.2">
      <c r="A14" s="80" t="s">
        <v>96</v>
      </c>
      <c r="B14" s="113">
        <f>P16</f>
        <v>81018</v>
      </c>
      <c r="C14" s="111">
        <f>Q16</f>
        <v>2512.6</v>
      </c>
      <c r="D14" s="110">
        <f>R16</f>
        <v>69985</v>
      </c>
      <c r="E14" s="111">
        <f>S16</f>
        <v>2830.04</v>
      </c>
      <c r="O14" s="134" t="s">
        <v>83</v>
      </c>
      <c r="P14" s="134">
        <v>41196</v>
      </c>
      <c r="Q14" s="134">
        <v>3772.61</v>
      </c>
      <c r="R14" s="144">
        <v>36160</v>
      </c>
      <c r="S14" s="144">
        <v>3970.53</v>
      </c>
      <c r="W14" s="124"/>
    </row>
    <row r="15" spans="1:23" x14ac:dyDescent="0.2">
      <c r="A15" s="26" t="s">
        <v>41</v>
      </c>
      <c r="B15" s="114">
        <f>P18</f>
        <v>618414</v>
      </c>
      <c r="C15" s="115">
        <f>Q18</f>
        <v>2863</v>
      </c>
      <c r="D15" s="116">
        <f>R18</f>
        <v>510913</v>
      </c>
      <c r="E15" s="115">
        <f>S18</f>
        <v>3284.17</v>
      </c>
      <c r="O15" s="134" t="s">
        <v>84</v>
      </c>
      <c r="P15" s="134">
        <v>346</v>
      </c>
      <c r="Q15" s="134">
        <v>2999.96</v>
      </c>
      <c r="R15" s="144">
        <v>338</v>
      </c>
      <c r="S15" s="144">
        <v>3011.37</v>
      </c>
      <c r="W15" s="124"/>
    </row>
    <row r="16" spans="1:23" x14ac:dyDescent="0.2">
      <c r="A16" s="110" t="s">
        <v>42</v>
      </c>
      <c r="B16" s="113">
        <f>P13</f>
        <v>205523</v>
      </c>
      <c r="C16" s="111">
        <f>Q13</f>
        <v>2745.78</v>
      </c>
      <c r="D16" s="110">
        <f>R13</f>
        <v>169206</v>
      </c>
      <c r="E16" s="111">
        <f>S13</f>
        <v>3055.72</v>
      </c>
      <c r="O16" s="134" t="s">
        <v>85</v>
      </c>
      <c r="P16" s="134">
        <v>81018</v>
      </c>
      <c r="Q16" s="134">
        <v>2512.6</v>
      </c>
      <c r="R16" s="144">
        <v>69985</v>
      </c>
      <c r="S16" s="144">
        <v>2830.04</v>
      </c>
      <c r="W16" s="124"/>
    </row>
    <row r="17" spans="1:23" ht="15.75" customHeight="1" x14ac:dyDescent="0.2">
      <c r="A17" s="81" t="s">
        <v>55</v>
      </c>
      <c r="B17" s="113">
        <f>P15</f>
        <v>346</v>
      </c>
      <c r="C17" s="111">
        <f>Q15</f>
        <v>2999.96</v>
      </c>
      <c r="D17" s="110">
        <f>R15</f>
        <v>338</v>
      </c>
      <c r="E17" s="111">
        <f>S15</f>
        <v>3011.37</v>
      </c>
      <c r="O17" s="134" t="s">
        <v>86</v>
      </c>
      <c r="P17" s="134">
        <v>824283</v>
      </c>
      <c r="Q17" s="134">
        <v>2833.83</v>
      </c>
      <c r="R17" s="144">
        <v>680457</v>
      </c>
      <c r="S17" s="144">
        <v>3227.23</v>
      </c>
      <c r="T17" s="134">
        <f>SUM(P12:P16)-P17</f>
        <v>0</v>
      </c>
      <c r="U17" s="135">
        <f>SUM(R12:R16)-R17</f>
        <v>0</v>
      </c>
      <c r="V17" s="135">
        <f>SUM(P17,P19,P20)-P21</f>
        <v>0</v>
      </c>
      <c r="W17" s="124"/>
    </row>
    <row r="18" spans="1:23" x14ac:dyDescent="0.2">
      <c r="A18" s="26" t="s">
        <v>43</v>
      </c>
      <c r="B18" s="114">
        <f>P17</f>
        <v>824283</v>
      </c>
      <c r="C18" s="115">
        <f>Q17</f>
        <v>2833.83</v>
      </c>
      <c r="D18" s="116">
        <f>R17</f>
        <v>680457</v>
      </c>
      <c r="E18" s="115">
        <f>S17</f>
        <v>3227.23</v>
      </c>
      <c r="O18" s="134" t="s">
        <v>87</v>
      </c>
      <c r="P18" s="134">
        <v>618414</v>
      </c>
      <c r="Q18" s="134">
        <v>2863</v>
      </c>
      <c r="R18" s="144">
        <v>510913</v>
      </c>
      <c r="S18" s="144">
        <v>3284.17</v>
      </c>
      <c r="T18" s="134">
        <f>SUM(P12,P14,P16)-P18</f>
        <v>0</v>
      </c>
      <c r="U18" s="135">
        <f>SUM(R12,R14,R16)-R18</f>
        <v>0</v>
      </c>
      <c r="W18" s="124"/>
    </row>
    <row r="19" spans="1:23" ht="15" x14ac:dyDescent="0.2">
      <c r="A19" s="110" t="s">
        <v>100</v>
      </c>
      <c r="B19" s="113">
        <f t="shared" ref="B19:E20" si="0">P19</f>
        <v>104035</v>
      </c>
      <c r="C19" s="111">
        <f t="shared" si="0"/>
        <v>2141.46</v>
      </c>
      <c r="D19" s="110">
        <f t="shared" si="0"/>
        <v>98242</v>
      </c>
      <c r="E19" s="111">
        <f t="shared" si="0"/>
        <v>2238</v>
      </c>
      <c r="O19" s="134" t="s">
        <v>88</v>
      </c>
      <c r="P19" s="134">
        <v>104035</v>
      </c>
      <c r="Q19" s="134">
        <v>2141.46</v>
      </c>
      <c r="R19" s="144">
        <v>98242</v>
      </c>
      <c r="S19" s="144">
        <v>2238</v>
      </c>
      <c r="W19" s="124"/>
    </row>
    <row r="20" spans="1:23" s="75" customFormat="1" ht="16.5" customHeight="1" x14ac:dyDescent="0.2">
      <c r="A20" s="110" t="s">
        <v>44</v>
      </c>
      <c r="B20" s="113">
        <f t="shared" si="0"/>
        <v>215027</v>
      </c>
      <c r="C20" s="111">
        <f t="shared" si="0"/>
        <v>2144.15</v>
      </c>
      <c r="D20" s="110">
        <f t="shared" si="0"/>
        <v>183538</v>
      </c>
      <c r="E20" s="117">
        <f t="shared" si="0"/>
        <v>2402.38</v>
      </c>
      <c r="G20" s="76"/>
      <c r="N20" s="131"/>
      <c r="O20" s="137" t="s">
        <v>89</v>
      </c>
      <c r="P20" s="137">
        <v>215027</v>
      </c>
      <c r="Q20" s="137">
        <v>2144.15</v>
      </c>
      <c r="R20" s="137">
        <v>183538</v>
      </c>
      <c r="S20" s="137">
        <v>2402.38</v>
      </c>
      <c r="T20" s="137"/>
      <c r="U20" s="138"/>
      <c r="V20" s="138"/>
      <c r="W20" s="126"/>
    </row>
    <row r="21" spans="1:23" ht="15.75" customHeight="1" x14ac:dyDescent="0.2">
      <c r="A21" s="14" t="s">
        <v>45</v>
      </c>
      <c r="B21" s="86">
        <f>SUM(P17,P19,P20)</f>
        <v>1143345</v>
      </c>
      <c r="C21" s="87">
        <f>Q21</f>
        <v>2641.12</v>
      </c>
      <c r="D21" s="88">
        <f>SUM(D18:D20)</f>
        <v>962237</v>
      </c>
      <c r="E21" s="87">
        <f>S21</f>
        <v>2968.9</v>
      </c>
      <c r="G21" s="67"/>
      <c r="O21" s="134" t="s">
        <v>90</v>
      </c>
      <c r="P21" s="134">
        <v>1143345</v>
      </c>
      <c r="Q21" s="134">
        <v>2641.12</v>
      </c>
      <c r="R21" s="134">
        <v>962237</v>
      </c>
      <c r="S21" s="134">
        <v>2968.9</v>
      </c>
      <c r="T21" s="134">
        <f>SUM(P17,P19,P20)-P21</f>
        <v>0</v>
      </c>
      <c r="U21" s="135">
        <f>SUM(R17,R19,R20)-R21</f>
        <v>0</v>
      </c>
      <c r="W21" s="124"/>
    </row>
    <row r="22" spans="1:23" ht="16.5" customHeight="1" x14ac:dyDescent="0.2">
      <c r="A22" s="82"/>
      <c r="B22" s="83"/>
      <c r="C22" s="83"/>
      <c r="D22" s="5"/>
      <c r="O22" s="134" t="s">
        <v>92</v>
      </c>
      <c r="P22" s="145">
        <v>1236848</v>
      </c>
      <c r="Q22" s="145">
        <v>2866.24</v>
      </c>
      <c r="R22" s="144">
        <v>1055566</v>
      </c>
      <c r="S22" s="144">
        <v>3203.63</v>
      </c>
      <c r="W22" s="124"/>
    </row>
    <row r="23" spans="1:23" x14ac:dyDescent="0.2">
      <c r="A23" s="70" t="s">
        <v>50</v>
      </c>
      <c r="B23" s="70"/>
      <c r="C23" s="70"/>
      <c r="D23" s="70"/>
      <c r="O23" s="134" t="s">
        <v>93</v>
      </c>
      <c r="P23" s="139">
        <f>B44-B36-B28-B21-B43</f>
        <v>0</v>
      </c>
      <c r="R23" s="134">
        <f>D44-D43-D36-D28-D21</f>
        <v>0</v>
      </c>
      <c r="S23" s="140">
        <f>((D21*E21)+(D28*E28)+(D36*E36)+(D43*E43))/D44</f>
        <v>3203.6313654949099</v>
      </c>
      <c r="T23" s="134">
        <f>R18-R16-R14-R12</f>
        <v>0</v>
      </c>
      <c r="W23" s="124"/>
    </row>
    <row r="24" spans="1:23" x14ac:dyDescent="0.2">
      <c r="A24" s="18" t="s">
        <v>51</v>
      </c>
      <c r="B24" s="18"/>
      <c r="C24" s="18"/>
      <c r="D24" s="18"/>
      <c r="R24" s="134">
        <f>D44-D43-D36-D28-D21</f>
        <v>0</v>
      </c>
      <c r="W24" s="124"/>
    </row>
    <row r="25" spans="1:23" ht="18.75" customHeight="1" x14ac:dyDescent="0.2">
      <c r="A25" s="97" t="s">
        <v>40</v>
      </c>
      <c r="B25" s="96">
        <f t="shared" ref="B25:E27" si="1">P25</f>
        <v>6478</v>
      </c>
      <c r="C25" s="99">
        <f t="shared" si="1"/>
        <v>4544.74</v>
      </c>
      <c r="D25" s="97">
        <f t="shared" si="1"/>
        <v>6389</v>
      </c>
      <c r="E25" s="99">
        <f t="shared" si="1"/>
        <v>4565.45</v>
      </c>
      <c r="P25" s="134">
        <v>6478</v>
      </c>
      <c r="Q25" s="134">
        <v>4544.74</v>
      </c>
      <c r="R25" s="134">
        <v>6389</v>
      </c>
      <c r="S25" s="134">
        <v>4565.45</v>
      </c>
      <c r="W25" s="124"/>
    </row>
    <row r="26" spans="1:23" x14ac:dyDescent="0.2">
      <c r="A26" s="100" t="s">
        <v>46</v>
      </c>
      <c r="B26" s="110">
        <f t="shared" si="1"/>
        <v>8296</v>
      </c>
      <c r="C26" s="111">
        <f t="shared" si="1"/>
        <v>3730.84</v>
      </c>
      <c r="D26" s="100">
        <f t="shared" si="1"/>
        <v>8291</v>
      </c>
      <c r="E26" s="111">
        <f t="shared" si="1"/>
        <v>3732.23</v>
      </c>
      <c r="P26" s="134">
        <v>8296</v>
      </c>
      <c r="Q26" s="134">
        <v>3730.84</v>
      </c>
      <c r="R26" s="134">
        <v>8291</v>
      </c>
      <c r="S26" s="134">
        <v>3732.23</v>
      </c>
      <c r="W26" s="124"/>
    </row>
    <row r="27" spans="1:23" s="75" customFormat="1" ht="16.5" customHeight="1" x14ac:dyDescent="0.2">
      <c r="A27" s="100" t="s">
        <v>44</v>
      </c>
      <c r="B27" s="110">
        <f t="shared" si="1"/>
        <v>1132</v>
      </c>
      <c r="C27" s="111">
        <f t="shared" si="1"/>
        <v>3910.18</v>
      </c>
      <c r="D27" s="100">
        <f t="shared" si="1"/>
        <v>1124</v>
      </c>
      <c r="E27" s="111">
        <f t="shared" si="1"/>
        <v>3928.12</v>
      </c>
      <c r="N27" s="131"/>
      <c r="O27" s="137"/>
      <c r="P27" s="137">
        <v>1132</v>
      </c>
      <c r="Q27" s="137">
        <v>3910.18</v>
      </c>
      <c r="R27" s="134">
        <v>1124</v>
      </c>
      <c r="S27" s="134">
        <v>3928.12</v>
      </c>
      <c r="T27" s="137"/>
      <c r="U27" s="138"/>
      <c r="V27" s="138"/>
      <c r="W27" s="126"/>
    </row>
    <row r="28" spans="1:23" ht="15.75" customHeight="1" x14ac:dyDescent="0.2">
      <c r="A28" s="14" t="s">
        <v>1</v>
      </c>
      <c r="B28" s="88">
        <f>SUM(P25:P27)</f>
        <v>15906</v>
      </c>
      <c r="C28" s="87">
        <f>Q28</f>
        <v>4075.08</v>
      </c>
      <c r="D28" s="88">
        <f>SUM(D25:D27)</f>
        <v>15804</v>
      </c>
      <c r="E28" s="87">
        <f>S28</f>
        <v>4083.01</v>
      </c>
      <c r="P28" s="134">
        <v>15906</v>
      </c>
      <c r="Q28" s="134">
        <v>4075.08</v>
      </c>
      <c r="R28" s="134">
        <v>15804</v>
      </c>
      <c r="S28" s="134">
        <v>4083.01</v>
      </c>
      <c r="T28" s="134">
        <f>P28-P25-P26-P27</f>
        <v>0</v>
      </c>
      <c r="U28" s="135">
        <f>R28-R25-R26-R27</f>
        <v>0</v>
      </c>
      <c r="W28" s="124"/>
    </row>
    <row r="29" spans="1:23" ht="16.5" customHeight="1" x14ac:dyDescent="0.2">
      <c r="A29" s="21"/>
      <c r="B29" s="22"/>
      <c r="C29" s="22"/>
      <c r="D29" s="25"/>
      <c r="W29" s="124"/>
    </row>
    <row r="30" spans="1:23" x14ac:dyDescent="0.2">
      <c r="A30" s="152" t="s">
        <v>56</v>
      </c>
      <c r="B30" s="152"/>
      <c r="C30" s="152"/>
      <c r="D30" s="152"/>
      <c r="E30" s="152"/>
      <c r="W30" s="124"/>
    </row>
    <row r="31" spans="1:23" x14ac:dyDescent="0.2">
      <c r="A31" s="20" t="s">
        <v>57</v>
      </c>
      <c r="W31" s="124"/>
    </row>
    <row r="32" spans="1:23" ht="15" customHeight="1" x14ac:dyDescent="0.2">
      <c r="A32" s="96" t="s">
        <v>59</v>
      </c>
      <c r="B32" s="97">
        <f t="shared" ref="B32:E35" si="2">P32</f>
        <v>1974</v>
      </c>
      <c r="C32" s="98">
        <f t="shared" si="2"/>
        <v>3199.45</v>
      </c>
      <c r="D32" s="97">
        <f t="shared" si="2"/>
        <v>1974</v>
      </c>
      <c r="E32" s="99">
        <f t="shared" si="2"/>
        <v>3199.45</v>
      </c>
      <c r="P32" s="134">
        <v>1974</v>
      </c>
      <c r="Q32" s="134">
        <v>3199.45</v>
      </c>
      <c r="R32" s="134">
        <v>1974</v>
      </c>
      <c r="S32" s="134">
        <v>3199.45</v>
      </c>
      <c r="W32" s="124"/>
    </row>
    <row r="33" spans="1:23" ht="15" customHeight="1" x14ac:dyDescent="0.2">
      <c r="A33" s="94" t="s">
        <v>97</v>
      </c>
      <c r="B33" s="100">
        <f>P33</f>
        <v>1333</v>
      </c>
      <c r="C33" s="101">
        <f>Q33</f>
        <v>3952.52</v>
      </c>
      <c r="D33" s="100">
        <f>R33</f>
        <v>1330</v>
      </c>
      <c r="E33" s="102">
        <f>S33</f>
        <v>3954.03</v>
      </c>
      <c r="P33" s="134">
        <v>1333</v>
      </c>
      <c r="Q33" s="134">
        <v>3952.52</v>
      </c>
      <c r="R33" s="134">
        <v>1330</v>
      </c>
      <c r="S33" s="134">
        <v>3954.03</v>
      </c>
      <c r="W33" s="124"/>
    </row>
    <row r="34" spans="1:23" ht="15" customHeight="1" x14ac:dyDescent="0.2">
      <c r="A34" s="80" t="s">
        <v>101</v>
      </c>
      <c r="B34" s="100">
        <f t="shared" si="2"/>
        <v>52628</v>
      </c>
      <c r="C34" s="101">
        <f t="shared" si="2"/>
        <v>6093.94</v>
      </c>
      <c r="D34" s="100">
        <f t="shared" si="2"/>
        <v>52570</v>
      </c>
      <c r="E34" s="102">
        <f t="shared" si="2"/>
        <v>6096.9</v>
      </c>
      <c r="P34" s="134">
        <v>52628</v>
      </c>
      <c r="Q34" s="134">
        <v>6093.94</v>
      </c>
      <c r="R34" s="134">
        <v>52570</v>
      </c>
      <c r="S34" s="134">
        <v>6096.9</v>
      </c>
      <c r="W34" s="124"/>
    </row>
    <row r="35" spans="1:23" s="75" customFormat="1" ht="15" customHeight="1" x14ac:dyDescent="0.2">
      <c r="A35" s="80" t="s">
        <v>44</v>
      </c>
      <c r="B35" s="100">
        <f t="shared" si="2"/>
        <v>14891</v>
      </c>
      <c r="C35" s="101">
        <f t="shared" si="2"/>
        <v>7031.65</v>
      </c>
      <c r="D35" s="100">
        <f t="shared" si="2"/>
        <v>14882</v>
      </c>
      <c r="E35" s="102">
        <f t="shared" si="2"/>
        <v>7033.81</v>
      </c>
      <c r="N35" s="131"/>
      <c r="O35" s="137"/>
      <c r="P35" s="137">
        <v>14891</v>
      </c>
      <c r="Q35" s="137">
        <v>7031.65</v>
      </c>
      <c r="R35" s="137">
        <v>14882</v>
      </c>
      <c r="S35" s="137">
        <v>7033.81</v>
      </c>
      <c r="T35" s="137"/>
      <c r="U35" s="138"/>
      <c r="V35" s="138"/>
      <c r="W35" s="126"/>
    </row>
    <row r="36" spans="1:23" ht="17.25" customHeight="1" x14ac:dyDescent="0.2">
      <c r="A36" s="14" t="s">
        <v>1</v>
      </c>
      <c r="B36" s="88">
        <f>SUM(P32:P35)</f>
        <v>70826</v>
      </c>
      <c r="C36" s="87">
        <f>Q36</f>
        <v>6170.11</v>
      </c>
      <c r="D36" s="88">
        <f>SUM(D32:D35)</f>
        <v>70756</v>
      </c>
      <c r="E36" s="87">
        <f>S36</f>
        <v>6172.85</v>
      </c>
      <c r="P36" s="134">
        <v>70826</v>
      </c>
      <c r="Q36" s="134">
        <v>6170.11</v>
      </c>
      <c r="R36" s="134">
        <v>70756</v>
      </c>
      <c r="S36" s="134">
        <v>6172.85</v>
      </c>
      <c r="T36" s="134">
        <f>P36-P32-P33-P34-P35</f>
        <v>0</v>
      </c>
      <c r="U36" s="135">
        <f>R36-R32-R33-R34-R35</f>
        <v>0</v>
      </c>
      <c r="W36" s="124"/>
    </row>
    <row r="37" spans="1:23" ht="16.5" customHeight="1" x14ac:dyDescent="0.2">
      <c r="A37" s="18"/>
      <c r="B37" s="89"/>
      <c r="C37" s="89"/>
      <c r="D37" s="90"/>
      <c r="E37" s="91"/>
      <c r="W37" s="124"/>
    </row>
    <row r="38" spans="1:23" x14ac:dyDescent="0.2">
      <c r="A38" s="18" t="s">
        <v>52</v>
      </c>
      <c r="B38" s="18"/>
      <c r="C38" s="18"/>
      <c r="D38" s="18"/>
      <c r="W38" s="124"/>
    </row>
    <row r="39" spans="1:23" x14ac:dyDescent="0.2">
      <c r="A39" s="18" t="s">
        <v>53</v>
      </c>
      <c r="B39" s="18"/>
      <c r="C39" s="18"/>
      <c r="D39" s="18"/>
      <c r="W39" s="124"/>
    </row>
    <row r="40" spans="1:23" x14ac:dyDescent="0.2">
      <c r="A40" s="18" t="s">
        <v>76</v>
      </c>
      <c r="B40" s="18"/>
      <c r="C40" s="18"/>
      <c r="D40" s="18"/>
      <c r="W40" s="124"/>
    </row>
    <row r="41" spans="1:23" ht="18.75" customHeight="1" x14ac:dyDescent="0.2">
      <c r="A41" s="84" t="s">
        <v>46</v>
      </c>
      <c r="B41" s="103">
        <f t="shared" ref="B41:E42" si="3">P41</f>
        <v>5802</v>
      </c>
      <c r="C41" s="104">
        <f t="shared" si="3"/>
        <v>3510.75</v>
      </c>
      <c r="D41" s="103">
        <f t="shared" si="3"/>
        <v>5802</v>
      </c>
      <c r="E41" s="105">
        <f t="shared" si="3"/>
        <v>3510.75</v>
      </c>
      <c r="P41" s="134">
        <v>5802</v>
      </c>
      <c r="Q41" s="134">
        <v>3510.75</v>
      </c>
      <c r="R41" s="134">
        <v>5802</v>
      </c>
      <c r="S41" s="134">
        <v>3510.75</v>
      </c>
      <c r="W41" s="124"/>
    </row>
    <row r="42" spans="1:23" s="75" customFormat="1" ht="16.5" customHeight="1" x14ac:dyDescent="0.2">
      <c r="A42" s="80" t="s">
        <v>44</v>
      </c>
      <c r="B42" s="106">
        <f t="shared" si="3"/>
        <v>969</v>
      </c>
      <c r="C42" s="107">
        <f t="shared" si="3"/>
        <v>3303.24</v>
      </c>
      <c r="D42" s="108">
        <f t="shared" si="3"/>
        <v>967</v>
      </c>
      <c r="E42" s="109">
        <f t="shared" si="3"/>
        <v>3304.51</v>
      </c>
      <c r="N42" s="131"/>
      <c r="O42" s="137"/>
      <c r="P42" s="134">
        <v>969</v>
      </c>
      <c r="Q42" s="134">
        <v>3303.24</v>
      </c>
      <c r="R42" s="137">
        <v>967</v>
      </c>
      <c r="S42" s="137">
        <v>3304.51</v>
      </c>
      <c r="T42" s="137"/>
      <c r="U42" s="138"/>
      <c r="V42" s="138"/>
      <c r="W42" s="126"/>
    </row>
    <row r="43" spans="1:23" ht="15" customHeight="1" x14ac:dyDescent="0.2">
      <c r="A43" s="14" t="s">
        <v>1</v>
      </c>
      <c r="B43" s="88">
        <f>SUM(B41:B42)</f>
        <v>6771</v>
      </c>
      <c r="C43" s="87">
        <f>Q43</f>
        <v>3481.06</v>
      </c>
      <c r="D43" s="92">
        <f>R43</f>
        <v>6769</v>
      </c>
      <c r="E43" s="87">
        <f>S43</f>
        <v>3481.29</v>
      </c>
      <c r="P43" s="134">
        <v>6771</v>
      </c>
      <c r="Q43" s="134">
        <v>3481.06</v>
      </c>
      <c r="R43" s="134">
        <v>6769</v>
      </c>
      <c r="S43" s="134">
        <v>3481.29</v>
      </c>
      <c r="W43" s="124"/>
    </row>
    <row r="44" spans="1:23" ht="18" customHeight="1" x14ac:dyDescent="0.2">
      <c r="A44" s="14" t="s">
        <v>47</v>
      </c>
      <c r="B44" s="86">
        <f>SUM(B21,B28,B36,B43)</f>
        <v>1236848</v>
      </c>
      <c r="C44" s="87">
        <f>Q22</f>
        <v>2866.24</v>
      </c>
      <c r="D44" s="88">
        <f>SUM(D21,D28,D36,D43)</f>
        <v>1055566</v>
      </c>
      <c r="E44" s="87">
        <f>S22</f>
        <v>3203.63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34" t="s">
        <v>105</v>
      </c>
    </row>
    <row r="47" spans="1:23" x14ac:dyDescent="0.2">
      <c r="A47" s="85" t="s">
        <v>49</v>
      </c>
      <c r="B47" s="4"/>
      <c r="C47" s="4"/>
      <c r="D47" s="5"/>
      <c r="O47" s="137"/>
      <c r="P47" s="141">
        <f>((B21*C21)+(B28*C28)+(B36*C36)+(B43*C43))/(B21+B28+B36+B43)</f>
        <v>2866.2406674061813</v>
      </c>
      <c r="Q47" s="141">
        <f>((D21*E21)+(D28*E28)+(D36*E36)+(D43*E43))/(D21+D28+D36+D43)</f>
        <v>3203.6313654949099</v>
      </c>
      <c r="R47" s="137"/>
      <c r="S47" s="137"/>
      <c r="T47" s="137"/>
      <c r="U47" s="138"/>
      <c r="V47" s="138"/>
    </row>
    <row r="48" spans="1:23" ht="10.5" customHeight="1" x14ac:dyDescent="0.2">
      <c r="A48" s="154"/>
      <c r="B48" s="155"/>
      <c r="C48" s="155"/>
      <c r="D48" s="155"/>
      <c r="E48" s="155"/>
      <c r="P48" s="139">
        <f>B21+B28+B36+B43</f>
        <v>1236848</v>
      </c>
      <c r="Q48" s="134">
        <f>D21+D28+D36+D43</f>
        <v>1055566</v>
      </c>
    </row>
    <row r="49" spans="1:20" ht="43.5" customHeight="1" x14ac:dyDescent="0.2">
      <c r="A49" s="150" t="s">
        <v>102</v>
      </c>
      <c r="B49" s="151"/>
      <c r="C49" s="151"/>
      <c r="D49" s="151"/>
      <c r="E49" s="151"/>
      <c r="M49" s="127"/>
      <c r="P49" s="136" t="s">
        <v>106</v>
      </c>
      <c r="Q49" s="142">
        <f>P22-P48</f>
        <v>0</v>
      </c>
      <c r="R49" s="143">
        <f>Q22-P47</f>
        <v>-6.6740618149196962E-4</v>
      </c>
      <c r="S49" s="136">
        <f>Q48-R22</f>
        <v>0</v>
      </c>
      <c r="T49" s="143">
        <f>Q47-S22</f>
        <v>1.3654949098054203E-3</v>
      </c>
    </row>
    <row r="50" spans="1:20" ht="15.75" customHeight="1" x14ac:dyDescent="0.2">
      <c r="A50" s="153" t="s">
        <v>98</v>
      </c>
      <c r="B50" s="153"/>
      <c r="C50" s="153"/>
      <c r="D50" s="153"/>
      <c r="E50" s="153"/>
      <c r="F50" s="95"/>
      <c r="G50" s="95"/>
      <c r="H50" s="95"/>
      <c r="I50" s="95"/>
      <c r="J50" s="95"/>
      <c r="N50" s="132"/>
      <c r="P50" s="136"/>
      <c r="Q50" s="142">
        <f>B44-P48</f>
        <v>0</v>
      </c>
      <c r="R50" s="136">
        <f>D44-Q48</f>
        <v>0</v>
      </c>
      <c r="S50" s="136"/>
      <c r="T50" s="136"/>
    </row>
    <row r="52" spans="1:20" x14ac:dyDescent="0.2">
      <c r="A52" s="146" t="s">
        <v>107</v>
      </c>
      <c r="B52" s="146"/>
      <c r="C52" s="146"/>
      <c r="D52" s="146"/>
      <c r="E52" s="146"/>
    </row>
    <row r="53" spans="1:20" ht="0.75" customHeight="1" x14ac:dyDescent="0.2">
      <c r="A53" s="146"/>
      <c r="B53" s="146"/>
      <c r="C53" s="146"/>
      <c r="D53" s="146"/>
      <c r="E53" s="146"/>
    </row>
    <row r="54" spans="1:20" x14ac:dyDescent="0.2">
      <c r="N54" s="133"/>
    </row>
    <row r="55" spans="1:20" ht="15" x14ac:dyDescent="0.2">
      <c r="A55" s="128"/>
    </row>
    <row r="57" spans="1:20" ht="15" x14ac:dyDescent="0.25">
      <c r="A57" s="129"/>
    </row>
  </sheetData>
  <mergeCells count="11">
    <mergeCell ref="A52:E53"/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6"/>
  <sheetViews>
    <sheetView zoomScale="110" zoomScaleNormal="110" workbookViewId="0"/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4" width="9.140625" style="3" customWidth="1"/>
    <col min="25" max="16384" width="9.140625" style="3"/>
  </cols>
  <sheetData>
    <row r="1" spans="1:18" x14ac:dyDescent="0.2">
      <c r="A1" s="27" t="s">
        <v>2</v>
      </c>
      <c r="B1" s="27"/>
      <c r="C1" s="27"/>
      <c r="J1" s="27" t="s">
        <v>2</v>
      </c>
      <c r="K1" s="27"/>
      <c r="L1" s="27"/>
    </row>
    <row r="2" spans="1:18" x14ac:dyDescent="0.2">
      <c r="A2" s="27" t="s">
        <v>3</v>
      </c>
      <c r="B2" s="27"/>
      <c r="C2" s="27"/>
      <c r="J2" s="27" t="s">
        <v>3</v>
      </c>
      <c r="K2" s="27"/>
      <c r="L2" s="27"/>
    </row>
    <row r="3" spans="1:18" x14ac:dyDescent="0.2">
      <c r="A3" s="28" t="s">
        <v>0</v>
      </c>
      <c r="B3" s="28"/>
      <c r="C3" s="28"/>
      <c r="J3" s="28" t="s">
        <v>0</v>
      </c>
      <c r="K3" s="28"/>
      <c r="L3" s="28"/>
    </row>
    <row r="4" spans="1:18" x14ac:dyDescent="0.2">
      <c r="A4" s="28"/>
      <c r="B4" s="28"/>
      <c r="C4" s="28"/>
      <c r="J4" s="28"/>
      <c r="K4" s="28"/>
      <c r="L4" s="28"/>
    </row>
    <row r="6" spans="1:18" ht="12.75" x14ac:dyDescent="0.2">
      <c r="A6" s="158" t="s">
        <v>24</v>
      </c>
      <c r="B6" s="158"/>
      <c r="C6" s="158"/>
      <c r="D6" s="158"/>
      <c r="E6" s="158"/>
      <c r="F6" s="158"/>
      <c r="G6" s="158"/>
      <c r="H6" s="158"/>
      <c r="I6" s="158"/>
      <c r="J6" s="158" t="s">
        <v>25</v>
      </c>
      <c r="K6" s="158"/>
      <c r="L6" s="158"/>
      <c r="M6" s="158"/>
      <c r="N6" s="158"/>
      <c r="O6" s="158"/>
      <c r="P6" s="158"/>
      <c r="Q6" s="158"/>
      <c r="R6" s="158"/>
    </row>
    <row r="7" spans="1:18" ht="12.75" x14ac:dyDescent="0.2">
      <c r="A7" s="158" t="s">
        <v>23</v>
      </c>
      <c r="B7" s="158"/>
      <c r="C7" s="158"/>
      <c r="D7" s="158"/>
      <c r="E7" s="158"/>
      <c r="F7" s="158"/>
      <c r="G7" s="158"/>
      <c r="H7" s="158"/>
      <c r="I7" s="158"/>
      <c r="J7" s="158" t="s">
        <v>23</v>
      </c>
      <c r="K7" s="158"/>
      <c r="L7" s="158"/>
      <c r="M7" s="158"/>
      <c r="N7" s="158"/>
      <c r="O7" s="158"/>
      <c r="P7" s="158"/>
      <c r="Q7" s="158"/>
      <c r="R7" s="158"/>
    </row>
    <row r="8" spans="1:18" ht="12.75" x14ac:dyDescent="0.2">
      <c r="A8" s="159" t="s">
        <v>68</v>
      </c>
      <c r="B8" s="159"/>
      <c r="C8" s="159"/>
      <c r="D8" s="159"/>
      <c r="E8" s="159"/>
      <c r="F8" s="159"/>
      <c r="G8" s="159"/>
      <c r="H8" s="159"/>
      <c r="I8" s="159"/>
      <c r="J8" s="158" t="s">
        <v>58</v>
      </c>
      <c r="K8" s="158"/>
      <c r="L8" s="158"/>
      <c r="M8" s="158"/>
      <c r="N8" s="158"/>
      <c r="O8" s="158"/>
      <c r="P8" s="158"/>
      <c r="Q8" s="158"/>
      <c r="R8" s="158"/>
    </row>
    <row r="9" spans="1:18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58" t="s">
        <v>69</v>
      </c>
      <c r="K9" s="158"/>
      <c r="L9" s="158"/>
      <c r="M9" s="158"/>
      <c r="N9" s="158"/>
      <c r="O9" s="158"/>
      <c r="P9" s="158"/>
      <c r="Q9" s="158"/>
      <c r="R9" s="158"/>
    </row>
    <row r="10" spans="1:18" x14ac:dyDescent="0.2">
      <c r="A10" s="160" t="str">
        <f>'u rujnu 2021.'!A6:E6</f>
        <v>za kolovoz 2021. (isplata u rujnu 2021.)</v>
      </c>
      <c r="B10" s="160"/>
      <c r="C10" s="160"/>
      <c r="D10" s="160"/>
      <c r="E10" s="160"/>
      <c r="F10" s="160"/>
      <c r="G10" s="160"/>
      <c r="H10" s="160"/>
      <c r="I10" s="160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">
      <c r="J11" s="160" t="str">
        <f>A10</f>
        <v>za kolovoz 2021. (isplata u rujnu 2021.)</v>
      </c>
      <c r="K11" s="160"/>
      <c r="L11" s="160"/>
      <c r="M11" s="160"/>
      <c r="N11" s="160"/>
      <c r="O11" s="160"/>
      <c r="P11" s="160"/>
      <c r="Q11" s="160"/>
      <c r="R11" s="160"/>
    </row>
    <row r="12" spans="1:18" x14ac:dyDescent="0.2">
      <c r="A12" s="28" t="s">
        <v>4</v>
      </c>
      <c r="J12" s="28" t="s">
        <v>5</v>
      </c>
    </row>
    <row r="13" spans="1:18" x14ac:dyDescent="0.2">
      <c r="A13" s="29"/>
      <c r="B13" s="161" t="s">
        <v>6</v>
      </c>
      <c r="C13" s="162"/>
      <c r="D13" s="162"/>
      <c r="E13" s="162"/>
      <c r="F13" s="162"/>
      <c r="G13" s="162"/>
      <c r="H13" s="162"/>
      <c r="I13" s="163"/>
      <c r="J13" s="29"/>
      <c r="K13" s="161" t="s">
        <v>6</v>
      </c>
      <c r="L13" s="162"/>
      <c r="M13" s="162"/>
      <c r="N13" s="162"/>
      <c r="O13" s="162"/>
      <c r="P13" s="162"/>
      <c r="Q13" s="162"/>
      <c r="R13" s="163"/>
    </row>
    <row r="14" spans="1:18" x14ac:dyDescent="0.2">
      <c r="A14" s="30"/>
      <c r="B14" s="161" t="s">
        <v>1</v>
      </c>
      <c r="C14" s="163"/>
      <c r="D14" s="161" t="s">
        <v>7</v>
      </c>
      <c r="E14" s="163"/>
      <c r="F14" s="161" t="s">
        <v>70</v>
      </c>
      <c r="G14" s="163"/>
      <c r="H14" s="161" t="s">
        <v>8</v>
      </c>
      <c r="I14" s="163"/>
      <c r="J14" s="30"/>
      <c r="K14" s="161" t="s">
        <v>1</v>
      </c>
      <c r="L14" s="163"/>
      <c r="M14" s="161" t="s">
        <v>29</v>
      </c>
      <c r="N14" s="163"/>
      <c r="O14" s="161" t="s">
        <v>70</v>
      </c>
      <c r="P14" s="163"/>
      <c r="Q14" s="161" t="s">
        <v>8</v>
      </c>
      <c r="R14" s="163"/>
    </row>
    <row r="15" spans="1:18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18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89764</v>
      </c>
      <c r="C17" s="37">
        <v>232.37</v>
      </c>
      <c r="D17" s="38">
        <v>64850</v>
      </c>
      <c r="E17" s="39">
        <v>232.34</v>
      </c>
      <c r="F17" s="38">
        <v>5176</v>
      </c>
      <c r="G17" s="39">
        <v>273.92</v>
      </c>
      <c r="H17" s="38">
        <v>19738</v>
      </c>
      <c r="I17" s="40">
        <v>221.57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2" x14ac:dyDescent="0.2">
      <c r="A18" s="93" t="s">
        <v>9</v>
      </c>
      <c r="B18" s="36">
        <v>61009</v>
      </c>
      <c r="C18" s="43">
        <v>744.18</v>
      </c>
      <c r="D18" s="38">
        <v>40899</v>
      </c>
      <c r="E18" s="39">
        <v>736.87</v>
      </c>
      <c r="F18" s="38">
        <v>5234</v>
      </c>
      <c r="G18" s="39">
        <v>760.02</v>
      </c>
      <c r="H18" s="38">
        <v>14876</v>
      </c>
      <c r="I18" s="40">
        <v>758.72</v>
      </c>
      <c r="J18" s="93" t="s">
        <v>9</v>
      </c>
      <c r="K18" s="36">
        <v>10</v>
      </c>
      <c r="L18" s="43">
        <v>904.52</v>
      </c>
      <c r="M18" s="38" t="s">
        <v>103</v>
      </c>
      <c r="N18" s="42" t="s">
        <v>104</v>
      </c>
      <c r="O18" s="38">
        <v>10</v>
      </c>
      <c r="P18" s="39">
        <v>904.52</v>
      </c>
      <c r="Q18" s="38" t="s">
        <v>103</v>
      </c>
      <c r="R18" s="40" t="s">
        <v>104</v>
      </c>
    </row>
    <row r="19" spans="1:22" x14ac:dyDescent="0.2">
      <c r="A19" s="93" t="s">
        <v>10</v>
      </c>
      <c r="B19" s="36">
        <v>103273</v>
      </c>
      <c r="C19" s="44">
        <v>1241.21</v>
      </c>
      <c r="D19" s="38">
        <v>59265</v>
      </c>
      <c r="E19" s="45">
        <v>1239.93</v>
      </c>
      <c r="F19" s="38">
        <v>11825</v>
      </c>
      <c r="G19" s="45">
        <v>1283.5</v>
      </c>
      <c r="H19" s="38">
        <v>32183</v>
      </c>
      <c r="I19" s="46">
        <v>1228.02</v>
      </c>
      <c r="J19" s="93" t="s">
        <v>10</v>
      </c>
      <c r="K19" s="36">
        <v>36</v>
      </c>
      <c r="L19" s="44">
        <v>1300.24</v>
      </c>
      <c r="M19" s="38">
        <v>2</v>
      </c>
      <c r="N19" s="45">
        <v>1372.28</v>
      </c>
      <c r="O19" s="38">
        <v>24</v>
      </c>
      <c r="P19" s="39">
        <v>1278.21</v>
      </c>
      <c r="Q19" s="38">
        <v>10</v>
      </c>
      <c r="R19" s="46">
        <v>1338.72</v>
      </c>
    </row>
    <row r="20" spans="1:22" x14ac:dyDescent="0.2">
      <c r="A20" s="93" t="s">
        <v>11</v>
      </c>
      <c r="B20" s="36">
        <v>140880</v>
      </c>
      <c r="C20" s="44">
        <v>1760.91</v>
      </c>
      <c r="D20" s="38">
        <v>86227</v>
      </c>
      <c r="E20" s="45">
        <v>1765.13</v>
      </c>
      <c r="F20" s="38">
        <v>24409</v>
      </c>
      <c r="G20" s="45">
        <v>1766.71</v>
      </c>
      <c r="H20" s="38">
        <v>30244</v>
      </c>
      <c r="I20" s="46">
        <v>1744.18</v>
      </c>
      <c r="J20" s="93" t="s">
        <v>11</v>
      </c>
      <c r="K20" s="36">
        <v>144</v>
      </c>
      <c r="L20" s="44">
        <v>1795.39</v>
      </c>
      <c r="M20" s="38">
        <v>1</v>
      </c>
      <c r="N20" s="45">
        <v>1644.93</v>
      </c>
      <c r="O20" s="38">
        <v>105</v>
      </c>
      <c r="P20" s="45">
        <v>1769.88</v>
      </c>
      <c r="Q20" s="38">
        <v>38</v>
      </c>
      <c r="R20" s="46">
        <v>1869.85</v>
      </c>
      <c r="U20" s="121"/>
    </row>
    <row r="21" spans="1:22" x14ac:dyDescent="0.2">
      <c r="A21" s="93" t="s">
        <v>74</v>
      </c>
      <c r="B21" s="36">
        <v>197013</v>
      </c>
      <c r="C21" s="44">
        <v>2246.77</v>
      </c>
      <c r="D21" s="38">
        <v>123858</v>
      </c>
      <c r="E21" s="45">
        <v>2249.4299999999998</v>
      </c>
      <c r="F21" s="38">
        <v>26391</v>
      </c>
      <c r="G21" s="45">
        <v>2236.25</v>
      </c>
      <c r="H21" s="38">
        <v>46764</v>
      </c>
      <c r="I21" s="46">
        <v>2245.66</v>
      </c>
      <c r="J21" s="93" t="s">
        <v>74</v>
      </c>
      <c r="K21" s="36">
        <v>1298</v>
      </c>
      <c r="L21" s="44">
        <v>2330.2800000000002</v>
      </c>
      <c r="M21" s="38">
        <v>18</v>
      </c>
      <c r="N21" s="45">
        <v>2356.62</v>
      </c>
      <c r="O21" s="38">
        <v>769</v>
      </c>
      <c r="P21" s="45">
        <v>2375.52</v>
      </c>
      <c r="Q21" s="38">
        <v>511</v>
      </c>
      <c r="R21" s="46">
        <v>2261.27</v>
      </c>
      <c r="U21" s="121"/>
    </row>
    <row r="22" spans="1:22" x14ac:dyDescent="0.2">
      <c r="A22" s="93" t="s">
        <v>62</v>
      </c>
      <c r="B22" s="36">
        <v>140699</v>
      </c>
      <c r="C22" s="44">
        <v>2732.95</v>
      </c>
      <c r="D22" s="38">
        <v>99257</v>
      </c>
      <c r="E22" s="45">
        <v>2736.31</v>
      </c>
      <c r="F22" s="38">
        <v>13315</v>
      </c>
      <c r="G22" s="45">
        <v>2718.71</v>
      </c>
      <c r="H22" s="38">
        <v>28127</v>
      </c>
      <c r="I22" s="46">
        <v>2727.85</v>
      </c>
      <c r="J22" s="93" t="s">
        <v>62</v>
      </c>
      <c r="K22" s="36">
        <v>2803</v>
      </c>
      <c r="L22" s="44">
        <v>2779.82</v>
      </c>
      <c r="M22" s="38">
        <v>53</v>
      </c>
      <c r="N22" s="45">
        <v>2921.33</v>
      </c>
      <c r="O22" s="38">
        <v>2149</v>
      </c>
      <c r="P22" s="45">
        <v>2785.54</v>
      </c>
      <c r="Q22" s="38">
        <v>601</v>
      </c>
      <c r="R22" s="46">
        <v>2746.9</v>
      </c>
      <c r="U22" s="121"/>
    </row>
    <row r="23" spans="1:22" x14ac:dyDescent="0.2">
      <c r="A23" s="93" t="s">
        <v>63</v>
      </c>
      <c r="B23" s="36">
        <v>135441</v>
      </c>
      <c r="C23" s="44">
        <v>3208.54</v>
      </c>
      <c r="D23" s="38">
        <v>107110</v>
      </c>
      <c r="E23" s="45">
        <v>3208.52</v>
      </c>
      <c r="F23" s="38">
        <v>10722</v>
      </c>
      <c r="G23" s="45">
        <v>3178.41</v>
      </c>
      <c r="H23" s="38">
        <v>17609</v>
      </c>
      <c r="I23" s="46">
        <v>3226.98</v>
      </c>
      <c r="J23" s="93" t="s">
        <v>63</v>
      </c>
      <c r="K23" s="36">
        <v>7766</v>
      </c>
      <c r="L23" s="44">
        <v>3234.53</v>
      </c>
      <c r="M23" s="38">
        <v>2257</v>
      </c>
      <c r="N23" s="45">
        <v>3178.88</v>
      </c>
      <c r="O23" s="38">
        <v>4796</v>
      </c>
      <c r="P23" s="45">
        <v>3268.17</v>
      </c>
      <c r="Q23" s="38">
        <v>713</v>
      </c>
      <c r="R23" s="46">
        <v>3184.43</v>
      </c>
      <c r="U23" s="121"/>
      <c r="V23" s="122"/>
    </row>
    <row r="24" spans="1:22" x14ac:dyDescent="0.2">
      <c r="A24" s="93" t="s">
        <v>64</v>
      </c>
      <c r="B24" s="36">
        <v>83436</v>
      </c>
      <c r="C24" s="44">
        <v>3737.56</v>
      </c>
      <c r="D24" s="38">
        <v>70262</v>
      </c>
      <c r="E24" s="45">
        <v>3739.12</v>
      </c>
      <c r="F24" s="38">
        <v>3561</v>
      </c>
      <c r="G24" s="45">
        <v>3722.12</v>
      </c>
      <c r="H24" s="38">
        <v>9613</v>
      </c>
      <c r="I24" s="46">
        <v>3731.81</v>
      </c>
      <c r="J24" s="93" t="s">
        <v>64</v>
      </c>
      <c r="K24" s="36">
        <v>4467</v>
      </c>
      <c r="L24" s="44">
        <v>3758.43</v>
      </c>
      <c r="M24" s="38">
        <v>579</v>
      </c>
      <c r="N24" s="45">
        <v>3706.26</v>
      </c>
      <c r="O24" s="38">
        <v>3315</v>
      </c>
      <c r="P24" s="45">
        <v>3768.48</v>
      </c>
      <c r="Q24" s="38">
        <v>573</v>
      </c>
      <c r="R24" s="46">
        <v>3752.97</v>
      </c>
    </row>
    <row r="25" spans="1:22" x14ac:dyDescent="0.2">
      <c r="A25" s="93" t="s">
        <v>65</v>
      </c>
      <c r="B25" s="36">
        <v>66676</v>
      </c>
      <c r="C25" s="44">
        <v>4232.43</v>
      </c>
      <c r="D25" s="38">
        <v>58281</v>
      </c>
      <c r="E25" s="45">
        <v>4233.6400000000003</v>
      </c>
      <c r="F25" s="38">
        <v>1687</v>
      </c>
      <c r="G25" s="45">
        <v>4218.8999999999996</v>
      </c>
      <c r="H25" s="38">
        <v>6708</v>
      </c>
      <c r="I25" s="46">
        <v>4225.28</v>
      </c>
      <c r="J25" s="93" t="s">
        <v>65</v>
      </c>
      <c r="K25" s="36">
        <v>7195</v>
      </c>
      <c r="L25" s="44">
        <v>4255.0200000000004</v>
      </c>
      <c r="M25" s="38">
        <v>171</v>
      </c>
      <c r="N25" s="45">
        <v>4231.83</v>
      </c>
      <c r="O25" s="38">
        <v>6372</v>
      </c>
      <c r="P25" s="45">
        <v>4257.7299999999996</v>
      </c>
      <c r="Q25" s="38">
        <v>652</v>
      </c>
      <c r="R25" s="46">
        <v>4234.67</v>
      </c>
      <c r="U25" s="123"/>
      <c r="V25" s="123"/>
    </row>
    <row r="26" spans="1:22" x14ac:dyDescent="0.2">
      <c r="A26" s="93" t="s">
        <v>66</v>
      </c>
      <c r="B26" s="36">
        <v>43069</v>
      </c>
      <c r="C26" s="44">
        <v>4730.95</v>
      </c>
      <c r="D26" s="38">
        <v>38998</v>
      </c>
      <c r="E26" s="45">
        <v>4731.07</v>
      </c>
      <c r="F26" s="38">
        <v>677</v>
      </c>
      <c r="G26" s="45">
        <v>4726.75</v>
      </c>
      <c r="H26" s="38">
        <v>3394</v>
      </c>
      <c r="I26" s="46">
        <v>4730.5</v>
      </c>
      <c r="J26" s="93" t="s">
        <v>66</v>
      </c>
      <c r="K26" s="36">
        <v>3853</v>
      </c>
      <c r="L26" s="44">
        <v>4733.16</v>
      </c>
      <c r="M26" s="38">
        <v>45</v>
      </c>
      <c r="N26" s="45">
        <v>4756.57</v>
      </c>
      <c r="O26" s="38">
        <v>2993</v>
      </c>
      <c r="P26" s="45">
        <v>4745.6099999999997</v>
      </c>
      <c r="Q26" s="38">
        <v>815</v>
      </c>
      <c r="R26" s="46">
        <v>4686.13</v>
      </c>
    </row>
    <row r="27" spans="1:22" x14ac:dyDescent="0.2">
      <c r="A27" s="93" t="s">
        <v>12</v>
      </c>
      <c r="B27" s="36">
        <v>44386</v>
      </c>
      <c r="C27" s="44">
        <v>5425</v>
      </c>
      <c r="D27" s="38">
        <v>40107</v>
      </c>
      <c r="E27" s="45">
        <v>5424.45</v>
      </c>
      <c r="F27" s="38">
        <v>645</v>
      </c>
      <c r="G27" s="45">
        <v>5422.71</v>
      </c>
      <c r="H27" s="38">
        <v>3634</v>
      </c>
      <c r="I27" s="46">
        <v>5431.58</v>
      </c>
      <c r="J27" s="93" t="s">
        <v>12</v>
      </c>
      <c r="K27" s="36">
        <v>8910</v>
      </c>
      <c r="L27" s="44">
        <v>5440.77</v>
      </c>
      <c r="M27" s="38">
        <v>95</v>
      </c>
      <c r="N27" s="45">
        <v>5390.76</v>
      </c>
      <c r="O27" s="38">
        <v>7438</v>
      </c>
      <c r="P27" s="45">
        <v>5429.66</v>
      </c>
      <c r="Q27" s="38">
        <v>1377</v>
      </c>
      <c r="R27" s="46">
        <v>5504.22</v>
      </c>
    </row>
    <row r="28" spans="1:22" x14ac:dyDescent="0.2">
      <c r="A28" s="93" t="s">
        <v>13</v>
      </c>
      <c r="B28" s="36">
        <v>20717</v>
      </c>
      <c r="C28" s="47">
        <v>6405.79</v>
      </c>
      <c r="D28" s="38">
        <v>18872</v>
      </c>
      <c r="E28" s="45">
        <v>6409.46</v>
      </c>
      <c r="F28" s="38">
        <v>264</v>
      </c>
      <c r="G28" s="45">
        <v>6415.5</v>
      </c>
      <c r="H28" s="38">
        <v>1581</v>
      </c>
      <c r="I28" s="46">
        <v>6360.32</v>
      </c>
      <c r="J28" s="93" t="s">
        <v>13</v>
      </c>
      <c r="K28" s="36">
        <v>8482</v>
      </c>
      <c r="L28" s="47">
        <v>6498.8</v>
      </c>
      <c r="M28" s="38">
        <v>50</v>
      </c>
      <c r="N28" s="45">
        <v>6394.19</v>
      </c>
      <c r="O28" s="38">
        <v>7268</v>
      </c>
      <c r="P28" s="45">
        <v>6500.46</v>
      </c>
      <c r="Q28" s="38">
        <v>1164</v>
      </c>
      <c r="R28" s="46">
        <v>6492.93</v>
      </c>
    </row>
    <row r="29" spans="1:22" x14ac:dyDescent="0.2">
      <c r="A29" s="93" t="s">
        <v>14</v>
      </c>
      <c r="B29" s="36">
        <v>7919</v>
      </c>
      <c r="C29" s="47">
        <v>7431.98</v>
      </c>
      <c r="D29" s="38">
        <v>7475</v>
      </c>
      <c r="E29" s="45">
        <v>7433.3</v>
      </c>
      <c r="F29" s="38">
        <v>84</v>
      </c>
      <c r="G29" s="45">
        <v>7406.49</v>
      </c>
      <c r="H29" s="38">
        <v>360</v>
      </c>
      <c r="I29" s="46">
        <v>7410.64</v>
      </c>
      <c r="J29" s="93" t="s">
        <v>14</v>
      </c>
      <c r="K29" s="36">
        <v>6156</v>
      </c>
      <c r="L29" s="47">
        <v>7544.55</v>
      </c>
      <c r="M29" s="38">
        <v>24</v>
      </c>
      <c r="N29" s="45">
        <v>7480.36</v>
      </c>
      <c r="O29" s="38">
        <v>4784</v>
      </c>
      <c r="P29" s="45">
        <v>7534.97</v>
      </c>
      <c r="Q29" s="38">
        <v>1348</v>
      </c>
      <c r="R29" s="46">
        <v>7579.69</v>
      </c>
    </row>
    <row r="30" spans="1:22" x14ac:dyDescent="0.2">
      <c r="A30" s="93" t="s">
        <v>75</v>
      </c>
      <c r="B30" s="36">
        <v>9063</v>
      </c>
      <c r="C30" s="47">
        <v>9411.83</v>
      </c>
      <c r="D30" s="38">
        <v>8822</v>
      </c>
      <c r="E30" s="45">
        <v>9416.56</v>
      </c>
      <c r="F30" s="38">
        <v>45</v>
      </c>
      <c r="G30" s="45">
        <v>9089.4699999999993</v>
      </c>
      <c r="H30" s="38">
        <v>196</v>
      </c>
      <c r="I30" s="46">
        <v>9272.9599999999991</v>
      </c>
      <c r="J30" s="93" t="s">
        <v>75</v>
      </c>
      <c r="K30" s="36">
        <v>19706</v>
      </c>
      <c r="L30" s="47">
        <v>9391.52</v>
      </c>
      <c r="M30" s="38">
        <v>12</v>
      </c>
      <c r="N30" s="45">
        <v>9423.69</v>
      </c>
      <c r="O30" s="38">
        <v>12605</v>
      </c>
      <c r="P30" s="45">
        <v>9479.92</v>
      </c>
      <c r="Q30" s="38">
        <v>7089</v>
      </c>
      <c r="R30" s="46">
        <v>9234.2800000000007</v>
      </c>
    </row>
    <row r="31" spans="1:22" x14ac:dyDescent="0.2">
      <c r="A31" s="48" t="s">
        <v>1</v>
      </c>
      <c r="B31" s="49">
        <v>1143345</v>
      </c>
      <c r="C31" s="50">
        <v>2641.12</v>
      </c>
      <c r="D31" s="49">
        <v>824283</v>
      </c>
      <c r="E31" s="50">
        <v>2833.83</v>
      </c>
      <c r="F31" s="49">
        <v>104035</v>
      </c>
      <c r="G31" s="50">
        <v>2141.46</v>
      </c>
      <c r="H31" s="49">
        <v>215027</v>
      </c>
      <c r="I31" s="50">
        <v>2144.15</v>
      </c>
      <c r="J31" s="48" t="s">
        <v>1</v>
      </c>
      <c r="K31" s="49">
        <v>70826</v>
      </c>
      <c r="L31" s="50">
        <v>6170.11</v>
      </c>
      <c r="M31" s="49">
        <v>3307</v>
      </c>
      <c r="N31" s="50">
        <v>3503</v>
      </c>
      <c r="O31" s="49">
        <v>52628</v>
      </c>
      <c r="P31" s="50">
        <v>6093.94</v>
      </c>
      <c r="Q31" s="49">
        <v>14891</v>
      </c>
      <c r="R31" s="50">
        <v>7031.65</v>
      </c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18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64" t="s">
        <v>99</v>
      </c>
      <c r="K33" s="164"/>
      <c r="L33" s="164"/>
      <c r="M33" s="164"/>
      <c r="N33" s="164"/>
      <c r="O33" s="164"/>
      <c r="P33" s="164"/>
      <c r="Q33" s="164"/>
      <c r="R33" s="164"/>
    </row>
    <row r="34" spans="1:18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18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18" x14ac:dyDescent="0.2">
      <c r="A36" s="54"/>
      <c r="B36" s="41"/>
      <c r="C36" s="47"/>
      <c r="D36" s="41"/>
      <c r="E36" s="47"/>
      <c r="F36" s="41"/>
      <c r="G36" s="47"/>
      <c r="H36" s="41"/>
      <c r="I36" s="47"/>
    </row>
    <row r="37" spans="1:18" ht="12.75" x14ac:dyDescent="0.2">
      <c r="A37" s="158" t="s">
        <v>24</v>
      </c>
      <c r="B37" s="158"/>
      <c r="C37" s="158"/>
      <c r="D37" s="158"/>
      <c r="E37" s="158"/>
      <c r="F37" s="158"/>
      <c r="G37" s="158"/>
      <c r="H37" s="158"/>
      <c r="I37" s="158"/>
      <c r="J37" s="158" t="s">
        <v>27</v>
      </c>
      <c r="K37" s="158"/>
      <c r="L37" s="158"/>
      <c r="M37" s="158"/>
      <c r="N37" s="158"/>
      <c r="O37" s="158"/>
      <c r="P37" s="158"/>
      <c r="Q37" s="158"/>
      <c r="R37" s="158"/>
    </row>
    <row r="38" spans="1:18" ht="12.75" x14ac:dyDescent="0.2">
      <c r="A38" s="158" t="s">
        <v>23</v>
      </c>
      <c r="B38" s="158"/>
      <c r="C38" s="158"/>
      <c r="D38" s="158"/>
      <c r="E38" s="158"/>
      <c r="F38" s="158"/>
      <c r="G38" s="158"/>
      <c r="H38" s="158"/>
      <c r="I38" s="158"/>
      <c r="J38" s="158" t="s">
        <v>28</v>
      </c>
      <c r="K38" s="158"/>
      <c r="L38" s="158"/>
      <c r="M38" s="158"/>
      <c r="N38" s="158"/>
      <c r="O38" s="158"/>
      <c r="P38" s="158"/>
      <c r="Q38" s="158"/>
      <c r="R38" s="158"/>
    </row>
    <row r="39" spans="1:18" ht="12.75" x14ac:dyDescent="0.2">
      <c r="A39" s="158" t="s">
        <v>15</v>
      </c>
      <c r="B39" s="158"/>
      <c r="C39" s="158"/>
      <c r="D39" s="158"/>
      <c r="E39" s="158"/>
      <c r="F39" s="158"/>
      <c r="G39" s="158"/>
      <c r="H39" s="158"/>
      <c r="I39" s="158"/>
      <c r="J39" s="158" t="s">
        <v>26</v>
      </c>
      <c r="K39" s="158"/>
      <c r="L39" s="158"/>
      <c r="M39" s="158"/>
      <c r="N39" s="158"/>
      <c r="O39" s="158"/>
      <c r="P39" s="158"/>
      <c r="Q39" s="158"/>
      <c r="R39" s="158"/>
    </row>
    <row r="40" spans="1:18" ht="12.75" x14ac:dyDescent="0.2">
      <c r="A40" s="158" t="s">
        <v>71</v>
      </c>
      <c r="B40" s="158"/>
      <c r="C40" s="158"/>
      <c r="D40" s="158"/>
      <c r="E40" s="158"/>
      <c r="F40" s="158"/>
      <c r="G40" s="158"/>
      <c r="H40" s="158"/>
      <c r="I40" s="158"/>
      <c r="J40" s="158" t="s">
        <v>77</v>
      </c>
      <c r="K40" s="158"/>
      <c r="L40" s="158"/>
      <c r="M40" s="158"/>
      <c r="N40" s="158"/>
      <c r="O40" s="158"/>
      <c r="P40" s="158"/>
      <c r="Q40" s="158"/>
      <c r="R40" s="158"/>
    </row>
    <row r="41" spans="1:18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58" t="s">
        <v>78</v>
      </c>
      <c r="K41" s="158"/>
      <c r="L41" s="158"/>
      <c r="M41" s="158"/>
      <c r="N41" s="158"/>
      <c r="O41" s="158"/>
      <c r="P41" s="158"/>
      <c r="Q41" s="158"/>
      <c r="R41" s="158"/>
    </row>
    <row r="42" spans="1:18" ht="12.75" customHeight="1" x14ac:dyDescent="0.2">
      <c r="A42" s="160" t="str">
        <f>A10</f>
        <v>za kolovoz 2021. (isplata u rujnu 2021.)</v>
      </c>
      <c r="B42" s="160"/>
      <c r="C42" s="160"/>
      <c r="D42" s="160"/>
      <c r="E42" s="160"/>
      <c r="F42" s="160"/>
      <c r="G42" s="160"/>
      <c r="H42" s="160"/>
      <c r="I42" s="160"/>
      <c r="J42" s="160" t="str">
        <f>A10</f>
        <v>za kolovoz 2021. (isplata u rujnu 2021.)</v>
      </c>
      <c r="K42" s="160"/>
      <c r="L42" s="160"/>
      <c r="M42" s="160"/>
      <c r="N42" s="160"/>
      <c r="O42" s="160"/>
      <c r="P42" s="160"/>
      <c r="Q42" s="160"/>
      <c r="R42" s="160"/>
    </row>
    <row r="43" spans="1:18" x14ac:dyDescent="0.2">
      <c r="A43" s="28" t="s">
        <v>16</v>
      </c>
      <c r="E43" s="3" t="s">
        <v>17</v>
      </c>
      <c r="J43" s="28" t="s">
        <v>18</v>
      </c>
    </row>
    <row r="44" spans="1:18" x14ac:dyDescent="0.2">
      <c r="A44" s="29"/>
      <c r="B44" s="165" t="s">
        <v>6</v>
      </c>
      <c r="C44" s="166"/>
      <c r="D44" s="166"/>
      <c r="E44" s="166"/>
      <c r="F44" s="166"/>
      <c r="G44" s="166"/>
      <c r="H44" s="166"/>
      <c r="I44" s="167"/>
      <c r="J44" s="29"/>
      <c r="K44" s="165" t="s">
        <v>6</v>
      </c>
      <c r="L44" s="166"/>
      <c r="M44" s="166"/>
      <c r="N44" s="166"/>
      <c r="O44" s="166"/>
      <c r="P44" s="166"/>
      <c r="Q44" s="166"/>
      <c r="R44" s="167"/>
    </row>
    <row r="45" spans="1:18" x14ac:dyDescent="0.2">
      <c r="A45" s="30"/>
      <c r="B45" s="165" t="s">
        <v>1</v>
      </c>
      <c r="C45" s="167"/>
      <c r="D45" s="165" t="s">
        <v>7</v>
      </c>
      <c r="E45" s="167"/>
      <c r="F45" s="165" t="s">
        <v>70</v>
      </c>
      <c r="G45" s="167"/>
      <c r="H45" s="165" t="s">
        <v>8</v>
      </c>
      <c r="I45" s="167"/>
      <c r="J45" s="30"/>
      <c r="K45" s="165" t="s">
        <v>1</v>
      </c>
      <c r="L45" s="167"/>
      <c r="M45" s="165" t="s">
        <v>7</v>
      </c>
      <c r="N45" s="167"/>
      <c r="O45" s="165" t="s">
        <v>70</v>
      </c>
      <c r="P45" s="167"/>
      <c r="Q45" s="165" t="s">
        <v>8</v>
      </c>
      <c r="R45" s="167"/>
    </row>
    <row r="46" spans="1:18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</row>
    <row r="47" spans="1:18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18" x14ac:dyDescent="0.2">
      <c r="A48" s="93" t="s">
        <v>73</v>
      </c>
      <c r="B48" s="56">
        <v>1</v>
      </c>
      <c r="C48" s="57">
        <v>492.09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492.09</v>
      </c>
      <c r="J48" s="93" t="s">
        <v>73</v>
      </c>
      <c r="K48" s="56">
        <v>34</v>
      </c>
      <c r="L48" s="61">
        <v>249.18</v>
      </c>
      <c r="M48" s="58"/>
      <c r="N48" s="51"/>
      <c r="O48" s="58">
        <v>32</v>
      </c>
      <c r="P48" s="51">
        <v>239.96</v>
      </c>
      <c r="Q48" s="58">
        <v>2</v>
      </c>
      <c r="R48" s="60">
        <v>396.68</v>
      </c>
    </row>
    <row r="49" spans="1:19" x14ac:dyDescent="0.2">
      <c r="A49" s="93" t="s">
        <v>9</v>
      </c>
      <c r="B49" s="56">
        <v>19</v>
      </c>
      <c r="C49" s="57">
        <v>821.72</v>
      </c>
      <c r="D49" s="58" t="s">
        <v>103</v>
      </c>
      <c r="E49" s="51" t="s">
        <v>104</v>
      </c>
      <c r="F49" s="58">
        <v>14</v>
      </c>
      <c r="G49" s="59">
        <v>881.03</v>
      </c>
      <c r="H49" s="58">
        <v>5</v>
      </c>
      <c r="I49" s="60">
        <v>655.65</v>
      </c>
      <c r="J49" s="93" t="s">
        <v>9</v>
      </c>
      <c r="K49" s="56">
        <v>144</v>
      </c>
      <c r="L49" s="61">
        <v>809.91</v>
      </c>
      <c r="M49" s="58"/>
      <c r="N49" s="51"/>
      <c r="O49" s="58">
        <v>125</v>
      </c>
      <c r="P49" s="51">
        <v>810.08</v>
      </c>
      <c r="Q49" s="58">
        <v>19</v>
      </c>
      <c r="R49" s="60">
        <v>808.85</v>
      </c>
      <c r="S49" s="7"/>
    </row>
    <row r="50" spans="1:19" x14ac:dyDescent="0.2">
      <c r="A50" s="93" t="s">
        <v>10</v>
      </c>
      <c r="B50" s="56">
        <v>92</v>
      </c>
      <c r="C50" s="62">
        <v>1326</v>
      </c>
      <c r="D50" s="58">
        <v>21</v>
      </c>
      <c r="E50" s="16">
        <v>1390.73</v>
      </c>
      <c r="F50" s="58">
        <v>63</v>
      </c>
      <c r="G50" s="16">
        <v>1298.95</v>
      </c>
      <c r="H50" s="58">
        <v>8</v>
      </c>
      <c r="I50" s="63">
        <v>1369.14</v>
      </c>
      <c r="J50" s="93" t="s">
        <v>10</v>
      </c>
      <c r="K50" s="56">
        <v>258</v>
      </c>
      <c r="L50" s="64">
        <v>1244.54</v>
      </c>
      <c r="M50" s="58"/>
      <c r="N50" s="16"/>
      <c r="O50" s="58">
        <v>205</v>
      </c>
      <c r="P50" s="16">
        <v>1246.06</v>
      </c>
      <c r="Q50" s="58">
        <v>53</v>
      </c>
      <c r="R50" s="63">
        <v>1238.6600000000001</v>
      </c>
      <c r="S50" s="7"/>
    </row>
    <row r="51" spans="1:19" x14ac:dyDescent="0.2">
      <c r="A51" s="93" t="s">
        <v>11</v>
      </c>
      <c r="B51" s="56">
        <v>387</v>
      </c>
      <c r="C51" s="62">
        <v>1781.97</v>
      </c>
      <c r="D51" s="58">
        <v>144</v>
      </c>
      <c r="E51" s="16">
        <v>1761.12</v>
      </c>
      <c r="F51" s="58">
        <v>216</v>
      </c>
      <c r="G51" s="16">
        <v>1793.46</v>
      </c>
      <c r="H51" s="58">
        <v>27</v>
      </c>
      <c r="I51" s="63">
        <v>1801.23</v>
      </c>
      <c r="J51" s="93" t="s">
        <v>11</v>
      </c>
      <c r="K51" s="56">
        <v>600</v>
      </c>
      <c r="L51" s="64">
        <v>1767.74</v>
      </c>
      <c r="M51" s="58"/>
      <c r="N51" s="16"/>
      <c r="O51" s="58">
        <v>450</v>
      </c>
      <c r="P51" s="16">
        <v>1760.36</v>
      </c>
      <c r="Q51" s="58">
        <v>150</v>
      </c>
      <c r="R51" s="63">
        <v>1789.88</v>
      </c>
      <c r="S51" s="7"/>
    </row>
    <row r="52" spans="1:19" x14ac:dyDescent="0.2">
      <c r="A52" s="93" t="s">
        <v>74</v>
      </c>
      <c r="B52" s="56">
        <v>570</v>
      </c>
      <c r="C52" s="62">
        <v>2260.02</v>
      </c>
      <c r="D52" s="58">
        <v>78</v>
      </c>
      <c r="E52" s="16">
        <v>2176.15</v>
      </c>
      <c r="F52" s="58">
        <v>433</v>
      </c>
      <c r="G52" s="16">
        <v>2268.23</v>
      </c>
      <c r="H52" s="58">
        <v>59</v>
      </c>
      <c r="I52" s="63">
        <v>2310.63</v>
      </c>
      <c r="J52" s="93" t="s">
        <v>74</v>
      </c>
      <c r="K52" s="56">
        <v>906</v>
      </c>
      <c r="L52" s="64">
        <v>2258.9899999999998</v>
      </c>
      <c r="M52" s="58"/>
      <c r="N52" s="16"/>
      <c r="O52" s="58">
        <v>827</v>
      </c>
      <c r="P52" s="16">
        <v>2260.5300000000002</v>
      </c>
      <c r="Q52" s="58">
        <v>79</v>
      </c>
      <c r="R52" s="63">
        <v>2242.91</v>
      </c>
      <c r="S52" s="7"/>
    </row>
    <row r="53" spans="1:19" x14ac:dyDescent="0.2">
      <c r="A53" s="93" t="s">
        <v>62</v>
      </c>
      <c r="B53" s="56">
        <v>1104</v>
      </c>
      <c r="C53" s="62">
        <v>2795.97</v>
      </c>
      <c r="D53" s="58">
        <v>172</v>
      </c>
      <c r="E53" s="16">
        <v>2852.02</v>
      </c>
      <c r="F53" s="58">
        <v>793</v>
      </c>
      <c r="G53" s="16">
        <v>2787.1</v>
      </c>
      <c r="H53" s="58">
        <v>139</v>
      </c>
      <c r="I53" s="63">
        <v>2777.27</v>
      </c>
      <c r="J53" s="93" t="s">
        <v>62</v>
      </c>
      <c r="K53" s="56">
        <v>1100</v>
      </c>
      <c r="L53" s="64">
        <v>2764.21</v>
      </c>
      <c r="M53" s="58"/>
      <c r="N53" s="16"/>
      <c r="O53" s="58">
        <v>1051</v>
      </c>
      <c r="P53" s="16">
        <v>2765.13</v>
      </c>
      <c r="Q53" s="58">
        <v>49</v>
      </c>
      <c r="R53" s="63">
        <v>2744.52</v>
      </c>
      <c r="S53" s="7"/>
    </row>
    <row r="54" spans="1:19" x14ac:dyDescent="0.2">
      <c r="A54" s="93" t="s">
        <v>63</v>
      </c>
      <c r="B54" s="56">
        <v>3577</v>
      </c>
      <c r="C54" s="62">
        <v>3307.06</v>
      </c>
      <c r="D54" s="58">
        <v>1134</v>
      </c>
      <c r="E54" s="16">
        <v>3319.03</v>
      </c>
      <c r="F54" s="58">
        <v>2214</v>
      </c>
      <c r="G54" s="16">
        <v>3308.91</v>
      </c>
      <c r="H54" s="58">
        <v>229</v>
      </c>
      <c r="I54" s="63">
        <v>3229.9</v>
      </c>
      <c r="J54" s="93" t="s">
        <v>63</v>
      </c>
      <c r="K54" s="56">
        <v>910</v>
      </c>
      <c r="L54" s="64">
        <v>3272.13</v>
      </c>
      <c r="M54" s="58"/>
      <c r="N54" s="16"/>
      <c r="O54" s="58">
        <v>685</v>
      </c>
      <c r="P54" s="16">
        <v>3283.29</v>
      </c>
      <c r="Q54" s="58">
        <v>225</v>
      </c>
      <c r="R54" s="63">
        <v>3238.16</v>
      </c>
      <c r="S54" s="7"/>
    </row>
    <row r="55" spans="1:19" x14ac:dyDescent="0.2">
      <c r="A55" s="93" t="s">
        <v>64</v>
      </c>
      <c r="B55" s="56">
        <v>2764</v>
      </c>
      <c r="C55" s="62">
        <v>3743.56</v>
      </c>
      <c r="D55" s="58">
        <v>983</v>
      </c>
      <c r="E55" s="16">
        <v>3764.81</v>
      </c>
      <c r="F55" s="58">
        <v>1572</v>
      </c>
      <c r="G55" s="16">
        <v>3729.7</v>
      </c>
      <c r="H55" s="58">
        <v>209</v>
      </c>
      <c r="I55" s="63">
        <v>3747.84</v>
      </c>
      <c r="J55" s="93" t="s">
        <v>64</v>
      </c>
      <c r="K55" s="56">
        <v>457</v>
      </c>
      <c r="L55" s="64">
        <v>3766.1</v>
      </c>
      <c r="M55" s="58"/>
      <c r="N55" s="16"/>
      <c r="O55" s="58">
        <v>353</v>
      </c>
      <c r="P55" s="16">
        <v>3767</v>
      </c>
      <c r="Q55" s="58">
        <v>104</v>
      </c>
      <c r="R55" s="63">
        <v>3763.01</v>
      </c>
      <c r="S55" s="7"/>
    </row>
    <row r="56" spans="1:19" x14ac:dyDescent="0.2">
      <c r="A56" s="93" t="s">
        <v>65</v>
      </c>
      <c r="B56" s="56">
        <v>3377</v>
      </c>
      <c r="C56" s="62">
        <v>4226.16</v>
      </c>
      <c r="D56" s="58">
        <v>1390</v>
      </c>
      <c r="E56" s="16">
        <v>4198.79</v>
      </c>
      <c r="F56" s="58">
        <v>1813</v>
      </c>
      <c r="G56" s="16">
        <v>4247.4399999999996</v>
      </c>
      <c r="H56" s="58">
        <v>174</v>
      </c>
      <c r="I56" s="63">
        <v>4223.0600000000004</v>
      </c>
      <c r="J56" s="93" t="s">
        <v>65</v>
      </c>
      <c r="K56" s="56">
        <v>883</v>
      </c>
      <c r="L56" s="64">
        <v>4260.37</v>
      </c>
      <c r="M56" s="58"/>
      <c r="N56" s="16"/>
      <c r="O56" s="58">
        <v>750</v>
      </c>
      <c r="P56" s="16">
        <v>4262.78</v>
      </c>
      <c r="Q56" s="58">
        <v>133</v>
      </c>
      <c r="R56" s="63">
        <v>4246.82</v>
      </c>
      <c r="S56" s="7"/>
    </row>
    <row r="57" spans="1:19" x14ac:dyDescent="0.2">
      <c r="A57" s="93" t="s">
        <v>66</v>
      </c>
      <c r="B57" s="56">
        <v>1272</v>
      </c>
      <c r="C57" s="62">
        <v>4732.93</v>
      </c>
      <c r="D57" s="58">
        <v>604</v>
      </c>
      <c r="E57" s="16">
        <v>4744.03</v>
      </c>
      <c r="F57" s="58">
        <v>563</v>
      </c>
      <c r="G57" s="16">
        <v>4717.41</v>
      </c>
      <c r="H57" s="58">
        <v>105</v>
      </c>
      <c r="I57" s="63">
        <v>4752.33</v>
      </c>
      <c r="J57" s="93" t="s">
        <v>66</v>
      </c>
      <c r="K57" s="56">
        <v>421</v>
      </c>
      <c r="L57" s="64">
        <v>4778.97</v>
      </c>
      <c r="M57" s="58"/>
      <c r="N57" s="16"/>
      <c r="O57" s="58">
        <v>359</v>
      </c>
      <c r="P57" s="16">
        <v>4779.91</v>
      </c>
      <c r="Q57" s="58">
        <v>62</v>
      </c>
      <c r="R57" s="63">
        <v>4773.54</v>
      </c>
      <c r="S57" s="7"/>
    </row>
    <row r="58" spans="1:19" x14ac:dyDescent="0.2">
      <c r="A58" s="93" t="s">
        <v>12</v>
      </c>
      <c r="B58" s="56">
        <v>1483</v>
      </c>
      <c r="C58" s="62">
        <v>5399.85</v>
      </c>
      <c r="D58" s="58">
        <v>967</v>
      </c>
      <c r="E58" s="16">
        <v>5409.59</v>
      </c>
      <c r="F58" s="58">
        <v>413</v>
      </c>
      <c r="G58" s="16">
        <v>5381.91</v>
      </c>
      <c r="H58" s="58">
        <v>103</v>
      </c>
      <c r="I58" s="63">
        <v>5380.39</v>
      </c>
      <c r="J58" s="93" t="s">
        <v>12</v>
      </c>
      <c r="K58" s="56">
        <v>587</v>
      </c>
      <c r="L58" s="19">
        <v>5359.06</v>
      </c>
      <c r="M58" s="58"/>
      <c r="N58" s="16"/>
      <c r="O58" s="58">
        <v>528</v>
      </c>
      <c r="P58" s="16">
        <v>5358.15</v>
      </c>
      <c r="Q58" s="58">
        <v>59</v>
      </c>
      <c r="R58" s="63">
        <v>5367.18</v>
      </c>
      <c r="S58" s="7"/>
    </row>
    <row r="59" spans="1:19" x14ac:dyDescent="0.2">
      <c r="A59" s="93" t="s">
        <v>13</v>
      </c>
      <c r="B59" s="56">
        <v>736</v>
      </c>
      <c r="C59" s="62">
        <v>6443.28</v>
      </c>
      <c r="D59" s="58">
        <v>596</v>
      </c>
      <c r="E59" s="16">
        <v>6438.74</v>
      </c>
      <c r="F59" s="58">
        <v>100</v>
      </c>
      <c r="G59" s="16">
        <v>6449.78</v>
      </c>
      <c r="H59" s="58">
        <v>40</v>
      </c>
      <c r="I59" s="63">
        <v>6494.76</v>
      </c>
      <c r="J59" s="93" t="s">
        <v>13</v>
      </c>
      <c r="K59" s="56">
        <v>260</v>
      </c>
      <c r="L59" s="19">
        <v>6441.57</v>
      </c>
      <c r="M59" s="58"/>
      <c r="N59" s="16"/>
      <c r="O59" s="58">
        <v>240</v>
      </c>
      <c r="P59" s="16">
        <v>6432.02</v>
      </c>
      <c r="Q59" s="58">
        <v>20</v>
      </c>
      <c r="R59" s="63">
        <v>6556.24</v>
      </c>
      <c r="S59" s="7"/>
    </row>
    <row r="60" spans="1:19" x14ac:dyDescent="0.2">
      <c r="A60" s="93" t="s">
        <v>14</v>
      </c>
      <c r="B60" s="56">
        <v>261</v>
      </c>
      <c r="C60" s="62">
        <v>7396.51</v>
      </c>
      <c r="D60" s="58">
        <v>198</v>
      </c>
      <c r="E60" s="16">
        <v>7356.76</v>
      </c>
      <c r="F60" s="58">
        <v>44</v>
      </c>
      <c r="G60" s="16">
        <v>7502.81</v>
      </c>
      <c r="H60" s="58">
        <v>19</v>
      </c>
      <c r="I60" s="63">
        <v>7564.59</v>
      </c>
      <c r="J60" s="93" t="s">
        <v>14</v>
      </c>
      <c r="K60" s="56">
        <v>145</v>
      </c>
      <c r="L60" s="19">
        <v>7439.45</v>
      </c>
      <c r="M60" s="58"/>
      <c r="N60" s="16"/>
      <c r="O60" s="58">
        <v>134</v>
      </c>
      <c r="P60" s="16">
        <v>7434.65</v>
      </c>
      <c r="Q60" s="58">
        <v>11</v>
      </c>
      <c r="R60" s="63">
        <v>7497.92</v>
      </c>
      <c r="S60" s="7"/>
    </row>
    <row r="61" spans="1:19" x14ac:dyDescent="0.2">
      <c r="A61" s="93" t="s">
        <v>75</v>
      </c>
      <c r="B61" s="56">
        <v>263</v>
      </c>
      <c r="C61" s="62">
        <v>9377.41</v>
      </c>
      <c r="D61" s="58">
        <v>191</v>
      </c>
      <c r="E61" s="16">
        <v>9456.75</v>
      </c>
      <c r="F61" s="58">
        <v>58</v>
      </c>
      <c r="G61" s="16">
        <v>9204.58</v>
      </c>
      <c r="H61" s="58">
        <v>14</v>
      </c>
      <c r="I61" s="63">
        <v>9011.08</v>
      </c>
      <c r="J61" s="93" t="s">
        <v>75</v>
      </c>
      <c r="K61" s="56">
        <v>66</v>
      </c>
      <c r="L61" s="19">
        <v>9154.86</v>
      </c>
      <c r="M61" s="58"/>
      <c r="N61" s="16"/>
      <c r="O61" s="58">
        <v>63</v>
      </c>
      <c r="P61" s="16">
        <v>9148.15</v>
      </c>
      <c r="Q61" s="58">
        <v>3</v>
      </c>
      <c r="R61" s="63">
        <v>9295.82</v>
      </c>
      <c r="S61" s="7"/>
    </row>
    <row r="62" spans="1:19" x14ac:dyDescent="0.2">
      <c r="A62" s="48" t="s">
        <v>1</v>
      </c>
      <c r="B62" s="65">
        <v>15906</v>
      </c>
      <c r="C62" s="66">
        <v>4075.08</v>
      </c>
      <c r="D62" s="65">
        <v>6478</v>
      </c>
      <c r="E62" s="66">
        <v>4544.74</v>
      </c>
      <c r="F62" s="65">
        <v>8296</v>
      </c>
      <c r="G62" s="66">
        <v>3730.84</v>
      </c>
      <c r="H62" s="65">
        <v>1132</v>
      </c>
      <c r="I62" s="66">
        <v>3910.18</v>
      </c>
      <c r="J62" s="48" t="s">
        <v>1</v>
      </c>
      <c r="K62" s="65">
        <v>6771</v>
      </c>
      <c r="L62" s="66">
        <v>3481.06</v>
      </c>
      <c r="M62" s="65"/>
      <c r="N62" s="66"/>
      <c r="O62" s="65">
        <v>5802</v>
      </c>
      <c r="P62" s="66">
        <v>3510.75</v>
      </c>
      <c r="Q62" s="65">
        <v>969</v>
      </c>
      <c r="R62" s="66">
        <v>3303.24</v>
      </c>
      <c r="S62" s="7"/>
    </row>
    <row r="63" spans="1:19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</row>
    <row r="64" spans="1:19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18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</sheetData>
  <mergeCells count="41"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  <mergeCell ref="J41:R41"/>
    <mergeCell ref="A38:I38"/>
    <mergeCell ref="J38:R38"/>
    <mergeCell ref="A39:I39"/>
    <mergeCell ref="J39:R39"/>
    <mergeCell ref="A40:I40"/>
    <mergeCell ref="J40:R40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A6:I6"/>
    <mergeCell ref="J6:R6"/>
    <mergeCell ref="A7:I7"/>
    <mergeCell ref="J7:R7"/>
    <mergeCell ref="A8:I8"/>
    <mergeCell ref="J8:R8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6"/>
  <sheetViews>
    <sheetView zoomScale="110" zoomScaleNormal="110" workbookViewId="0"/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2" width="9.140625" style="3" customWidth="1"/>
    <col min="23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58" t="s">
        <v>24</v>
      </c>
      <c r="B6" s="158"/>
      <c r="C6" s="158"/>
      <c r="D6" s="158"/>
      <c r="E6" s="158"/>
      <c r="F6" s="158"/>
      <c r="G6" s="158"/>
      <c r="H6" s="158"/>
      <c r="I6" s="158"/>
      <c r="J6" s="158" t="s">
        <v>25</v>
      </c>
      <c r="K6" s="158"/>
      <c r="L6" s="158"/>
      <c r="M6" s="158"/>
      <c r="N6" s="158"/>
      <c r="O6" s="158"/>
      <c r="P6" s="158"/>
      <c r="Q6" s="158"/>
      <c r="R6" s="158"/>
    </row>
    <row r="7" spans="1:23" ht="12.75" x14ac:dyDescent="0.2">
      <c r="A7" s="158" t="s">
        <v>23</v>
      </c>
      <c r="B7" s="158"/>
      <c r="C7" s="158"/>
      <c r="D7" s="158"/>
      <c r="E7" s="158"/>
      <c r="F7" s="158"/>
      <c r="G7" s="158"/>
      <c r="H7" s="158"/>
      <c r="I7" s="158"/>
      <c r="J7" s="158" t="s">
        <v>23</v>
      </c>
      <c r="K7" s="158"/>
      <c r="L7" s="158"/>
      <c r="M7" s="158"/>
      <c r="N7" s="158"/>
      <c r="O7" s="158"/>
      <c r="P7" s="158"/>
      <c r="Q7" s="158"/>
      <c r="R7" s="158"/>
    </row>
    <row r="8" spans="1:23" ht="12.75" x14ac:dyDescent="0.2">
      <c r="A8" s="159" t="s">
        <v>68</v>
      </c>
      <c r="B8" s="159"/>
      <c r="C8" s="159"/>
      <c r="D8" s="159"/>
      <c r="E8" s="159"/>
      <c r="F8" s="159"/>
      <c r="G8" s="159"/>
      <c r="H8" s="159"/>
      <c r="I8" s="159"/>
      <c r="J8" s="158" t="s">
        <v>58</v>
      </c>
      <c r="K8" s="158"/>
      <c r="L8" s="158"/>
      <c r="M8" s="158"/>
      <c r="N8" s="158"/>
      <c r="O8" s="158"/>
      <c r="P8" s="158"/>
      <c r="Q8" s="158"/>
      <c r="R8" s="158"/>
    </row>
    <row r="9" spans="1:23" ht="12.75" x14ac:dyDescent="0.2">
      <c r="A9" s="159" t="s">
        <v>72</v>
      </c>
      <c r="B9" s="159"/>
      <c r="C9" s="159"/>
      <c r="D9" s="159"/>
      <c r="E9" s="159"/>
      <c r="F9" s="159"/>
      <c r="G9" s="159"/>
      <c r="H9" s="159"/>
      <c r="I9" s="159"/>
      <c r="J9" s="158" t="s">
        <v>69</v>
      </c>
      <c r="K9" s="158"/>
      <c r="L9" s="158"/>
      <c r="M9" s="158"/>
      <c r="N9" s="158"/>
      <c r="O9" s="158"/>
      <c r="P9" s="158"/>
      <c r="Q9" s="158"/>
      <c r="R9" s="158"/>
    </row>
    <row r="10" spans="1:23" ht="12.75" x14ac:dyDescent="0.2">
      <c r="A10" s="160" t="str">
        <f>'u rujnu 2021.-prema svotama'!A10:I10</f>
        <v>za kolovoz 2021. (isplata u rujnu 2021.)</v>
      </c>
      <c r="B10" s="160"/>
      <c r="C10" s="160"/>
      <c r="D10" s="160"/>
      <c r="E10" s="160"/>
      <c r="F10" s="160"/>
      <c r="G10" s="160"/>
      <c r="H10" s="160"/>
      <c r="I10" s="160"/>
      <c r="J10" s="159" t="s">
        <v>72</v>
      </c>
      <c r="K10" s="159"/>
      <c r="L10" s="159"/>
      <c r="M10" s="159"/>
      <c r="N10" s="159"/>
      <c r="O10" s="159"/>
      <c r="P10" s="159"/>
      <c r="Q10" s="159"/>
      <c r="R10" s="159"/>
    </row>
    <row r="11" spans="1:23" ht="12.75" customHeight="1" x14ac:dyDescent="0.2">
      <c r="J11" s="160" t="str">
        <f>A10</f>
        <v>za kolovoz 2021. (isplata u rujnu 2021.)</v>
      </c>
      <c r="K11" s="160"/>
      <c r="L11" s="160"/>
      <c r="M11" s="160"/>
      <c r="N11" s="160"/>
      <c r="O11" s="160"/>
      <c r="P11" s="160"/>
      <c r="Q11" s="160"/>
      <c r="R11" s="160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61" t="s">
        <v>6</v>
      </c>
      <c r="C13" s="162"/>
      <c r="D13" s="162"/>
      <c r="E13" s="162"/>
      <c r="F13" s="162"/>
      <c r="G13" s="162"/>
      <c r="H13" s="162"/>
      <c r="I13" s="163"/>
      <c r="J13" s="29"/>
      <c r="K13" s="161" t="s">
        <v>6</v>
      </c>
      <c r="L13" s="162"/>
      <c r="M13" s="162"/>
      <c r="N13" s="162"/>
      <c r="O13" s="162"/>
      <c r="P13" s="162"/>
      <c r="Q13" s="162"/>
      <c r="R13" s="163"/>
    </row>
    <row r="14" spans="1:23" x14ac:dyDescent="0.2">
      <c r="A14" s="30"/>
      <c r="B14" s="161" t="s">
        <v>1</v>
      </c>
      <c r="C14" s="163"/>
      <c r="D14" s="161" t="s">
        <v>7</v>
      </c>
      <c r="E14" s="163"/>
      <c r="F14" s="161" t="s">
        <v>70</v>
      </c>
      <c r="G14" s="163"/>
      <c r="H14" s="161" t="s">
        <v>8</v>
      </c>
      <c r="I14" s="163"/>
      <c r="J14" s="30"/>
      <c r="K14" s="161" t="s">
        <v>1</v>
      </c>
      <c r="L14" s="163"/>
      <c r="M14" s="161" t="s">
        <v>29</v>
      </c>
      <c r="N14" s="163"/>
      <c r="O14" s="161" t="s">
        <v>70</v>
      </c>
      <c r="P14" s="163"/>
      <c r="Q14" s="161" t="s">
        <v>8</v>
      </c>
      <c r="R14" s="163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W16" s="119"/>
    </row>
    <row r="17" spans="1:23" x14ac:dyDescent="0.2">
      <c r="A17" s="93" t="s">
        <v>60</v>
      </c>
      <c r="B17" s="36">
        <v>3066</v>
      </c>
      <c r="C17" s="37">
        <v>331.46</v>
      </c>
      <c r="D17" s="38">
        <v>858</v>
      </c>
      <c r="E17" s="39">
        <v>302.22000000000003</v>
      </c>
      <c r="F17" s="38">
        <v>1642</v>
      </c>
      <c r="G17" s="39">
        <v>345.83</v>
      </c>
      <c r="H17" s="38">
        <v>566</v>
      </c>
      <c r="I17" s="40">
        <v>334.08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19778</v>
      </c>
      <c r="C18" s="43">
        <v>809.16</v>
      </c>
      <c r="D18" s="38">
        <v>7956</v>
      </c>
      <c r="E18" s="39">
        <v>807.28</v>
      </c>
      <c r="F18" s="38">
        <v>3441</v>
      </c>
      <c r="G18" s="39">
        <v>804.04</v>
      </c>
      <c r="H18" s="38">
        <v>8381</v>
      </c>
      <c r="I18" s="40">
        <v>813.04</v>
      </c>
      <c r="J18" s="93" t="s">
        <v>9</v>
      </c>
      <c r="K18" s="36">
        <v>10</v>
      </c>
      <c r="L18" s="43">
        <v>904.52</v>
      </c>
      <c r="M18" s="38" t="s">
        <v>103</v>
      </c>
      <c r="N18" s="42" t="s">
        <v>104</v>
      </c>
      <c r="O18" s="38">
        <v>10</v>
      </c>
      <c r="P18" s="39">
        <v>904.52</v>
      </c>
      <c r="Q18" s="38" t="s">
        <v>103</v>
      </c>
      <c r="R18" s="40" t="s">
        <v>104</v>
      </c>
      <c r="W18" s="120">
        <f>C31-'u rujnu 2021.'!E21</f>
        <v>0</v>
      </c>
    </row>
    <row r="19" spans="1:23" x14ac:dyDescent="0.2">
      <c r="A19" s="93" t="s">
        <v>10</v>
      </c>
      <c r="B19" s="36">
        <v>85285</v>
      </c>
      <c r="C19" s="44">
        <v>1248.21</v>
      </c>
      <c r="D19" s="38">
        <v>43556</v>
      </c>
      <c r="E19" s="45">
        <v>1251.5999999999999</v>
      </c>
      <c r="F19" s="38">
        <v>11568</v>
      </c>
      <c r="G19" s="45">
        <v>1285.97</v>
      </c>
      <c r="H19" s="38">
        <v>30161</v>
      </c>
      <c r="I19" s="46">
        <v>1228.83</v>
      </c>
      <c r="J19" s="93" t="s">
        <v>10</v>
      </c>
      <c r="K19" s="36">
        <v>36</v>
      </c>
      <c r="L19" s="44">
        <v>1300.24</v>
      </c>
      <c r="M19" s="38">
        <v>2</v>
      </c>
      <c r="N19" s="45">
        <v>1372.28</v>
      </c>
      <c r="O19" s="38">
        <v>24</v>
      </c>
      <c r="P19" s="39">
        <v>1278.21</v>
      </c>
      <c r="Q19" s="38">
        <v>10</v>
      </c>
      <c r="R19" s="46">
        <v>1338.72</v>
      </c>
    </row>
    <row r="20" spans="1:23" x14ac:dyDescent="0.2">
      <c r="A20" s="93" t="s">
        <v>11</v>
      </c>
      <c r="B20" s="36">
        <v>129441</v>
      </c>
      <c r="C20" s="44">
        <v>1762.9</v>
      </c>
      <c r="D20" s="38">
        <v>76218</v>
      </c>
      <c r="E20" s="45">
        <v>1768.56</v>
      </c>
      <c r="F20" s="38">
        <v>24362</v>
      </c>
      <c r="G20" s="45">
        <v>1766.88</v>
      </c>
      <c r="H20" s="38">
        <v>28861</v>
      </c>
      <c r="I20" s="46">
        <v>1744.58</v>
      </c>
      <c r="J20" s="93" t="s">
        <v>11</v>
      </c>
      <c r="K20" s="36">
        <v>143</v>
      </c>
      <c r="L20" s="44">
        <v>1796.89</v>
      </c>
      <c r="M20" s="38">
        <v>1</v>
      </c>
      <c r="N20" s="45">
        <v>1644.93</v>
      </c>
      <c r="O20" s="38">
        <v>104</v>
      </c>
      <c r="P20" s="45">
        <v>1771.69</v>
      </c>
      <c r="Q20" s="38">
        <v>38</v>
      </c>
      <c r="R20" s="46">
        <v>1869.85</v>
      </c>
    </row>
    <row r="21" spans="1:23" x14ac:dyDescent="0.2">
      <c r="A21" s="93" t="s">
        <v>61</v>
      </c>
      <c r="B21" s="36">
        <v>188632</v>
      </c>
      <c r="C21" s="44">
        <v>2247.65</v>
      </c>
      <c r="D21" s="38">
        <v>116724</v>
      </c>
      <c r="E21" s="45">
        <v>2250.7399999999998</v>
      </c>
      <c r="F21" s="38">
        <v>26355</v>
      </c>
      <c r="G21" s="45">
        <v>2236.17</v>
      </c>
      <c r="H21" s="38">
        <v>45553</v>
      </c>
      <c r="I21" s="46">
        <v>2246.37</v>
      </c>
      <c r="J21" s="93" t="s">
        <v>61</v>
      </c>
      <c r="K21" s="36">
        <v>1291</v>
      </c>
      <c r="L21" s="44">
        <v>2330.14</v>
      </c>
      <c r="M21" s="38">
        <v>18</v>
      </c>
      <c r="N21" s="45">
        <v>2356.62</v>
      </c>
      <c r="O21" s="38">
        <v>765</v>
      </c>
      <c r="P21" s="45">
        <v>2375.06</v>
      </c>
      <c r="Q21" s="38">
        <v>508</v>
      </c>
      <c r="R21" s="46">
        <v>2261.5500000000002</v>
      </c>
    </row>
    <row r="22" spans="1:23" x14ac:dyDescent="0.2">
      <c r="A22" s="93" t="s">
        <v>62</v>
      </c>
      <c r="B22" s="36">
        <v>134848</v>
      </c>
      <c r="C22" s="44">
        <v>2732.61</v>
      </c>
      <c r="D22" s="38">
        <v>94041</v>
      </c>
      <c r="E22" s="45">
        <v>2735.88</v>
      </c>
      <c r="F22" s="38">
        <v>13286</v>
      </c>
      <c r="G22" s="45">
        <v>2718.48</v>
      </c>
      <c r="H22" s="38">
        <v>27521</v>
      </c>
      <c r="I22" s="46">
        <v>2728.26</v>
      </c>
      <c r="J22" s="93" t="s">
        <v>62</v>
      </c>
      <c r="K22" s="36">
        <v>2794</v>
      </c>
      <c r="L22" s="44">
        <v>2779.88</v>
      </c>
      <c r="M22" s="38">
        <v>53</v>
      </c>
      <c r="N22" s="45">
        <v>2921.33</v>
      </c>
      <c r="O22" s="38">
        <v>2141</v>
      </c>
      <c r="P22" s="45">
        <v>2785.62</v>
      </c>
      <c r="Q22" s="38">
        <v>600</v>
      </c>
      <c r="R22" s="46">
        <v>2746.91</v>
      </c>
    </row>
    <row r="23" spans="1:23" x14ac:dyDescent="0.2">
      <c r="A23" s="93" t="s">
        <v>63</v>
      </c>
      <c r="B23" s="36">
        <v>131203</v>
      </c>
      <c r="C23" s="44">
        <v>3208.35</v>
      </c>
      <c r="D23" s="38">
        <v>103237</v>
      </c>
      <c r="E23" s="45">
        <v>3208.29</v>
      </c>
      <c r="F23" s="38">
        <v>10636</v>
      </c>
      <c r="G23" s="45">
        <v>3178.57</v>
      </c>
      <c r="H23" s="38">
        <v>17330</v>
      </c>
      <c r="I23" s="46">
        <v>3227.03</v>
      </c>
      <c r="J23" s="93" t="s">
        <v>63</v>
      </c>
      <c r="K23" s="36">
        <v>7735</v>
      </c>
      <c r="L23" s="44">
        <v>3234.62</v>
      </c>
      <c r="M23" s="38">
        <v>2254</v>
      </c>
      <c r="N23" s="45">
        <v>3178.74</v>
      </c>
      <c r="O23" s="38">
        <v>4771</v>
      </c>
      <c r="P23" s="45">
        <v>3268.53</v>
      </c>
      <c r="Q23" s="38">
        <v>710</v>
      </c>
      <c r="R23" s="46">
        <v>3184.14</v>
      </c>
    </row>
    <row r="24" spans="1:23" x14ac:dyDescent="0.2">
      <c r="A24" s="93" t="s">
        <v>64</v>
      </c>
      <c r="B24" s="36">
        <v>81288</v>
      </c>
      <c r="C24" s="44">
        <v>3737.86</v>
      </c>
      <c r="D24" s="38">
        <v>68282</v>
      </c>
      <c r="E24" s="45">
        <v>3739.48</v>
      </c>
      <c r="F24" s="38">
        <v>3552</v>
      </c>
      <c r="G24" s="45">
        <v>3722.02</v>
      </c>
      <c r="H24" s="38">
        <v>9454</v>
      </c>
      <c r="I24" s="46">
        <v>3732.13</v>
      </c>
      <c r="J24" s="93" t="s">
        <v>64</v>
      </c>
      <c r="K24" s="36">
        <v>4457</v>
      </c>
      <c r="L24" s="44">
        <v>3758.37</v>
      </c>
      <c r="M24" s="38">
        <v>579</v>
      </c>
      <c r="N24" s="45">
        <v>3706.26</v>
      </c>
      <c r="O24" s="38">
        <v>3306</v>
      </c>
      <c r="P24" s="45">
        <v>3768.43</v>
      </c>
      <c r="Q24" s="38">
        <v>572</v>
      </c>
      <c r="R24" s="46">
        <v>3752.98</v>
      </c>
    </row>
    <row r="25" spans="1:23" x14ac:dyDescent="0.2">
      <c r="A25" s="93" t="s">
        <v>65</v>
      </c>
      <c r="B25" s="36">
        <v>65416</v>
      </c>
      <c r="C25" s="44">
        <v>4232.67</v>
      </c>
      <c r="D25" s="38">
        <v>57097</v>
      </c>
      <c r="E25" s="45">
        <v>4233.92</v>
      </c>
      <c r="F25" s="38">
        <v>1686</v>
      </c>
      <c r="G25" s="45">
        <v>4218.88</v>
      </c>
      <c r="H25" s="38">
        <v>6633</v>
      </c>
      <c r="I25" s="46">
        <v>4225.3900000000003</v>
      </c>
      <c r="J25" s="93" t="s">
        <v>65</v>
      </c>
      <c r="K25" s="36">
        <v>7188</v>
      </c>
      <c r="L25" s="44">
        <v>4255.0600000000004</v>
      </c>
      <c r="M25" s="38">
        <v>171</v>
      </c>
      <c r="N25" s="45">
        <v>4231.83</v>
      </c>
      <c r="O25" s="38">
        <v>6365</v>
      </c>
      <c r="P25" s="45">
        <v>4257.78</v>
      </c>
      <c r="Q25" s="38">
        <v>652</v>
      </c>
      <c r="R25" s="46">
        <v>4234.67</v>
      </c>
    </row>
    <row r="26" spans="1:23" x14ac:dyDescent="0.2">
      <c r="A26" s="93" t="s">
        <v>66</v>
      </c>
      <c r="B26" s="36">
        <v>42327</v>
      </c>
      <c r="C26" s="44">
        <v>4731</v>
      </c>
      <c r="D26" s="38">
        <v>38293</v>
      </c>
      <c r="E26" s="45">
        <v>4731.1400000000003</v>
      </c>
      <c r="F26" s="38">
        <v>677</v>
      </c>
      <c r="G26" s="45">
        <v>4726.75</v>
      </c>
      <c r="H26" s="38">
        <v>3357</v>
      </c>
      <c r="I26" s="46">
        <v>4730.1899999999996</v>
      </c>
      <c r="J26" s="93" t="s">
        <v>66</v>
      </c>
      <c r="K26" s="36">
        <v>3850</v>
      </c>
      <c r="L26" s="44">
        <v>4733.12</v>
      </c>
      <c r="M26" s="38">
        <v>45</v>
      </c>
      <c r="N26" s="45">
        <v>4756.57</v>
      </c>
      <c r="O26" s="38">
        <v>2990</v>
      </c>
      <c r="P26" s="45">
        <v>4745.57</v>
      </c>
      <c r="Q26" s="38">
        <v>815</v>
      </c>
      <c r="R26" s="46">
        <v>4686.13</v>
      </c>
    </row>
    <row r="27" spans="1:23" x14ac:dyDescent="0.2">
      <c r="A27" s="93" t="s">
        <v>12</v>
      </c>
      <c r="B27" s="36">
        <v>43721</v>
      </c>
      <c r="C27" s="47">
        <v>5425.08</v>
      </c>
      <c r="D27" s="38">
        <v>39472</v>
      </c>
      <c r="E27" s="45">
        <v>5424.49</v>
      </c>
      <c r="F27" s="38">
        <v>644</v>
      </c>
      <c r="G27" s="45">
        <v>5423.23</v>
      </c>
      <c r="H27" s="38">
        <v>3605</v>
      </c>
      <c r="I27" s="46">
        <v>5431.85</v>
      </c>
      <c r="J27" s="93" t="s">
        <v>12</v>
      </c>
      <c r="K27" s="36">
        <v>8910</v>
      </c>
      <c r="L27" s="47">
        <v>5440.77</v>
      </c>
      <c r="M27" s="38">
        <v>95</v>
      </c>
      <c r="N27" s="45">
        <v>5390.76</v>
      </c>
      <c r="O27" s="38">
        <v>7438</v>
      </c>
      <c r="P27" s="45">
        <v>5429.66</v>
      </c>
      <c r="Q27" s="38">
        <v>1377</v>
      </c>
      <c r="R27" s="46">
        <v>5504.22</v>
      </c>
    </row>
    <row r="28" spans="1:23" x14ac:dyDescent="0.2">
      <c r="A28" s="93" t="s">
        <v>13</v>
      </c>
      <c r="B28" s="36">
        <v>20432</v>
      </c>
      <c r="C28" s="47">
        <v>6406.09</v>
      </c>
      <c r="D28" s="38">
        <v>18606</v>
      </c>
      <c r="E28" s="45">
        <v>6409.81</v>
      </c>
      <c r="F28" s="38">
        <v>264</v>
      </c>
      <c r="G28" s="45">
        <v>6415.5</v>
      </c>
      <c r="H28" s="38">
        <v>1562</v>
      </c>
      <c r="I28" s="46">
        <v>6360.18</v>
      </c>
      <c r="J28" s="93" t="s">
        <v>13</v>
      </c>
      <c r="K28" s="36">
        <v>8481</v>
      </c>
      <c r="L28" s="47">
        <v>6498.84</v>
      </c>
      <c r="M28" s="38">
        <v>50</v>
      </c>
      <c r="N28" s="45">
        <v>6394.19</v>
      </c>
      <c r="O28" s="38">
        <v>7267</v>
      </c>
      <c r="P28" s="45">
        <v>6500.51</v>
      </c>
      <c r="Q28" s="38">
        <v>1164</v>
      </c>
      <c r="R28" s="46">
        <v>6492.93</v>
      </c>
    </row>
    <row r="29" spans="1:23" x14ac:dyDescent="0.2">
      <c r="A29" s="93" t="s">
        <v>14</v>
      </c>
      <c r="B29" s="36">
        <v>7828</v>
      </c>
      <c r="C29" s="47">
        <v>7431.84</v>
      </c>
      <c r="D29" s="38">
        <v>7385</v>
      </c>
      <c r="E29" s="45">
        <v>7433.12</v>
      </c>
      <c r="F29" s="38">
        <v>84</v>
      </c>
      <c r="G29" s="45">
        <v>7406.49</v>
      </c>
      <c r="H29" s="38">
        <v>359</v>
      </c>
      <c r="I29" s="46">
        <v>7411.52</v>
      </c>
      <c r="J29" s="93" t="s">
        <v>14</v>
      </c>
      <c r="K29" s="36">
        <v>6156</v>
      </c>
      <c r="L29" s="47">
        <v>7544.55</v>
      </c>
      <c r="M29" s="38">
        <v>24</v>
      </c>
      <c r="N29" s="45">
        <v>7480.36</v>
      </c>
      <c r="O29" s="38">
        <v>4784</v>
      </c>
      <c r="P29" s="45">
        <v>7534.97</v>
      </c>
      <c r="Q29" s="38">
        <v>1348</v>
      </c>
      <c r="R29" s="46">
        <v>7579.69</v>
      </c>
    </row>
    <row r="30" spans="1:23" x14ac:dyDescent="0.2">
      <c r="A30" s="93" t="s">
        <v>67</v>
      </c>
      <c r="B30" s="36">
        <v>8972</v>
      </c>
      <c r="C30" s="47">
        <v>9415.35</v>
      </c>
      <c r="D30" s="38">
        <v>8732</v>
      </c>
      <c r="E30" s="45">
        <v>9420.39</v>
      </c>
      <c r="F30" s="38">
        <v>45</v>
      </c>
      <c r="G30" s="45">
        <v>9089.4699999999993</v>
      </c>
      <c r="H30" s="38">
        <v>195</v>
      </c>
      <c r="I30" s="46">
        <v>9264.7000000000007</v>
      </c>
      <c r="J30" s="93" t="s">
        <v>67</v>
      </c>
      <c r="K30" s="36">
        <v>19705</v>
      </c>
      <c r="L30" s="47">
        <v>9391.57</v>
      </c>
      <c r="M30" s="38">
        <v>12</v>
      </c>
      <c r="N30" s="45">
        <v>9423.69</v>
      </c>
      <c r="O30" s="38">
        <v>12605</v>
      </c>
      <c r="P30" s="45">
        <v>9479.92</v>
      </c>
      <c r="Q30" s="38">
        <v>7088</v>
      </c>
      <c r="R30" s="46">
        <v>9234.41</v>
      </c>
    </row>
    <row r="31" spans="1:23" x14ac:dyDescent="0.2">
      <c r="A31" s="48" t="s">
        <v>1</v>
      </c>
      <c r="B31" s="49">
        <v>962237</v>
      </c>
      <c r="C31" s="50">
        <v>2968.9</v>
      </c>
      <c r="D31" s="49">
        <v>680457</v>
      </c>
      <c r="E31" s="50">
        <v>3227.23</v>
      </c>
      <c r="F31" s="49">
        <v>98242</v>
      </c>
      <c r="G31" s="50">
        <v>2238</v>
      </c>
      <c r="H31" s="49">
        <v>183538</v>
      </c>
      <c r="I31" s="50">
        <v>2402.38</v>
      </c>
      <c r="J31" s="48" t="s">
        <v>1</v>
      </c>
      <c r="K31" s="49">
        <v>70756</v>
      </c>
      <c r="L31" s="50">
        <v>6172.85</v>
      </c>
      <c r="M31" s="49">
        <v>3304</v>
      </c>
      <c r="N31" s="50">
        <v>3503.2</v>
      </c>
      <c r="O31" s="49">
        <v>52570</v>
      </c>
      <c r="P31" s="50">
        <v>6096.9</v>
      </c>
      <c r="Q31" s="49">
        <v>14882</v>
      </c>
      <c r="R31" s="50">
        <v>7033.81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64" t="s">
        <v>99</v>
      </c>
      <c r="K33" s="164"/>
      <c r="L33" s="164"/>
      <c r="M33" s="164"/>
      <c r="N33" s="164"/>
      <c r="O33" s="164"/>
      <c r="P33" s="164"/>
      <c r="Q33" s="164"/>
      <c r="R33" s="164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</row>
    <row r="37" spans="1:23" ht="12.75" x14ac:dyDescent="0.2">
      <c r="A37" s="158" t="s">
        <v>24</v>
      </c>
      <c r="B37" s="158"/>
      <c r="C37" s="158"/>
      <c r="D37" s="158"/>
      <c r="E37" s="158"/>
      <c r="F37" s="158"/>
      <c r="G37" s="158"/>
      <c r="H37" s="158"/>
      <c r="I37" s="158"/>
      <c r="J37" s="158" t="s">
        <v>27</v>
      </c>
      <c r="K37" s="158"/>
      <c r="L37" s="158"/>
      <c r="M37" s="158"/>
      <c r="N37" s="158"/>
      <c r="O37" s="158"/>
      <c r="P37" s="158"/>
      <c r="Q37" s="158"/>
      <c r="R37" s="158"/>
    </row>
    <row r="38" spans="1:23" ht="12.75" x14ac:dyDescent="0.2">
      <c r="A38" s="158" t="s">
        <v>23</v>
      </c>
      <c r="B38" s="158"/>
      <c r="C38" s="158"/>
      <c r="D38" s="158"/>
      <c r="E38" s="158"/>
      <c r="F38" s="158"/>
      <c r="G38" s="158"/>
      <c r="H38" s="158"/>
      <c r="I38" s="158"/>
      <c r="J38" s="158" t="s">
        <v>28</v>
      </c>
      <c r="K38" s="158"/>
      <c r="L38" s="158"/>
      <c r="M38" s="158"/>
      <c r="N38" s="158"/>
      <c r="O38" s="158"/>
      <c r="P38" s="158"/>
      <c r="Q38" s="158"/>
      <c r="R38" s="158"/>
    </row>
    <row r="39" spans="1:23" ht="12.75" x14ac:dyDescent="0.2">
      <c r="A39" s="158" t="s">
        <v>15</v>
      </c>
      <c r="B39" s="158"/>
      <c r="C39" s="158"/>
      <c r="D39" s="158"/>
      <c r="E39" s="158"/>
      <c r="F39" s="158"/>
      <c r="G39" s="158"/>
      <c r="H39" s="158"/>
      <c r="I39" s="158"/>
      <c r="J39" s="158" t="s">
        <v>79</v>
      </c>
      <c r="K39" s="158"/>
      <c r="L39" s="158"/>
      <c r="M39" s="158"/>
      <c r="N39" s="158"/>
      <c r="O39" s="158"/>
      <c r="P39" s="158"/>
      <c r="Q39" s="158"/>
      <c r="R39" s="158"/>
    </row>
    <row r="40" spans="1:23" ht="12.75" x14ac:dyDescent="0.2">
      <c r="A40" s="158" t="s">
        <v>71</v>
      </c>
      <c r="B40" s="158"/>
      <c r="C40" s="158"/>
      <c r="D40" s="158"/>
      <c r="E40" s="158"/>
      <c r="F40" s="158"/>
      <c r="G40" s="158"/>
      <c r="H40" s="158"/>
      <c r="I40" s="158"/>
      <c r="J40" s="158" t="s">
        <v>80</v>
      </c>
      <c r="K40" s="158"/>
      <c r="L40" s="158"/>
      <c r="M40" s="158"/>
      <c r="N40" s="158"/>
      <c r="O40" s="158"/>
      <c r="P40" s="158"/>
      <c r="Q40" s="158"/>
      <c r="R40" s="158"/>
    </row>
    <row r="41" spans="1:23" ht="12.75" x14ac:dyDescent="0.2">
      <c r="A41" s="159" t="s">
        <v>72</v>
      </c>
      <c r="B41" s="159"/>
      <c r="C41" s="159"/>
      <c r="D41" s="159"/>
      <c r="E41" s="159"/>
      <c r="F41" s="159"/>
      <c r="G41" s="159"/>
      <c r="H41" s="159"/>
      <c r="I41" s="159"/>
      <c r="J41" s="159" t="s">
        <v>72</v>
      </c>
      <c r="K41" s="159"/>
      <c r="L41" s="159"/>
      <c r="M41" s="159"/>
      <c r="N41" s="159"/>
      <c r="O41" s="159"/>
      <c r="P41" s="159"/>
      <c r="Q41" s="159"/>
      <c r="R41" s="159"/>
    </row>
    <row r="42" spans="1:23" ht="12.75" customHeight="1" x14ac:dyDescent="0.2">
      <c r="A42" s="160" t="str">
        <f>A10</f>
        <v>za kolovoz 2021. (isplata u rujnu 2021.)</v>
      </c>
      <c r="B42" s="160"/>
      <c r="C42" s="160"/>
      <c r="D42" s="160"/>
      <c r="E42" s="160"/>
      <c r="F42" s="160"/>
      <c r="G42" s="160"/>
      <c r="H42" s="160"/>
      <c r="I42" s="160"/>
      <c r="J42" s="160" t="str">
        <f>A10</f>
        <v>za kolovoz 2021. (isplata u rujnu 2021.)</v>
      </c>
      <c r="K42" s="160"/>
      <c r="L42" s="160"/>
      <c r="M42" s="160"/>
      <c r="N42" s="160"/>
      <c r="O42" s="160"/>
      <c r="P42" s="160"/>
      <c r="Q42" s="160"/>
      <c r="R42" s="160"/>
    </row>
    <row r="43" spans="1:23" x14ac:dyDescent="0.2">
      <c r="A43" s="28" t="s">
        <v>16</v>
      </c>
      <c r="E43" s="3" t="s">
        <v>17</v>
      </c>
      <c r="J43" s="28" t="s">
        <v>18</v>
      </c>
    </row>
    <row r="44" spans="1:23" x14ac:dyDescent="0.2">
      <c r="A44" s="29"/>
      <c r="B44" s="165" t="s">
        <v>6</v>
      </c>
      <c r="C44" s="166"/>
      <c r="D44" s="166"/>
      <c r="E44" s="166"/>
      <c r="F44" s="166"/>
      <c r="G44" s="166"/>
      <c r="H44" s="166"/>
      <c r="I44" s="167"/>
      <c r="J44" s="29"/>
      <c r="K44" s="165" t="s">
        <v>6</v>
      </c>
      <c r="L44" s="166"/>
      <c r="M44" s="166"/>
      <c r="N44" s="166"/>
      <c r="O44" s="166"/>
      <c r="P44" s="166"/>
      <c r="Q44" s="166"/>
      <c r="R44" s="167"/>
    </row>
    <row r="45" spans="1:23" x14ac:dyDescent="0.2">
      <c r="A45" s="30"/>
      <c r="B45" s="165" t="s">
        <v>1</v>
      </c>
      <c r="C45" s="167"/>
      <c r="D45" s="165" t="s">
        <v>7</v>
      </c>
      <c r="E45" s="167"/>
      <c r="F45" s="165" t="s">
        <v>70</v>
      </c>
      <c r="G45" s="167"/>
      <c r="H45" s="165" t="s">
        <v>8</v>
      </c>
      <c r="I45" s="167"/>
      <c r="J45" s="30"/>
      <c r="K45" s="165" t="s">
        <v>1</v>
      </c>
      <c r="L45" s="167"/>
      <c r="M45" s="165" t="s">
        <v>7</v>
      </c>
      <c r="N45" s="167"/>
      <c r="O45" s="165" t="s">
        <v>70</v>
      </c>
      <c r="P45" s="167"/>
      <c r="Q45" s="165" t="s">
        <v>8</v>
      </c>
      <c r="R45" s="167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34</v>
      </c>
      <c r="L48" s="61">
        <v>249.18</v>
      </c>
      <c r="M48" s="58"/>
      <c r="N48" s="51"/>
      <c r="O48" s="58">
        <v>32</v>
      </c>
      <c r="P48" s="51">
        <v>239.96</v>
      </c>
      <c r="Q48" s="58">
        <v>2</v>
      </c>
      <c r="R48" s="60">
        <v>396.68</v>
      </c>
    </row>
    <row r="49" spans="1:23" x14ac:dyDescent="0.2">
      <c r="A49" s="93" t="s">
        <v>9</v>
      </c>
      <c r="B49" s="56">
        <v>13</v>
      </c>
      <c r="C49" s="57">
        <v>890.35</v>
      </c>
      <c r="D49" s="58" t="s">
        <v>103</v>
      </c>
      <c r="E49" s="51" t="s">
        <v>104</v>
      </c>
      <c r="F49" s="58">
        <v>12</v>
      </c>
      <c r="G49" s="59">
        <v>893.23</v>
      </c>
      <c r="H49" s="58">
        <v>1</v>
      </c>
      <c r="I49" s="60">
        <v>855.77</v>
      </c>
      <c r="J49" s="93" t="s">
        <v>9</v>
      </c>
      <c r="K49" s="56">
        <v>144</v>
      </c>
      <c r="L49" s="61">
        <v>809.91</v>
      </c>
      <c r="M49" s="58"/>
      <c r="N49" s="51"/>
      <c r="O49" s="58">
        <v>125</v>
      </c>
      <c r="P49" s="51">
        <v>810.08</v>
      </c>
      <c r="Q49" s="58">
        <v>19</v>
      </c>
      <c r="R49" s="60">
        <v>808.85</v>
      </c>
      <c r="S49" s="7"/>
    </row>
    <row r="50" spans="1:23" x14ac:dyDescent="0.2">
      <c r="A50" s="93" t="s">
        <v>10</v>
      </c>
      <c r="B50" s="56">
        <v>86</v>
      </c>
      <c r="C50" s="62">
        <v>1332.89</v>
      </c>
      <c r="D50" s="58">
        <v>17</v>
      </c>
      <c r="E50" s="16">
        <v>1415.07</v>
      </c>
      <c r="F50" s="58">
        <v>61</v>
      </c>
      <c r="G50" s="16">
        <v>1305.23</v>
      </c>
      <c r="H50" s="58">
        <v>8</v>
      </c>
      <c r="I50" s="63">
        <v>1369.14</v>
      </c>
      <c r="J50" s="93" t="s">
        <v>10</v>
      </c>
      <c r="K50" s="56">
        <v>258</v>
      </c>
      <c r="L50" s="64">
        <v>1244.54</v>
      </c>
      <c r="M50" s="58"/>
      <c r="N50" s="16"/>
      <c r="O50" s="58">
        <v>205</v>
      </c>
      <c r="P50" s="16">
        <v>1246.06</v>
      </c>
      <c r="Q50" s="58">
        <v>53</v>
      </c>
      <c r="R50" s="63">
        <v>1238.6600000000001</v>
      </c>
      <c r="S50" s="7"/>
    </row>
    <row r="51" spans="1:23" x14ac:dyDescent="0.2">
      <c r="A51" s="93" t="s">
        <v>11</v>
      </c>
      <c r="B51" s="56">
        <v>380</v>
      </c>
      <c r="C51" s="62">
        <v>1781.18</v>
      </c>
      <c r="D51" s="58">
        <v>137</v>
      </c>
      <c r="E51" s="16">
        <v>1757.88</v>
      </c>
      <c r="F51" s="58">
        <v>216</v>
      </c>
      <c r="G51" s="16">
        <v>1793.46</v>
      </c>
      <c r="H51" s="58">
        <v>27</v>
      </c>
      <c r="I51" s="63">
        <v>1801.23</v>
      </c>
      <c r="J51" s="93" t="s">
        <v>11</v>
      </c>
      <c r="K51" s="56">
        <v>599</v>
      </c>
      <c r="L51" s="64">
        <v>1767.43</v>
      </c>
      <c r="M51" s="58"/>
      <c r="N51" s="16"/>
      <c r="O51" s="58">
        <v>450</v>
      </c>
      <c r="P51" s="16">
        <v>1760.36</v>
      </c>
      <c r="Q51" s="58">
        <v>149</v>
      </c>
      <c r="R51" s="63">
        <v>1788.77</v>
      </c>
      <c r="S51" s="7"/>
    </row>
    <row r="52" spans="1:23" x14ac:dyDescent="0.2">
      <c r="A52" s="93" t="s">
        <v>61</v>
      </c>
      <c r="B52" s="56">
        <v>560</v>
      </c>
      <c r="C52" s="62">
        <v>2260.59</v>
      </c>
      <c r="D52" s="58">
        <v>69</v>
      </c>
      <c r="E52" s="16">
        <v>2169.5</v>
      </c>
      <c r="F52" s="58">
        <v>433</v>
      </c>
      <c r="G52" s="16">
        <v>2268.23</v>
      </c>
      <c r="H52" s="58">
        <v>58</v>
      </c>
      <c r="I52" s="63">
        <v>2311.9699999999998</v>
      </c>
      <c r="J52" s="93" t="s">
        <v>61</v>
      </c>
      <c r="K52" s="56">
        <v>906</v>
      </c>
      <c r="L52" s="64">
        <v>2258.9899999999998</v>
      </c>
      <c r="M52" s="58"/>
      <c r="N52" s="16"/>
      <c r="O52" s="58">
        <v>827</v>
      </c>
      <c r="P52" s="16">
        <v>2260.5300000000002</v>
      </c>
      <c r="Q52" s="58">
        <v>79</v>
      </c>
      <c r="R52" s="63">
        <v>2242.91</v>
      </c>
      <c r="S52" s="7"/>
    </row>
    <row r="53" spans="1:23" x14ac:dyDescent="0.2">
      <c r="A53" s="93" t="s">
        <v>62</v>
      </c>
      <c r="B53" s="56">
        <v>1080</v>
      </c>
      <c r="C53" s="62">
        <v>2796.27</v>
      </c>
      <c r="D53" s="58">
        <v>149</v>
      </c>
      <c r="E53" s="16">
        <v>2864.01</v>
      </c>
      <c r="F53" s="58">
        <v>793</v>
      </c>
      <c r="G53" s="16">
        <v>2787.1</v>
      </c>
      <c r="H53" s="58">
        <v>138</v>
      </c>
      <c r="I53" s="63">
        <v>2775.84</v>
      </c>
      <c r="J53" s="93" t="s">
        <v>62</v>
      </c>
      <c r="K53" s="56">
        <v>1100</v>
      </c>
      <c r="L53" s="64">
        <v>2764.21</v>
      </c>
      <c r="M53" s="58"/>
      <c r="N53" s="16"/>
      <c r="O53" s="58">
        <v>1051</v>
      </c>
      <c r="P53" s="16">
        <v>2765.13</v>
      </c>
      <c r="Q53" s="58">
        <v>49</v>
      </c>
      <c r="R53" s="63">
        <v>2744.52</v>
      </c>
      <c r="S53" s="7"/>
    </row>
    <row r="54" spans="1:23" x14ac:dyDescent="0.2">
      <c r="A54" s="93" t="s">
        <v>63</v>
      </c>
      <c r="B54" s="56">
        <v>3551</v>
      </c>
      <c r="C54" s="62">
        <v>3307.45</v>
      </c>
      <c r="D54" s="58">
        <v>1110</v>
      </c>
      <c r="E54" s="16">
        <v>3320.26</v>
      </c>
      <c r="F54" s="58">
        <v>2213</v>
      </c>
      <c r="G54" s="16">
        <v>3308.92</v>
      </c>
      <c r="H54" s="58">
        <v>228</v>
      </c>
      <c r="I54" s="63">
        <v>3230.89</v>
      </c>
      <c r="J54" s="93" t="s">
        <v>63</v>
      </c>
      <c r="K54" s="56">
        <v>909</v>
      </c>
      <c r="L54" s="64">
        <v>3271.96</v>
      </c>
      <c r="M54" s="58"/>
      <c r="N54" s="16"/>
      <c r="O54" s="58">
        <v>685</v>
      </c>
      <c r="P54" s="16">
        <v>3283.29</v>
      </c>
      <c r="Q54" s="58">
        <v>224</v>
      </c>
      <c r="R54" s="63">
        <v>3237.31</v>
      </c>
      <c r="S54" s="7"/>
    </row>
    <row r="55" spans="1:23" x14ac:dyDescent="0.2">
      <c r="A55" s="93" t="s">
        <v>64</v>
      </c>
      <c r="B55" s="56">
        <v>2757</v>
      </c>
      <c r="C55" s="62">
        <v>3743.3</v>
      </c>
      <c r="D55" s="58">
        <v>976</v>
      </c>
      <c r="E55" s="16">
        <v>3764.24</v>
      </c>
      <c r="F55" s="58">
        <v>1572</v>
      </c>
      <c r="G55" s="16">
        <v>3729.7</v>
      </c>
      <c r="H55" s="58">
        <v>209</v>
      </c>
      <c r="I55" s="63">
        <v>3747.84</v>
      </c>
      <c r="J55" s="93" t="s">
        <v>64</v>
      </c>
      <c r="K55" s="56">
        <v>457</v>
      </c>
      <c r="L55" s="64">
        <v>3766.1</v>
      </c>
      <c r="M55" s="58"/>
      <c r="N55" s="16"/>
      <c r="O55" s="58">
        <v>353</v>
      </c>
      <c r="P55" s="16">
        <v>3767</v>
      </c>
      <c r="Q55" s="58">
        <v>104</v>
      </c>
      <c r="R55" s="63">
        <v>3763.01</v>
      </c>
      <c r="S55" s="7"/>
      <c r="W55" s="118">
        <f>K62-O62-Q62</f>
        <v>0</v>
      </c>
    </row>
    <row r="56" spans="1:23" x14ac:dyDescent="0.2">
      <c r="A56" s="93" t="s">
        <v>65</v>
      </c>
      <c r="B56" s="56">
        <v>3365</v>
      </c>
      <c r="C56" s="62">
        <v>4226.41</v>
      </c>
      <c r="D56" s="58">
        <v>1378</v>
      </c>
      <c r="E56" s="16">
        <v>4199.16</v>
      </c>
      <c r="F56" s="58">
        <v>1813</v>
      </c>
      <c r="G56" s="16">
        <v>4247.4399999999996</v>
      </c>
      <c r="H56" s="58">
        <v>174</v>
      </c>
      <c r="I56" s="63">
        <v>4223.0600000000004</v>
      </c>
      <c r="J56" s="93" t="s">
        <v>65</v>
      </c>
      <c r="K56" s="56">
        <v>883</v>
      </c>
      <c r="L56" s="64">
        <v>4260.37</v>
      </c>
      <c r="M56" s="58"/>
      <c r="N56" s="16"/>
      <c r="O56" s="58">
        <v>750</v>
      </c>
      <c r="P56" s="16">
        <v>4262.78</v>
      </c>
      <c r="Q56" s="58">
        <v>133</v>
      </c>
      <c r="R56" s="63">
        <v>4246.82</v>
      </c>
      <c r="S56" s="7"/>
    </row>
    <row r="57" spans="1:23" x14ac:dyDescent="0.2">
      <c r="A57" s="93" t="s">
        <v>66</v>
      </c>
      <c r="B57" s="56">
        <v>1270</v>
      </c>
      <c r="C57" s="62">
        <v>4732.9399999999996</v>
      </c>
      <c r="D57" s="58">
        <v>602</v>
      </c>
      <c r="E57" s="16">
        <v>4744.09</v>
      </c>
      <c r="F57" s="58">
        <v>563</v>
      </c>
      <c r="G57" s="16">
        <v>4717.41</v>
      </c>
      <c r="H57" s="58">
        <v>105</v>
      </c>
      <c r="I57" s="63">
        <v>4752.33</v>
      </c>
      <c r="J57" s="93" t="s">
        <v>66</v>
      </c>
      <c r="K57" s="56">
        <v>421</v>
      </c>
      <c r="L57" s="64">
        <v>4778.97</v>
      </c>
      <c r="M57" s="58"/>
      <c r="N57" s="16"/>
      <c r="O57" s="58">
        <v>359</v>
      </c>
      <c r="P57" s="16">
        <v>4779.91</v>
      </c>
      <c r="Q57" s="58">
        <v>62</v>
      </c>
      <c r="R57" s="63">
        <v>4773.54</v>
      </c>
      <c r="S57" s="7"/>
    </row>
    <row r="58" spans="1:23" x14ac:dyDescent="0.2">
      <c r="A58" s="93" t="s">
        <v>12</v>
      </c>
      <c r="B58" s="56">
        <v>1482</v>
      </c>
      <c r="C58" s="62">
        <v>5399.54</v>
      </c>
      <c r="D58" s="58">
        <v>966</v>
      </c>
      <c r="E58" s="16">
        <v>5409.12</v>
      </c>
      <c r="F58" s="58">
        <v>413</v>
      </c>
      <c r="G58" s="16">
        <v>5381.91</v>
      </c>
      <c r="H58" s="58">
        <v>103</v>
      </c>
      <c r="I58" s="63">
        <v>5380.39</v>
      </c>
      <c r="J58" s="93" t="s">
        <v>12</v>
      </c>
      <c r="K58" s="56">
        <v>587</v>
      </c>
      <c r="L58" s="19">
        <v>5359.06</v>
      </c>
      <c r="M58" s="58"/>
      <c r="N58" s="16"/>
      <c r="O58" s="58">
        <v>528</v>
      </c>
      <c r="P58" s="16">
        <v>5358.15</v>
      </c>
      <c r="Q58" s="58">
        <v>59</v>
      </c>
      <c r="R58" s="63">
        <v>5367.18</v>
      </c>
      <c r="S58" s="7"/>
    </row>
    <row r="59" spans="1:23" x14ac:dyDescent="0.2">
      <c r="A59" s="93" t="s">
        <v>13</v>
      </c>
      <c r="B59" s="56">
        <v>736</v>
      </c>
      <c r="C59" s="62">
        <v>6443.28</v>
      </c>
      <c r="D59" s="58">
        <v>596</v>
      </c>
      <c r="E59" s="16">
        <v>6438.74</v>
      </c>
      <c r="F59" s="58">
        <v>100</v>
      </c>
      <c r="G59" s="16">
        <v>6449.78</v>
      </c>
      <c r="H59" s="58">
        <v>40</v>
      </c>
      <c r="I59" s="63">
        <v>6494.76</v>
      </c>
      <c r="J59" s="93" t="s">
        <v>13</v>
      </c>
      <c r="K59" s="56">
        <v>260</v>
      </c>
      <c r="L59" s="19">
        <v>6441.57</v>
      </c>
      <c r="M59" s="58"/>
      <c r="N59" s="16"/>
      <c r="O59" s="58">
        <v>240</v>
      </c>
      <c r="P59" s="16">
        <v>6432.02</v>
      </c>
      <c r="Q59" s="58">
        <v>20</v>
      </c>
      <c r="R59" s="63">
        <v>6556.24</v>
      </c>
      <c r="S59" s="7"/>
    </row>
    <row r="60" spans="1:23" x14ac:dyDescent="0.2">
      <c r="A60" s="93" t="s">
        <v>14</v>
      </c>
      <c r="B60" s="56">
        <v>261</v>
      </c>
      <c r="C60" s="62">
        <v>7396.51</v>
      </c>
      <c r="D60" s="58">
        <v>198</v>
      </c>
      <c r="E60" s="16">
        <v>7356.76</v>
      </c>
      <c r="F60" s="58">
        <v>44</v>
      </c>
      <c r="G60" s="16">
        <v>7502.81</v>
      </c>
      <c r="H60" s="58">
        <v>19</v>
      </c>
      <c r="I60" s="63">
        <v>7564.59</v>
      </c>
      <c r="J60" s="93" t="s">
        <v>14</v>
      </c>
      <c r="K60" s="56">
        <v>145</v>
      </c>
      <c r="L60" s="19">
        <v>7439.45</v>
      </c>
      <c r="M60" s="58"/>
      <c r="N60" s="16"/>
      <c r="O60" s="58">
        <v>134</v>
      </c>
      <c r="P60" s="16">
        <v>7434.65</v>
      </c>
      <c r="Q60" s="58">
        <v>11</v>
      </c>
      <c r="R60" s="63">
        <v>7497.92</v>
      </c>
      <c r="S60" s="7"/>
    </row>
    <row r="61" spans="1:23" x14ac:dyDescent="0.2">
      <c r="A61" s="93" t="s">
        <v>67</v>
      </c>
      <c r="B61" s="56">
        <v>263</v>
      </c>
      <c r="C61" s="62">
        <v>9377.41</v>
      </c>
      <c r="D61" s="58">
        <v>191</v>
      </c>
      <c r="E61" s="16">
        <v>9456.75</v>
      </c>
      <c r="F61" s="58">
        <v>58</v>
      </c>
      <c r="G61" s="16">
        <v>9204.58</v>
      </c>
      <c r="H61" s="58">
        <v>14</v>
      </c>
      <c r="I61" s="63">
        <v>9011.08</v>
      </c>
      <c r="J61" s="93" t="s">
        <v>67</v>
      </c>
      <c r="K61" s="56">
        <v>66</v>
      </c>
      <c r="L61" s="19">
        <v>9154.86</v>
      </c>
      <c r="M61" s="58"/>
      <c r="N61" s="16"/>
      <c r="O61" s="58">
        <v>63</v>
      </c>
      <c r="P61" s="16">
        <v>9148.15</v>
      </c>
      <c r="Q61" s="58">
        <v>3</v>
      </c>
      <c r="R61" s="63">
        <v>9295.82</v>
      </c>
      <c r="S61" s="7"/>
    </row>
    <row r="62" spans="1:23" x14ac:dyDescent="0.2">
      <c r="A62" s="48" t="s">
        <v>1</v>
      </c>
      <c r="B62" s="65">
        <v>15804</v>
      </c>
      <c r="C62" s="66">
        <v>4083.01</v>
      </c>
      <c r="D62" s="65">
        <v>6389</v>
      </c>
      <c r="E62" s="66">
        <v>4565.45</v>
      </c>
      <c r="F62" s="65">
        <v>8291</v>
      </c>
      <c r="G62" s="66">
        <v>3732.23</v>
      </c>
      <c r="H62" s="65">
        <v>1124</v>
      </c>
      <c r="I62" s="66">
        <v>3928.12</v>
      </c>
      <c r="J62" s="48" t="s">
        <v>1</v>
      </c>
      <c r="K62" s="65">
        <v>6769</v>
      </c>
      <c r="L62" s="66">
        <v>3481.29</v>
      </c>
      <c r="M62" s="65"/>
      <c r="N62" s="66"/>
      <c r="O62" s="65">
        <v>5802</v>
      </c>
      <c r="P62" s="66">
        <v>3510.75</v>
      </c>
      <c r="Q62" s="65">
        <v>967</v>
      </c>
      <c r="R62" s="66">
        <v>3304.51</v>
      </c>
      <c r="S62" s="7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</row>
    <row r="65" spans="1:18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</row>
    <row r="66" spans="1:18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</row>
    <row r="67" spans="1:18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</row>
    <row r="70" spans="1:18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</row>
    <row r="71" spans="1:18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</row>
    <row r="72" spans="1:18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</row>
    <row r="73" spans="1:18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</row>
    <row r="74" spans="1:18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</row>
    <row r="75" spans="1:18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</row>
    <row r="76" spans="1:18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</row>
  </sheetData>
  <mergeCells count="44"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J33:R33"/>
    <mergeCell ref="A37:I37"/>
    <mergeCell ref="J37:R37"/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rujnu 2021.</vt:lpstr>
      <vt:lpstr>u rujnu 2021.-prema svotama</vt:lpstr>
      <vt:lpstr>u rujnu 2021.-svote bez MU</vt:lpstr>
      <vt:lpstr>'u rujnu 2021.'!Podrucje_ispisa</vt:lpstr>
      <vt:lpstr>'u rujnu 2021.-prema svotama'!Podrucje_ispisa</vt:lpstr>
      <vt:lpstr>'u rujnu 2021.-svote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2021-08-30T10:56:35Z</cp:lastPrinted>
  <dcterms:created xsi:type="dcterms:W3CDTF">2012-01-05T13:22:43Z</dcterms:created>
  <dcterms:modified xsi:type="dcterms:W3CDTF">2021-08-30T11:11:05Z</dcterms:modified>
</cp:coreProperties>
</file>