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1\"/>
    </mc:Choice>
  </mc:AlternateContent>
  <bookViews>
    <workbookView xWindow="0" yWindow="765" windowWidth="15195" windowHeight="7725" tabRatio="781"/>
  </bookViews>
  <sheets>
    <sheet name="u studenome 2021." sheetId="7" r:id="rId1"/>
    <sheet name="u studenome 2021.-prema svotama" sheetId="6" r:id="rId2"/>
    <sheet name="u studenome 2021.-svote bez MU" sheetId="8" r:id="rId3"/>
  </sheets>
  <definedNames>
    <definedName name="_xlnm.Print_Area" localSheetId="0">'u studenome 2021.'!$A$1:$E$54</definedName>
    <definedName name="_xlnm.Print_Area" localSheetId="1">'u studenome 2021.-prema svotama'!$A$1:$R$65</definedName>
    <definedName name="_xlnm.Print_Area" localSheetId="2">'u studenome 2021.-svote bez MU'!$A$1:$R$65</definedName>
  </definedNames>
  <calcPr calcId="162913"/>
</workbook>
</file>

<file path=xl/calcChain.xml><?xml version="1.0" encoding="utf-8"?>
<calcChain xmlns="http://schemas.openxmlformats.org/spreadsheetml/2006/main">
  <c r="E44" i="7" l="1"/>
  <c r="A10" i="6" l="1"/>
  <c r="T23" i="7" l="1"/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E28" i="7"/>
  <c r="E27" i="7"/>
  <c r="E26" i="7"/>
  <c r="E25" i="7"/>
  <c r="D27" i="7"/>
  <c r="D26" i="7"/>
  <c r="D25" i="7"/>
  <c r="C28" i="7"/>
  <c r="C27" i="7"/>
  <c r="C26" i="7"/>
  <c r="C25" i="7"/>
  <c r="B28" i="7"/>
  <c r="B27" i="7"/>
  <c r="B26" i="7"/>
  <c r="B25" i="7"/>
  <c r="E12" i="7"/>
  <c r="E13" i="7"/>
  <c r="E14" i="7"/>
  <c r="E15" i="7"/>
  <c r="E16" i="7"/>
  <c r="E17" i="7"/>
  <c r="E18" i="7"/>
  <c r="E19" i="7"/>
  <c r="E20" i="7"/>
  <c r="E21" i="7"/>
  <c r="W18" i="8" s="1"/>
  <c r="D18" i="7"/>
  <c r="D20" i="7"/>
  <c r="D19" i="7"/>
  <c r="D17" i="7"/>
  <c r="D15" i="7"/>
  <c r="D14" i="7"/>
  <c r="D13" i="7"/>
  <c r="D16" i="7"/>
  <c r="D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2" i="6"/>
  <c r="A42" i="6"/>
  <c r="J11" i="6"/>
  <c r="A10" i="8"/>
  <c r="J42" i="8" s="1"/>
  <c r="B43" i="7" l="1"/>
  <c r="P48" i="7" s="1"/>
  <c r="Q49" i="7" s="1"/>
  <c r="D28" i="7"/>
  <c r="J11" i="8"/>
  <c r="A42" i="8"/>
  <c r="D36" i="7"/>
  <c r="D21" i="7"/>
  <c r="Q47" i="7" l="1"/>
  <c r="T49" i="7" s="1"/>
  <c r="P47" i="7"/>
  <c r="R49" i="7" s="1"/>
  <c r="B44" i="7"/>
  <c r="Q48" i="7"/>
  <c r="S49" i="7" s="1"/>
  <c r="D44" i="7"/>
  <c r="S23" i="7" s="1"/>
  <c r="R50" i="7" l="1"/>
  <c r="P23" i="7"/>
  <c r="Q50" i="7"/>
  <c r="R23" i="7"/>
  <c r="R24" i="7"/>
</calcChain>
</file>

<file path=xl/sharedStrings.xml><?xml version="1.0" encoding="utf-8"?>
<sst xmlns="http://schemas.openxmlformats.org/spreadsheetml/2006/main" count="392" uniqueCount="109">
  <si>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</si>
  <si>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</si>
  <si>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</si>
  <si>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</si>
  <si>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</si>
  <si>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</si>
  <si>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</si>
  <si>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</si>
  <si>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</si>
  <si>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</si>
  <si>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</si>
  <si>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</si>
  <si>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</si>
  <si>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</si>
  <si>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</si>
  <si>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</si>
  <si>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</si>
  <si>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</si>
  <si>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</si>
  <si>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</si>
  <si>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</si>
  <si>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</si>
  <si>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</si>
  <si>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</si>
  <si>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</si>
  <si>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</si>
  <si>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</si>
  <si>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</si>
  <si>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</si>
  <si>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</si>
  <si>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</si>
  <si>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</si>
  <si>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</si>
  <si>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</si>
  <si>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</si>
  <si>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</si>
  <si>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</si>
  <si>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</si>
  <si>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</si>
  <si>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</si>
  <si>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</si>
  <si>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</si>
  <si>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</si>
  <si>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</si>
  <si>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</si>
  <si>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</si>
  <si>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</si>
  <si>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</si>
  <si>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</si>
  <si>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</si>
  <si>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</si>
  <si>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</si>
  <si>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</si>
  <si>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</si>
  <si>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</si>
  <si>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</si>
  <si>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</si>
  <si>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</si>
  <si>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</si>
  <si>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</si>
  <si>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</si>
  <si>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</si>
  <si>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</si>
  <si>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</si>
  <si>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</si>
  <si>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</si>
  <si>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</si>
  <si>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</si>
  <si>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</si>
  <si>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</si>
  <si>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</si>
  <si>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</si>
  <si>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</si>
  <si>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</si>
  <si>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</si>
  <si>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</si>
  <si>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</si>
  <si>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</si>
  <si>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</si>
  <si>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</si>
  <si>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</si>
  <si>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</si>
  <si>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</si>
  <si>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</si>
  <si>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</si>
  <si>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</si>
  <si>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</si>
  <si>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</si>
  <si>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</si>
  <si>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</si>
  <si>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</si>
  <si>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</si>
  <si>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</si>
  <si>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</si>
  <si>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</si>
  <si>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</si>
  <si>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</si>
  <si>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</si>
  <si>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</si>
  <si>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</si>
  <si>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</si>
  <si>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</si>
  <si>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</si>
  <si>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 xml:space="preserve">         </t>
  </si>
  <si>
    <t xml:space="preserve">          </t>
  </si>
  <si>
    <t xml:space="preserve">kontrola: </t>
  </si>
  <si>
    <t>kontrola:</t>
  </si>
  <si>
    <r>
      <rPr>
        <vertAlign val="superscript"/>
        <sz val="8"/>
        <color theme="0"/>
        <rFont val="Calibri"/>
        <family val="2"/>
        <charset val="238"/>
        <scheme val="minor"/>
      </rPr>
      <t>3</t>
    </r>
    <r>
      <rPr>
        <sz val="8"/>
        <color theme="0"/>
        <rFont val="Calibri"/>
        <family val="2"/>
        <charset val="238"/>
        <scheme val="minor"/>
      </rPr>
      <t xml:space="preserve"> Zbog nedostavljanja potvrda o životu obustavljena je isplata mirovina za 756 korisnika koji žive u inozemstvu.</t>
    </r>
  </si>
  <si>
    <t>za listopad 2021. (isplata u studenome 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</si>
</sst>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1F497D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vertAlign val="superscript"/>
      <sz val="8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1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 applyAlignment="1">
      <alignment vertical="top"/>
    </xf>
    <xf numFmtId="0" fontId="26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31" fillId="0" borderId="0" xfId="0" applyFont="1" applyFill="1" applyBorder="1"/>
    <xf numFmtId="0" fontId="31" fillId="0" borderId="0" xfId="0" applyFont="1" applyFill="1" applyBorder="1" applyAlignment="1">
      <alignment vertical="top"/>
    </xf>
    <xf numFmtId="0" fontId="32" fillId="0" borderId="0" xfId="0" applyFont="1"/>
    <xf numFmtId="4" fontId="31" fillId="0" borderId="0" xfId="0" applyNumberFormat="1" applyFont="1" applyFill="1" applyBorder="1"/>
    <xf numFmtId="0" fontId="20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vertical="top"/>
    </xf>
    <xf numFmtId="1" fontId="20" fillId="2" borderId="0" xfId="0" applyNumberFormat="1" applyFont="1" applyFill="1" applyBorder="1"/>
    <xf numFmtId="2" fontId="20" fillId="2" borderId="0" xfId="0" applyNumberFormat="1" applyFont="1" applyFill="1" applyBorder="1"/>
    <xf numFmtId="2" fontId="20" fillId="2" borderId="0" xfId="0" applyNumberFormat="1" applyFont="1" applyFill="1" applyBorder="1" applyAlignment="1">
      <alignment vertical="top"/>
    </xf>
    <xf numFmtId="1" fontId="34" fillId="2" borderId="0" xfId="0" applyNumberFormat="1" applyFont="1" applyFill="1" applyBorder="1"/>
    <xf numFmtId="2" fontId="34" fillId="2" borderId="0" xfId="0" applyNumberFormat="1" applyFont="1" applyFill="1" applyBorder="1"/>
    <xf numFmtId="0" fontId="20" fillId="2" borderId="0" xfId="0" applyFont="1" applyFill="1"/>
    <xf numFmtId="0" fontId="35" fillId="0" borderId="0" xfId="0" applyFont="1"/>
    <xf numFmtId="0" fontId="29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2" fillId="0" borderId="12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workbookViewId="0">
      <selection activeCell="A3" sqref="A3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14" width="9.140625" style="130"/>
    <col min="15" max="20" width="9.140625" style="134"/>
    <col min="21" max="22" width="9.140625" style="135"/>
    <col min="23" max="23" width="9.140625" style="125"/>
    <col min="24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47" t="s">
        <v>32</v>
      </c>
      <c r="B5" s="147"/>
      <c r="C5" s="147"/>
      <c r="D5" s="147"/>
      <c r="E5" s="147"/>
    </row>
    <row r="6" spans="1:23" x14ac:dyDescent="0.2">
      <c r="A6" s="147" t="s">
        <v>108</v>
      </c>
      <c r="B6" s="147"/>
      <c r="C6" s="147"/>
      <c r="D6" s="147"/>
      <c r="E6" s="147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48" t="s">
        <v>34</v>
      </c>
      <c r="B8" s="148" t="s">
        <v>22</v>
      </c>
      <c r="C8" s="148" t="s">
        <v>35</v>
      </c>
      <c r="D8" s="156" t="s">
        <v>36</v>
      </c>
      <c r="E8" s="157"/>
    </row>
    <row r="9" spans="1:23" ht="28.5" customHeight="1" x14ac:dyDescent="0.2">
      <c r="A9" s="149"/>
      <c r="B9" s="149"/>
      <c r="C9" s="149"/>
      <c r="D9" s="77" t="s">
        <v>37</v>
      </c>
      <c r="E9" s="78" t="s">
        <v>38</v>
      </c>
      <c r="O9" s="136" t="s">
        <v>94</v>
      </c>
      <c r="W9" s="124"/>
    </row>
    <row r="10" spans="1:23" x14ac:dyDescent="0.2">
      <c r="A10" s="79"/>
      <c r="B10" s="79"/>
      <c r="C10" s="79"/>
      <c r="D10" s="79"/>
      <c r="W10" s="124"/>
    </row>
    <row r="11" spans="1:23" x14ac:dyDescent="0.2">
      <c r="A11" s="70" t="s">
        <v>39</v>
      </c>
      <c r="B11" s="70"/>
      <c r="C11" s="70"/>
      <c r="D11" s="70"/>
      <c r="P11" s="134" t="s">
        <v>91</v>
      </c>
      <c r="R11" s="136" t="s">
        <v>95</v>
      </c>
      <c r="W11" s="124"/>
    </row>
    <row r="12" spans="1:23" ht="18.75" customHeight="1" x14ac:dyDescent="0.2">
      <c r="A12" s="96" t="s">
        <v>40</v>
      </c>
      <c r="B12" s="112">
        <f>P12</f>
        <v>497039</v>
      </c>
      <c r="C12" s="99">
        <f>Q12</f>
        <v>2848.57</v>
      </c>
      <c r="D12" s="96">
        <f>R12</f>
        <v>405117</v>
      </c>
      <c r="E12" s="99">
        <f>S12</f>
        <v>3308.38</v>
      </c>
      <c r="O12" s="134" t="s">
        <v>81</v>
      </c>
      <c r="P12" s="134">
        <v>497039</v>
      </c>
      <c r="Q12" s="134">
        <v>2848.57</v>
      </c>
      <c r="R12" s="144">
        <v>405117</v>
      </c>
      <c r="S12" s="144">
        <v>3308.38</v>
      </c>
      <c r="W12" s="124"/>
    </row>
    <row r="13" spans="1:23" x14ac:dyDescent="0.2">
      <c r="A13" s="80" t="s">
        <v>54</v>
      </c>
      <c r="B13" s="113">
        <f>P14</f>
        <v>42163</v>
      </c>
      <c r="C13" s="111">
        <f>Q14</f>
        <v>3774</v>
      </c>
      <c r="D13" s="110">
        <f>R14</f>
        <v>37020</v>
      </c>
      <c r="E13" s="111">
        <f>S14</f>
        <v>3972.55</v>
      </c>
      <c r="O13" s="134" t="s">
        <v>82</v>
      </c>
      <c r="P13" s="134">
        <v>206083</v>
      </c>
      <c r="Q13" s="134">
        <v>2749.23</v>
      </c>
      <c r="R13" s="144">
        <v>169751</v>
      </c>
      <c r="S13" s="144">
        <v>3058.96</v>
      </c>
      <c r="W13" s="124"/>
    </row>
    <row r="14" spans="1:23" ht="15" x14ac:dyDescent="0.2">
      <c r="A14" s="80" t="s">
        <v>96</v>
      </c>
      <c r="B14" s="113">
        <f>P16</f>
        <v>80628</v>
      </c>
      <c r="C14" s="111">
        <f>Q16</f>
        <v>2512.34</v>
      </c>
      <c r="D14" s="110">
        <f>R16</f>
        <v>69651</v>
      </c>
      <c r="E14" s="111">
        <f>S16</f>
        <v>2829.78</v>
      </c>
      <c r="O14" s="134" t="s">
        <v>83</v>
      </c>
      <c r="P14" s="134">
        <v>42163</v>
      </c>
      <c r="Q14" s="134">
        <v>3774</v>
      </c>
      <c r="R14" s="144">
        <v>37020</v>
      </c>
      <c r="S14" s="144">
        <v>3972.55</v>
      </c>
      <c r="W14" s="124"/>
    </row>
    <row r="15" spans="1:23" x14ac:dyDescent="0.2">
      <c r="A15" s="26" t="s">
        <v>41</v>
      </c>
      <c r="B15" s="114">
        <f>P18</f>
        <v>619830</v>
      </c>
      <c r="C15" s="115">
        <f>Q18</f>
        <v>2867.78</v>
      </c>
      <c r="D15" s="116">
        <f>R18</f>
        <v>511788</v>
      </c>
      <c r="E15" s="115">
        <f>S18</f>
        <v>3291.29</v>
      </c>
      <c r="O15" s="134" t="s">
        <v>84</v>
      </c>
      <c r="P15" s="134">
        <v>354</v>
      </c>
      <c r="Q15" s="134">
        <v>3008.88</v>
      </c>
      <c r="R15" s="144">
        <v>346</v>
      </c>
      <c r="S15" s="144">
        <v>3020.19</v>
      </c>
      <c r="W15" s="124"/>
    </row>
    <row r="16" spans="1:23" x14ac:dyDescent="0.2">
      <c r="A16" s="110" t="s">
        <v>42</v>
      </c>
      <c r="B16" s="113">
        <f>P13</f>
        <v>206083</v>
      </c>
      <c r="C16" s="111">
        <f>Q13</f>
        <v>2749.23</v>
      </c>
      <c r="D16" s="110">
        <f>R13</f>
        <v>169751</v>
      </c>
      <c r="E16" s="111">
        <f>S13</f>
        <v>3058.96</v>
      </c>
      <c r="O16" s="134" t="s">
        <v>85</v>
      </c>
      <c r="P16" s="134">
        <v>80628</v>
      </c>
      <c r="Q16" s="134">
        <v>2512.34</v>
      </c>
      <c r="R16" s="144">
        <v>69651</v>
      </c>
      <c r="S16" s="144">
        <v>2829.78</v>
      </c>
      <c r="W16" s="124"/>
    </row>
    <row r="17" spans="1:23" ht="15.75" customHeight="1" x14ac:dyDescent="0.2">
      <c r="A17" s="81" t="s">
        <v>55</v>
      </c>
      <c r="B17" s="113">
        <f>P15</f>
        <v>354</v>
      </c>
      <c r="C17" s="111">
        <f>Q15</f>
        <v>3008.88</v>
      </c>
      <c r="D17" s="110">
        <f>R15</f>
        <v>346</v>
      </c>
      <c r="E17" s="111">
        <f>S15</f>
        <v>3020.19</v>
      </c>
      <c r="O17" s="134" t="s">
        <v>86</v>
      </c>
      <c r="P17" s="134">
        <v>826267</v>
      </c>
      <c r="Q17" s="134">
        <v>2838.27</v>
      </c>
      <c r="R17" s="144">
        <v>681885</v>
      </c>
      <c r="S17" s="144">
        <v>3233.31</v>
      </c>
      <c r="T17" s="134">
        <f>SUM(P12:P16)-P17</f>
        <v>0</v>
      </c>
      <c r="U17" s="135">
        <f>SUM(R12:R16)-R17</f>
        <v>0</v>
      </c>
      <c r="V17" s="135">
        <f>SUM(P17,P19,P20)-P21</f>
        <v>0</v>
      </c>
      <c r="W17" s="124"/>
    </row>
    <row r="18" spans="1:23" x14ac:dyDescent="0.2">
      <c r="A18" s="26" t="s">
        <v>43</v>
      </c>
      <c r="B18" s="114">
        <f>P17</f>
        <v>826267</v>
      </c>
      <c r="C18" s="115">
        <f>Q17</f>
        <v>2838.27</v>
      </c>
      <c r="D18" s="116">
        <f>R17</f>
        <v>681885</v>
      </c>
      <c r="E18" s="115">
        <f>S17</f>
        <v>3233.31</v>
      </c>
      <c r="O18" s="134" t="s">
        <v>87</v>
      </c>
      <c r="P18" s="134">
        <v>619830</v>
      </c>
      <c r="Q18" s="134">
        <v>2867.78</v>
      </c>
      <c r="R18" s="144">
        <v>511788</v>
      </c>
      <c r="S18" s="144">
        <v>3291.29</v>
      </c>
      <c r="T18" s="134">
        <f>SUM(P12,P14,P16)-P18</f>
        <v>0</v>
      </c>
      <c r="U18" s="135">
        <f>SUM(R12,R14,R16)-R18</f>
        <v>0</v>
      </c>
      <c r="W18" s="124"/>
    </row>
    <row r="19" spans="1:23" ht="15" x14ac:dyDescent="0.2">
      <c r="A19" s="110" t="s">
        <v>100</v>
      </c>
      <c r="B19" s="113">
        <f t="shared" ref="B19:E20" si="0">P19</f>
        <v>103144</v>
      </c>
      <c r="C19" s="111">
        <f t="shared" si="0"/>
        <v>2145.11</v>
      </c>
      <c r="D19" s="110">
        <f t="shared" si="0"/>
        <v>97407</v>
      </c>
      <c r="E19" s="111">
        <f t="shared" si="0"/>
        <v>2241.79</v>
      </c>
      <c r="O19" s="134" t="s">
        <v>88</v>
      </c>
      <c r="P19" s="134">
        <v>103144</v>
      </c>
      <c r="Q19" s="134">
        <v>2145.11</v>
      </c>
      <c r="R19" s="144">
        <v>97407</v>
      </c>
      <c r="S19" s="144">
        <v>2241.79</v>
      </c>
      <c r="W19" s="124"/>
    </row>
    <row r="20" spans="1:23" s="75" customFormat="1" ht="16.5" customHeight="1" x14ac:dyDescent="0.2">
      <c r="A20" s="110" t="s">
        <v>44</v>
      </c>
      <c r="B20" s="113">
        <f t="shared" si="0"/>
        <v>214355</v>
      </c>
      <c r="C20" s="111">
        <f t="shared" si="0"/>
        <v>2143.46</v>
      </c>
      <c r="D20" s="110">
        <f t="shared" si="0"/>
        <v>182623</v>
      </c>
      <c r="E20" s="117">
        <f t="shared" si="0"/>
        <v>2404.75</v>
      </c>
      <c r="G20" s="76"/>
      <c r="N20" s="131"/>
      <c r="O20" s="137" t="s">
        <v>89</v>
      </c>
      <c r="P20" s="137">
        <v>214355</v>
      </c>
      <c r="Q20" s="137">
        <v>2143.46</v>
      </c>
      <c r="R20" s="137">
        <v>182623</v>
      </c>
      <c r="S20" s="137">
        <v>2404.75</v>
      </c>
      <c r="T20" s="137"/>
      <c r="U20" s="138"/>
      <c r="V20" s="138"/>
      <c r="W20" s="126"/>
    </row>
    <row r="21" spans="1:23" ht="15.75" customHeight="1" x14ac:dyDescent="0.2">
      <c r="A21" s="14" t="s">
        <v>45</v>
      </c>
      <c r="B21" s="86">
        <f>SUM(P17,P19,P20)</f>
        <v>1143766</v>
      </c>
      <c r="C21" s="87">
        <f>Q21</f>
        <v>2645.55</v>
      </c>
      <c r="D21" s="88">
        <f>SUM(D18:D20)</f>
        <v>961915</v>
      </c>
      <c r="E21" s="87">
        <f>S21</f>
        <v>2975.6</v>
      </c>
      <c r="G21" s="67"/>
      <c r="O21" s="134" t="s">
        <v>90</v>
      </c>
      <c r="P21" s="134">
        <v>1143766</v>
      </c>
      <c r="Q21" s="134">
        <v>2645.55</v>
      </c>
      <c r="R21" s="134">
        <v>961915</v>
      </c>
      <c r="S21" s="134">
        <v>2975.6</v>
      </c>
      <c r="T21" s="134">
        <f>SUM(P17,P19,P20)-P21</f>
        <v>0</v>
      </c>
      <c r="U21" s="135">
        <f>SUM(R17,R19,R20)-R21</f>
        <v>0</v>
      </c>
      <c r="W21" s="124"/>
    </row>
    <row r="22" spans="1:23" ht="16.5" customHeight="1" x14ac:dyDescent="0.2">
      <c r="A22" s="82"/>
      <c r="B22" s="83"/>
      <c r="C22" s="83"/>
      <c r="D22" s="5"/>
      <c r="O22" s="134" t="s">
        <v>92</v>
      </c>
      <c r="P22" s="145">
        <v>1237237</v>
      </c>
      <c r="Q22" s="145">
        <v>2870.15</v>
      </c>
      <c r="R22" s="144">
        <v>1055212</v>
      </c>
      <c r="S22" s="144">
        <v>3209.69</v>
      </c>
      <c r="W22" s="124"/>
    </row>
    <row r="23" spans="1:23" x14ac:dyDescent="0.2">
      <c r="A23" s="70" t="s">
        <v>50</v>
      </c>
      <c r="B23" s="70"/>
      <c r="C23" s="70"/>
      <c r="D23" s="70"/>
      <c r="O23" s="134" t="s">
        <v>93</v>
      </c>
      <c r="P23" s="139">
        <f>B44-B36-B28-B21-B43</f>
        <v>0</v>
      </c>
      <c r="R23" s="134">
        <f>D44-D43-D36-D28-D21</f>
        <v>0</v>
      </c>
      <c r="S23" s="140">
        <f>((D21*E21)+(D28*E28)+(D36*E36)+(D43*E43))/D44</f>
        <v>3209.6925282123407</v>
      </c>
      <c r="T23" s="134">
        <f>R18-R16-R14-R12</f>
        <v>0</v>
      </c>
      <c r="W23" s="124"/>
    </row>
    <row r="24" spans="1:23" x14ac:dyDescent="0.2">
      <c r="A24" s="18" t="s">
        <v>51</v>
      </c>
      <c r="B24" s="18"/>
      <c r="C24" s="18"/>
      <c r="D24" s="18"/>
      <c r="R24" s="134">
        <f>D44-D43-D36-D28-D21</f>
        <v>0</v>
      </c>
      <c r="W24" s="124"/>
    </row>
    <row r="25" spans="1:23" ht="18.75" customHeight="1" x14ac:dyDescent="0.2">
      <c r="A25" s="97" t="s">
        <v>40</v>
      </c>
      <c r="B25" s="96">
        <f t="shared" ref="B25:E27" si="1">P25</f>
        <v>6478</v>
      </c>
      <c r="C25" s="99">
        <f t="shared" si="1"/>
        <v>4546.54</v>
      </c>
      <c r="D25" s="97">
        <f t="shared" si="1"/>
        <v>6389</v>
      </c>
      <c r="E25" s="99">
        <f t="shared" si="1"/>
        <v>4567.25</v>
      </c>
      <c r="P25" s="134">
        <v>6478</v>
      </c>
      <c r="Q25" s="134">
        <v>4546.54</v>
      </c>
      <c r="R25" s="134">
        <v>6389</v>
      </c>
      <c r="S25" s="134">
        <v>4567.25</v>
      </c>
      <c r="W25" s="124"/>
    </row>
    <row r="26" spans="1:23" x14ac:dyDescent="0.2">
      <c r="A26" s="100" t="s">
        <v>46</v>
      </c>
      <c r="B26" s="110">
        <f t="shared" si="1"/>
        <v>8266</v>
      </c>
      <c r="C26" s="111">
        <f t="shared" si="1"/>
        <v>3745.26</v>
      </c>
      <c r="D26" s="100">
        <f t="shared" si="1"/>
        <v>8261</v>
      </c>
      <c r="E26" s="111">
        <f t="shared" si="1"/>
        <v>3746.67</v>
      </c>
      <c r="P26" s="134">
        <v>8266</v>
      </c>
      <c r="Q26" s="134">
        <v>3745.26</v>
      </c>
      <c r="R26" s="134">
        <v>8261</v>
      </c>
      <c r="S26" s="134">
        <v>3746.67</v>
      </c>
      <c r="W26" s="124"/>
    </row>
    <row r="27" spans="1:23" s="75" customFormat="1" ht="16.5" customHeight="1" x14ac:dyDescent="0.2">
      <c r="A27" s="100" t="s">
        <v>44</v>
      </c>
      <c r="B27" s="110">
        <f t="shared" si="1"/>
        <v>1145</v>
      </c>
      <c r="C27" s="111">
        <f t="shared" si="1"/>
        <v>3911.67</v>
      </c>
      <c r="D27" s="100">
        <f t="shared" si="1"/>
        <v>1137</v>
      </c>
      <c r="E27" s="111">
        <f t="shared" si="1"/>
        <v>3929.41</v>
      </c>
      <c r="N27" s="131"/>
      <c r="O27" s="137"/>
      <c r="P27" s="137">
        <v>1145</v>
      </c>
      <c r="Q27" s="137">
        <v>3911.67</v>
      </c>
      <c r="R27" s="134">
        <v>1137</v>
      </c>
      <c r="S27" s="134">
        <v>3929.41</v>
      </c>
      <c r="T27" s="137"/>
      <c r="U27" s="138"/>
      <c r="V27" s="138"/>
      <c r="W27" s="126"/>
    </row>
    <row r="28" spans="1:23" ht="15.75" customHeight="1" x14ac:dyDescent="0.2">
      <c r="A28" s="14" t="s">
        <v>1</v>
      </c>
      <c r="B28" s="88">
        <f>SUM(P25:P27)</f>
        <v>15889</v>
      </c>
      <c r="C28" s="87">
        <f>Q28</f>
        <v>4083.94</v>
      </c>
      <c r="D28" s="88">
        <f>SUM(D25:D27)</f>
        <v>15787</v>
      </c>
      <c r="E28" s="87">
        <f>S28</f>
        <v>4091.92</v>
      </c>
      <c r="P28" s="134">
        <v>15889</v>
      </c>
      <c r="Q28" s="134">
        <v>4083.94</v>
      </c>
      <c r="R28" s="134">
        <v>15787</v>
      </c>
      <c r="S28" s="134">
        <v>4091.92</v>
      </c>
      <c r="T28" s="134">
        <f>P28-P25-P26-P27</f>
        <v>0</v>
      </c>
      <c r="U28" s="135">
        <f>R28-R25-R26-R27</f>
        <v>0</v>
      </c>
      <c r="W28" s="124"/>
    </row>
    <row r="29" spans="1:23" ht="16.5" customHeight="1" x14ac:dyDescent="0.2">
      <c r="A29" s="21"/>
      <c r="B29" s="22"/>
      <c r="C29" s="22"/>
      <c r="D29" s="25"/>
      <c r="W29" s="124"/>
    </row>
    <row r="30" spans="1:23" x14ac:dyDescent="0.2">
      <c r="A30" s="152" t="s">
        <v>56</v>
      </c>
      <c r="B30" s="152"/>
      <c r="C30" s="152"/>
      <c r="D30" s="152"/>
      <c r="E30" s="152"/>
      <c r="W30" s="124"/>
    </row>
    <row r="31" spans="1:23" x14ac:dyDescent="0.2">
      <c r="A31" s="20" t="s">
        <v>57</v>
      </c>
      <c r="W31" s="124"/>
    </row>
    <row r="32" spans="1:23" ht="15" customHeight="1" x14ac:dyDescent="0.2">
      <c r="A32" s="96" t="s">
        <v>59</v>
      </c>
      <c r="B32" s="97">
        <f t="shared" ref="B32:E35" si="2">P32</f>
        <v>2023</v>
      </c>
      <c r="C32" s="98">
        <f t="shared" si="2"/>
        <v>3197.65</v>
      </c>
      <c r="D32" s="97">
        <f t="shared" si="2"/>
        <v>2023</v>
      </c>
      <c r="E32" s="99">
        <f t="shared" si="2"/>
        <v>3197.65</v>
      </c>
      <c r="P32" s="134">
        <v>2023</v>
      </c>
      <c r="Q32" s="134">
        <v>3197.65</v>
      </c>
      <c r="R32" s="134">
        <v>2023</v>
      </c>
      <c r="S32" s="134">
        <v>3197.65</v>
      </c>
      <c r="W32" s="124"/>
    </row>
    <row r="33" spans="1:23" ht="15" customHeight="1" x14ac:dyDescent="0.2">
      <c r="A33" s="94" t="s">
        <v>97</v>
      </c>
      <c r="B33" s="100">
        <f>P33</f>
        <v>1361</v>
      </c>
      <c r="C33" s="101">
        <f>Q33</f>
        <v>3964.49</v>
      </c>
      <c r="D33" s="100">
        <f>R33</f>
        <v>1358</v>
      </c>
      <c r="E33" s="102">
        <f>S33</f>
        <v>3966</v>
      </c>
      <c r="P33" s="134">
        <v>1361</v>
      </c>
      <c r="Q33" s="134">
        <v>3964.49</v>
      </c>
      <c r="R33" s="134">
        <v>1358</v>
      </c>
      <c r="S33" s="134">
        <v>3966</v>
      </c>
      <c r="W33" s="124"/>
    </row>
    <row r="34" spans="1:23" ht="15" customHeight="1" x14ac:dyDescent="0.2">
      <c r="A34" s="80" t="s">
        <v>101</v>
      </c>
      <c r="B34" s="100">
        <f t="shared" si="2"/>
        <v>52525</v>
      </c>
      <c r="C34" s="101">
        <f t="shared" si="2"/>
        <v>6099.88</v>
      </c>
      <c r="D34" s="100">
        <f t="shared" si="2"/>
        <v>52467</v>
      </c>
      <c r="E34" s="102">
        <f t="shared" si="2"/>
        <v>6102.86</v>
      </c>
      <c r="P34" s="134">
        <v>52525</v>
      </c>
      <c r="Q34" s="134">
        <v>6099.88</v>
      </c>
      <c r="R34" s="134">
        <v>52467</v>
      </c>
      <c r="S34" s="134">
        <v>6102.86</v>
      </c>
      <c r="W34" s="124"/>
    </row>
    <row r="35" spans="1:23" s="75" customFormat="1" ht="15" customHeight="1" x14ac:dyDescent="0.2">
      <c r="A35" s="80" t="s">
        <v>44</v>
      </c>
      <c r="B35" s="100">
        <f t="shared" si="2"/>
        <v>14893</v>
      </c>
      <c r="C35" s="101">
        <f t="shared" si="2"/>
        <v>7010.26</v>
      </c>
      <c r="D35" s="100">
        <f t="shared" si="2"/>
        <v>14885</v>
      </c>
      <c r="E35" s="102">
        <f t="shared" si="2"/>
        <v>7012.11</v>
      </c>
      <c r="N35" s="131"/>
      <c r="O35" s="137"/>
      <c r="P35" s="137">
        <v>14893</v>
      </c>
      <c r="Q35" s="137">
        <v>7010.26</v>
      </c>
      <c r="R35" s="137">
        <v>14885</v>
      </c>
      <c r="S35" s="137">
        <v>7012.11</v>
      </c>
      <c r="T35" s="137"/>
      <c r="U35" s="138"/>
      <c r="V35" s="138"/>
      <c r="W35" s="126"/>
    </row>
    <row r="36" spans="1:23" ht="17.25" customHeight="1" x14ac:dyDescent="0.2">
      <c r="A36" s="14" t="s">
        <v>1</v>
      </c>
      <c r="B36" s="88">
        <f>SUM(P32:P35)</f>
        <v>70802</v>
      </c>
      <c r="C36" s="87">
        <f>Q36</f>
        <v>6167.41</v>
      </c>
      <c r="D36" s="88">
        <f>SUM(D32:D35)</f>
        <v>70733</v>
      </c>
      <c r="E36" s="87">
        <f>S36</f>
        <v>6170.09</v>
      </c>
      <c r="P36" s="134">
        <v>70802</v>
      </c>
      <c r="Q36" s="134">
        <v>6167.41</v>
      </c>
      <c r="R36" s="134">
        <v>70733</v>
      </c>
      <c r="S36" s="134">
        <v>6170.09</v>
      </c>
      <c r="T36" s="134">
        <f>P36-P32-P33-P34-P35</f>
        <v>0</v>
      </c>
      <c r="U36" s="135">
        <f>R36-R32-R33-R34-R35</f>
        <v>0</v>
      </c>
      <c r="W36" s="124"/>
    </row>
    <row r="37" spans="1:23" ht="16.5" customHeight="1" x14ac:dyDescent="0.2">
      <c r="A37" s="18"/>
      <c r="B37" s="89"/>
      <c r="C37" s="89"/>
      <c r="D37" s="90"/>
      <c r="E37" s="91"/>
      <c r="W37" s="124"/>
    </row>
    <row r="38" spans="1:23" x14ac:dyDescent="0.2">
      <c r="A38" s="18" t="s">
        <v>52</v>
      </c>
      <c r="B38" s="18"/>
      <c r="C38" s="18"/>
      <c r="D38" s="18"/>
      <c r="W38" s="124"/>
    </row>
    <row r="39" spans="1:23" x14ac:dyDescent="0.2">
      <c r="A39" s="18" t="s">
        <v>53</v>
      </c>
      <c r="B39" s="18"/>
      <c r="C39" s="18"/>
      <c r="D39" s="18"/>
      <c r="W39" s="124"/>
    </row>
    <row r="40" spans="1:23" x14ac:dyDescent="0.2">
      <c r="A40" s="18" t="s">
        <v>76</v>
      </c>
      <c r="B40" s="18"/>
      <c r="C40" s="18"/>
      <c r="D40" s="18"/>
      <c r="W40" s="124"/>
    </row>
    <row r="41" spans="1:23" ht="18.75" customHeight="1" x14ac:dyDescent="0.2">
      <c r="A41" s="84" t="s">
        <v>46</v>
      </c>
      <c r="B41" s="103">
        <f t="shared" ref="B41:E42" si="3">P41</f>
        <v>5780</v>
      </c>
      <c r="C41" s="104">
        <f t="shared" si="3"/>
        <v>3514.7</v>
      </c>
      <c r="D41" s="103">
        <f t="shared" si="3"/>
        <v>5780</v>
      </c>
      <c r="E41" s="105">
        <f t="shared" si="3"/>
        <v>3514.7</v>
      </c>
      <c r="P41" s="134">
        <v>5780</v>
      </c>
      <c r="Q41" s="134">
        <v>3514.7</v>
      </c>
      <c r="R41" s="134">
        <v>5780</v>
      </c>
      <c r="S41" s="134">
        <v>3514.7</v>
      </c>
      <c r="W41" s="124"/>
    </row>
    <row r="42" spans="1:23" s="75" customFormat="1" ht="16.5" customHeight="1" x14ac:dyDescent="0.2">
      <c r="A42" s="80" t="s">
        <v>44</v>
      </c>
      <c r="B42" s="106">
        <f t="shared" si="3"/>
        <v>1000</v>
      </c>
      <c r="C42" s="107">
        <f t="shared" si="3"/>
        <v>3296.12</v>
      </c>
      <c r="D42" s="108">
        <f t="shared" si="3"/>
        <v>997</v>
      </c>
      <c r="E42" s="109">
        <f t="shared" si="3"/>
        <v>3298.62</v>
      </c>
      <c r="N42" s="131"/>
      <c r="O42" s="137"/>
      <c r="P42" s="134">
        <v>1000</v>
      </c>
      <c r="Q42" s="134">
        <v>3296.12</v>
      </c>
      <c r="R42" s="137">
        <v>997</v>
      </c>
      <c r="S42" s="137">
        <v>3298.62</v>
      </c>
      <c r="T42" s="137"/>
      <c r="U42" s="138"/>
      <c r="V42" s="138"/>
      <c r="W42" s="126"/>
    </row>
    <row r="43" spans="1:23" ht="15" customHeight="1" x14ac:dyDescent="0.2">
      <c r="A43" s="14" t="s">
        <v>1</v>
      </c>
      <c r="B43" s="88">
        <f>SUM(B41:B42)</f>
        <v>6780</v>
      </c>
      <c r="C43" s="87">
        <f>Q43</f>
        <v>3482.47</v>
      </c>
      <c r="D43" s="92">
        <f>R43</f>
        <v>6777</v>
      </c>
      <c r="E43" s="87">
        <f>S43</f>
        <v>3482.91</v>
      </c>
      <c r="P43" s="134">
        <v>6780</v>
      </c>
      <c r="Q43" s="134">
        <v>3482.47</v>
      </c>
      <c r="R43" s="134">
        <v>6777</v>
      </c>
      <c r="S43" s="134">
        <v>3482.91</v>
      </c>
      <c r="W43" s="124"/>
    </row>
    <row r="44" spans="1:23" ht="18" customHeight="1" x14ac:dyDescent="0.2">
      <c r="A44" s="14" t="s">
        <v>47</v>
      </c>
      <c r="B44" s="86">
        <f>SUM(B21,B28,B36,B43)</f>
        <v>1237237</v>
      </c>
      <c r="C44" s="87">
        <f>Q22</f>
        <v>2870.15</v>
      </c>
      <c r="D44" s="88">
        <f>SUM(D21,D28,D36,D43)</f>
        <v>1055212</v>
      </c>
      <c r="E44" s="87">
        <f>S22</f>
        <v>3209.69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  <c r="P46" s="134" t="s">
        <v>105</v>
      </c>
    </row>
    <row r="47" spans="1:23" x14ac:dyDescent="0.2">
      <c r="A47" s="85" t="s">
        <v>49</v>
      </c>
      <c r="B47" s="4"/>
      <c r="C47" s="4"/>
      <c r="D47" s="5"/>
      <c r="O47" s="137"/>
      <c r="P47" s="141">
        <f>((B21*C21)+(B28*C28)+(B36*C36)+(B43*C43))/(B21+B28+B36+B43)</f>
        <v>2870.1501598966083</v>
      </c>
      <c r="Q47" s="141">
        <f>((D21*E21)+(D28*E28)+(D36*E36)+(D43*E43))/(D21+D28+D36+D43)</f>
        <v>3209.6925282123407</v>
      </c>
      <c r="R47" s="137"/>
      <c r="S47" s="137"/>
      <c r="T47" s="137"/>
      <c r="U47" s="138"/>
      <c r="V47" s="138"/>
    </row>
    <row r="48" spans="1:23" ht="10.5" customHeight="1" x14ac:dyDescent="0.2">
      <c r="A48" s="154"/>
      <c r="B48" s="155"/>
      <c r="C48" s="155"/>
      <c r="D48" s="155"/>
      <c r="E48" s="155"/>
      <c r="P48" s="139">
        <f>B21+B28+B36+B43</f>
        <v>1237237</v>
      </c>
      <c r="Q48" s="134">
        <f>D21+D28+D36+D43</f>
        <v>1055212</v>
      </c>
    </row>
    <row r="49" spans="1:20" ht="43.5" customHeight="1" x14ac:dyDescent="0.2">
      <c r="A49" s="150" t="s">
        <v>102</v>
      </c>
      <c r="B49" s="151"/>
      <c r="C49" s="151"/>
      <c r="D49" s="151"/>
      <c r="E49" s="151"/>
      <c r="M49" s="127"/>
      <c r="P49" s="136" t="s">
        <v>106</v>
      </c>
      <c r="Q49" s="142">
        <f>P22-P48</f>
        <v>0</v>
      </c>
      <c r="R49" s="143">
        <f>Q22-P47</f>
        <v>-1.5989660823834129E-4</v>
      </c>
      <c r="S49" s="136">
        <f>Q48-R22</f>
        <v>0</v>
      </c>
      <c r="T49" s="143">
        <f>Q47-S22</f>
        <v>2.5282123406213941E-3</v>
      </c>
    </row>
    <row r="50" spans="1:20" ht="15.75" customHeight="1" x14ac:dyDescent="0.2">
      <c r="A50" s="153" t="s">
        <v>98</v>
      </c>
      <c r="B50" s="153"/>
      <c r="C50" s="153"/>
      <c r="D50" s="153"/>
      <c r="E50" s="153"/>
      <c r="F50" s="95"/>
      <c r="G50" s="95"/>
      <c r="H50" s="95"/>
      <c r="I50" s="95"/>
      <c r="J50" s="95"/>
      <c r="N50" s="132"/>
      <c r="P50" s="136"/>
      <c r="Q50" s="142">
        <f>B44-P48</f>
        <v>0</v>
      </c>
      <c r="R50" s="136">
        <f>D44-Q48</f>
        <v>0</v>
      </c>
      <c r="S50" s="136"/>
      <c r="T50" s="136"/>
    </row>
    <row r="52" spans="1:20" x14ac:dyDescent="0.2">
      <c r="A52" s="146" t="s">
        <v>107</v>
      </c>
      <c r="B52" s="146"/>
      <c r="C52" s="146"/>
      <c r="D52" s="146"/>
      <c r="E52" s="146"/>
    </row>
    <row r="53" spans="1:20" ht="0.75" customHeight="1" x14ac:dyDescent="0.2">
      <c r="A53" s="146"/>
      <c r="B53" s="146"/>
      <c r="C53" s="146"/>
      <c r="D53" s="146"/>
      <c r="E53" s="146"/>
    </row>
    <row r="54" spans="1:20" x14ac:dyDescent="0.2">
      <c r="N54" s="133"/>
    </row>
    <row r="55" spans="1:20" ht="15" x14ac:dyDescent="0.2">
      <c r="A55" s="128"/>
    </row>
    <row r="57" spans="1:20" ht="15" x14ac:dyDescent="0.25">
      <c r="A57" s="129"/>
    </row>
  </sheetData>
  <mergeCells count="11">
    <mergeCell ref="A52:E53"/>
    <mergeCell ref="A5:E5"/>
    <mergeCell ref="A6:E6"/>
    <mergeCell ref="A8:A9"/>
    <mergeCell ref="B8:B9"/>
    <mergeCell ref="C8:C9"/>
    <mergeCell ref="A49:E49"/>
    <mergeCell ref="A30:E30"/>
    <mergeCell ref="A50:E50"/>
    <mergeCell ref="A48:E48"/>
    <mergeCell ref="D8:E8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7" zoomScale="110" zoomScaleNormal="110" workbookViewId="0">
      <selection activeCell="U10" sqref="U1:V1048576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4" width="9.140625" style="3" customWidth="1"/>
    <col min="25" max="16384" width="9.140625" style="3"/>
  </cols>
  <sheetData>
    <row r="1" spans="1:18" x14ac:dyDescent="0.2">
      <c r="A1" s="27" t="s">
        <v>2</v>
      </c>
      <c r="B1" s="27"/>
      <c r="C1" s="27"/>
      <c r="J1" s="27" t="s">
        <v>2</v>
      </c>
      <c r="K1" s="27"/>
      <c r="L1" s="27"/>
    </row>
    <row r="2" spans="1:18" x14ac:dyDescent="0.2">
      <c r="A2" s="27" t="s">
        <v>3</v>
      </c>
      <c r="B2" s="27"/>
      <c r="C2" s="27"/>
      <c r="J2" s="27" t="s">
        <v>3</v>
      </c>
      <c r="K2" s="27"/>
      <c r="L2" s="27"/>
    </row>
    <row r="3" spans="1:18" x14ac:dyDescent="0.2">
      <c r="A3" s="28" t="s">
        <v>0</v>
      </c>
      <c r="B3" s="28"/>
      <c r="C3" s="28"/>
      <c r="J3" s="28" t="s">
        <v>0</v>
      </c>
      <c r="K3" s="28"/>
      <c r="L3" s="28"/>
    </row>
    <row r="4" spans="1:18" x14ac:dyDescent="0.2">
      <c r="A4" s="28"/>
      <c r="B4" s="28"/>
      <c r="C4" s="28"/>
      <c r="J4" s="28"/>
      <c r="K4" s="28"/>
      <c r="L4" s="28"/>
    </row>
    <row r="6" spans="1:18" ht="12.75" x14ac:dyDescent="0.2">
      <c r="A6" s="162" t="s">
        <v>24</v>
      </c>
      <c r="B6" s="162"/>
      <c r="C6" s="162"/>
      <c r="D6" s="162"/>
      <c r="E6" s="162"/>
      <c r="F6" s="162"/>
      <c r="G6" s="162"/>
      <c r="H6" s="162"/>
      <c r="I6" s="162"/>
      <c r="J6" s="162" t="s">
        <v>25</v>
      </c>
      <c r="K6" s="162"/>
      <c r="L6" s="162"/>
      <c r="M6" s="162"/>
      <c r="N6" s="162"/>
      <c r="O6" s="162"/>
      <c r="P6" s="162"/>
      <c r="Q6" s="162"/>
      <c r="R6" s="162"/>
    </row>
    <row r="7" spans="1:18" ht="12.75" x14ac:dyDescent="0.2">
      <c r="A7" s="162" t="s">
        <v>23</v>
      </c>
      <c r="B7" s="162"/>
      <c r="C7" s="162"/>
      <c r="D7" s="162"/>
      <c r="E7" s="162"/>
      <c r="F7" s="162"/>
      <c r="G7" s="162"/>
      <c r="H7" s="162"/>
      <c r="I7" s="162"/>
      <c r="J7" s="162" t="s">
        <v>23</v>
      </c>
      <c r="K7" s="162"/>
      <c r="L7" s="162"/>
      <c r="M7" s="162"/>
      <c r="N7" s="162"/>
      <c r="O7" s="162"/>
      <c r="P7" s="162"/>
      <c r="Q7" s="162"/>
      <c r="R7" s="162"/>
    </row>
    <row r="8" spans="1:18" ht="12.75" x14ac:dyDescent="0.2">
      <c r="A8" s="167" t="s">
        <v>68</v>
      </c>
      <c r="B8" s="167"/>
      <c r="C8" s="167"/>
      <c r="D8" s="167"/>
      <c r="E8" s="167"/>
      <c r="F8" s="167"/>
      <c r="G8" s="167"/>
      <c r="H8" s="167"/>
      <c r="I8" s="167"/>
      <c r="J8" s="162" t="s">
        <v>58</v>
      </c>
      <c r="K8" s="162"/>
      <c r="L8" s="162"/>
      <c r="M8" s="162"/>
      <c r="N8" s="162"/>
      <c r="O8" s="162"/>
      <c r="P8" s="162"/>
      <c r="Q8" s="162"/>
      <c r="R8" s="162"/>
    </row>
    <row r="9" spans="1:18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62" t="s">
        <v>69</v>
      </c>
      <c r="K9" s="162"/>
      <c r="L9" s="162"/>
      <c r="M9" s="162"/>
      <c r="N9" s="162"/>
      <c r="O9" s="162"/>
      <c r="P9" s="162"/>
      <c r="Q9" s="162"/>
      <c r="R9" s="162"/>
    </row>
    <row r="10" spans="1:18" x14ac:dyDescent="0.2">
      <c r="A10" s="158" t="str">
        <f>'u studenome 2021.'!A6:E6</f>
        <v>za listopad 2021. (isplata u studenome 2021.)</v>
      </c>
      <c r="B10" s="158"/>
      <c r="C10" s="158"/>
      <c r="D10" s="158"/>
      <c r="E10" s="158"/>
      <c r="F10" s="158"/>
      <c r="G10" s="158"/>
      <c r="H10" s="158"/>
      <c r="I10" s="158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 x14ac:dyDescent="0.2">
      <c r="J11" s="158" t="str">
        <f>A10</f>
        <v>za listopad 2021. (isplata u studenome 2021.)</v>
      </c>
      <c r="K11" s="158"/>
      <c r="L11" s="158"/>
      <c r="M11" s="158"/>
      <c r="N11" s="158"/>
      <c r="O11" s="158"/>
      <c r="P11" s="158"/>
      <c r="Q11" s="158"/>
      <c r="R11" s="158"/>
    </row>
    <row r="12" spans="1:18" x14ac:dyDescent="0.2">
      <c r="A12" s="28" t="s">
        <v>4</v>
      </c>
      <c r="J12" s="28" t="s">
        <v>5</v>
      </c>
    </row>
    <row r="13" spans="1:18" x14ac:dyDescent="0.2">
      <c r="A13" s="29"/>
      <c r="B13" s="163" t="s">
        <v>6</v>
      </c>
      <c r="C13" s="164"/>
      <c r="D13" s="164"/>
      <c r="E13" s="164"/>
      <c r="F13" s="164"/>
      <c r="G13" s="164"/>
      <c r="H13" s="164"/>
      <c r="I13" s="165"/>
      <c r="J13" s="29"/>
      <c r="K13" s="163" t="s">
        <v>6</v>
      </c>
      <c r="L13" s="164"/>
      <c r="M13" s="164"/>
      <c r="N13" s="164"/>
      <c r="O13" s="164"/>
      <c r="P13" s="164"/>
      <c r="Q13" s="164"/>
      <c r="R13" s="165"/>
    </row>
    <row r="14" spans="1:18" x14ac:dyDescent="0.2">
      <c r="A14" s="30"/>
      <c r="B14" s="163" t="s">
        <v>1</v>
      </c>
      <c r="C14" s="165"/>
      <c r="D14" s="163" t="s">
        <v>7</v>
      </c>
      <c r="E14" s="165"/>
      <c r="F14" s="163" t="s">
        <v>70</v>
      </c>
      <c r="G14" s="165"/>
      <c r="H14" s="163" t="s">
        <v>8</v>
      </c>
      <c r="I14" s="165"/>
      <c r="J14" s="30"/>
      <c r="K14" s="163" t="s">
        <v>1</v>
      </c>
      <c r="L14" s="165"/>
      <c r="M14" s="163" t="s">
        <v>29</v>
      </c>
      <c r="N14" s="165"/>
      <c r="O14" s="163" t="s">
        <v>70</v>
      </c>
      <c r="P14" s="165"/>
      <c r="Q14" s="163" t="s">
        <v>8</v>
      </c>
      <c r="R14" s="165"/>
    </row>
    <row r="15" spans="1:18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18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22" x14ac:dyDescent="0.2">
      <c r="A17" s="93" t="s">
        <v>73</v>
      </c>
      <c r="B17" s="36">
        <v>89938</v>
      </c>
      <c r="C17" s="37">
        <v>232.1</v>
      </c>
      <c r="D17" s="38">
        <v>64957</v>
      </c>
      <c r="E17" s="39">
        <v>232.37</v>
      </c>
      <c r="F17" s="38">
        <v>5057</v>
      </c>
      <c r="G17" s="39">
        <v>273.23</v>
      </c>
      <c r="H17" s="38">
        <v>19924</v>
      </c>
      <c r="I17" s="40">
        <v>220.79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2" x14ac:dyDescent="0.2">
      <c r="A18" s="93" t="s">
        <v>9</v>
      </c>
      <c r="B18" s="36">
        <v>60782</v>
      </c>
      <c r="C18" s="43">
        <v>744.25</v>
      </c>
      <c r="D18" s="38">
        <v>40761</v>
      </c>
      <c r="E18" s="39">
        <v>736.7</v>
      </c>
      <c r="F18" s="38">
        <v>5117</v>
      </c>
      <c r="G18" s="39">
        <v>761.06</v>
      </c>
      <c r="H18" s="38">
        <v>14904</v>
      </c>
      <c r="I18" s="40">
        <v>759.11</v>
      </c>
      <c r="J18" s="93" t="s">
        <v>9</v>
      </c>
      <c r="K18" s="36">
        <v>10</v>
      </c>
      <c r="L18" s="43">
        <v>904.52</v>
      </c>
      <c r="M18" s="38">
        <v>2</v>
      </c>
      <c r="N18" s="42">
        <v>946.35</v>
      </c>
      <c r="O18" s="38">
        <v>8</v>
      </c>
      <c r="P18" s="39">
        <v>894.07</v>
      </c>
      <c r="Q18" s="38" t="s">
        <v>103</v>
      </c>
      <c r="R18" s="40" t="s">
        <v>104</v>
      </c>
    </row>
    <row r="19" spans="1:22" x14ac:dyDescent="0.2">
      <c r="A19" s="93" t="s">
        <v>10</v>
      </c>
      <c r="B19" s="36">
        <v>103123</v>
      </c>
      <c r="C19" s="44">
        <v>1240.97</v>
      </c>
      <c r="D19" s="38">
        <v>59414</v>
      </c>
      <c r="E19" s="45">
        <v>1239.6500000000001</v>
      </c>
      <c r="F19" s="38">
        <v>11698</v>
      </c>
      <c r="G19" s="45">
        <v>1284.25</v>
      </c>
      <c r="H19" s="38">
        <v>32011</v>
      </c>
      <c r="I19" s="46">
        <v>1227.6099999999999</v>
      </c>
      <c r="J19" s="93" t="s">
        <v>10</v>
      </c>
      <c r="K19" s="36">
        <v>33</v>
      </c>
      <c r="L19" s="44">
        <v>1296.94</v>
      </c>
      <c r="M19" s="38">
        <v>2</v>
      </c>
      <c r="N19" s="45">
        <v>1372.28</v>
      </c>
      <c r="O19" s="38">
        <v>21</v>
      </c>
      <c r="P19" s="39">
        <v>1264.53</v>
      </c>
      <c r="Q19" s="38">
        <v>10</v>
      </c>
      <c r="R19" s="46">
        <v>1349.93</v>
      </c>
    </row>
    <row r="20" spans="1:22" x14ac:dyDescent="0.2">
      <c r="A20" s="93" t="s">
        <v>11</v>
      </c>
      <c r="B20" s="36">
        <v>140403</v>
      </c>
      <c r="C20" s="44">
        <v>1761.08</v>
      </c>
      <c r="D20" s="38">
        <v>86031</v>
      </c>
      <c r="E20" s="45">
        <v>1765.23</v>
      </c>
      <c r="F20" s="38">
        <v>24283</v>
      </c>
      <c r="G20" s="45">
        <v>1766.82</v>
      </c>
      <c r="H20" s="38">
        <v>30089</v>
      </c>
      <c r="I20" s="46">
        <v>1744.58</v>
      </c>
      <c r="J20" s="93" t="s">
        <v>11</v>
      </c>
      <c r="K20" s="36">
        <v>145</v>
      </c>
      <c r="L20" s="44">
        <v>1797.73</v>
      </c>
      <c r="M20" s="38">
        <v>1</v>
      </c>
      <c r="N20" s="45">
        <v>1644.93</v>
      </c>
      <c r="O20" s="38">
        <v>106</v>
      </c>
      <c r="P20" s="45">
        <v>1772.12</v>
      </c>
      <c r="Q20" s="38">
        <v>38</v>
      </c>
      <c r="R20" s="46">
        <v>1873.19</v>
      </c>
      <c r="U20" s="121"/>
    </row>
    <row r="21" spans="1:22" x14ac:dyDescent="0.2">
      <c r="A21" s="93" t="s">
        <v>74</v>
      </c>
      <c r="B21" s="36">
        <v>196559</v>
      </c>
      <c r="C21" s="44">
        <v>2246.83</v>
      </c>
      <c r="D21" s="38">
        <v>123938</v>
      </c>
      <c r="E21" s="45">
        <v>2249.56</v>
      </c>
      <c r="F21" s="38">
        <v>26180</v>
      </c>
      <c r="G21" s="45">
        <v>2236.4699999999998</v>
      </c>
      <c r="H21" s="38">
        <v>46441</v>
      </c>
      <c r="I21" s="46">
        <v>2245.4</v>
      </c>
      <c r="J21" s="93" t="s">
        <v>74</v>
      </c>
      <c r="K21" s="36">
        <v>1298</v>
      </c>
      <c r="L21" s="44">
        <v>2330.48</v>
      </c>
      <c r="M21" s="38">
        <v>18</v>
      </c>
      <c r="N21" s="45">
        <v>2356.62</v>
      </c>
      <c r="O21" s="38">
        <v>760</v>
      </c>
      <c r="P21" s="45">
        <v>2377.35</v>
      </c>
      <c r="Q21" s="38">
        <v>520</v>
      </c>
      <c r="R21" s="46">
        <v>2261.0700000000002</v>
      </c>
      <c r="U21" s="121"/>
    </row>
    <row r="22" spans="1:22" x14ac:dyDescent="0.2">
      <c r="A22" s="93" t="s">
        <v>62</v>
      </c>
      <c r="B22" s="36">
        <v>140900</v>
      </c>
      <c r="C22" s="44">
        <v>2733.3</v>
      </c>
      <c r="D22" s="38">
        <v>99757</v>
      </c>
      <c r="E22" s="45">
        <v>2736.7</v>
      </c>
      <c r="F22" s="38">
        <v>13174</v>
      </c>
      <c r="G22" s="45">
        <v>2718.75</v>
      </c>
      <c r="H22" s="38">
        <v>27969</v>
      </c>
      <c r="I22" s="46">
        <v>2728</v>
      </c>
      <c r="J22" s="93" t="s">
        <v>62</v>
      </c>
      <c r="K22" s="36">
        <v>2812</v>
      </c>
      <c r="L22" s="44">
        <v>2779.46</v>
      </c>
      <c r="M22" s="38">
        <v>52</v>
      </c>
      <c r="N22" s="45">
        <v>2921.38</v>
      </c>
      <c r="O22" s="38">
        <v>2150</v>
      </c>
      <c r="P22" s="45">
        <v>2784.7</v>
      </c>
      <c r="Q22" s="38">
        <v>610</v>
      </c>
      <c r="R22" s="46">
        <v>2748.9</v>
      </c>
      <c r="U22" s="121"/>
    </row>
    <row r="23" spans="1:22" x14ac:dyDescent="0.2">
      <c r="A23" s="93" t="s">
        <v>63</v>
      </c>
      <c r="B23" s="36">
        <v>136235</v>
      </c>
      <c r="C23" s="44">
        <v>3208.12</v>
      </c>
      <c r="D23" s="38">
        <v>107953</v>
      </c>
      <c r="E23" s="45">
        <v>3207.98</v>
      </c>
      <c r="F23" s="38">
        <v>10730</v>
      </c>
      <c r="G23" s="45">
        <v>3178.01</v>
      </c>
      <c r="H23" s="38">
        <v>17552</v>
      </c>
      <c r="I23" s="46">
        <v>3227.38</v>
      </c>
      <c r="J23" s="93" t="s">
        <v>63</v>
      </c>
      <c r="K23" s="36">
        <v>7820</v>
      </c>
      <c r="L23" s="44">
        <v>3233.16</v>
      </c>
      <c r="M23" s="38">
        <v>2314</v>
      </c>
      <c r="N23" s="45">
        <v>3178.53</v>
      </c>
      <c r="O23" s="38">
        <v>4787</v>
      </c>
      <c r="P23" s="45">
        <v>3267.22</v>
      </c>
      <c r="Q23" s="38">
        <v>719</v>
      </c>
      <c r="R23" s="46">
        <v>3182.16</v>
      </c>
      <c r="U23" s="121"/>
      <c r="V23" s="122"/>
    </row>
    <row r="24" spans="1:22" x14ac:dyDescent="0.2">
      <c r="A24" s="93" t="s">
        <v>64</v>
      </c>
      <c r="B24" s="36">
        <v>83548</v>
      </c>
      <c r="C24" s="44">
        <v>3737.55</v>
      </c>
      <c r="D24" s="38">
        <v>70444</v>
      </c>
      <c r="E24" s="45">
        <v>3739.14</v>
      </c>
      <c r="F24" s="38">
        <v>3525</v>
      </c>
      <c r="G24" s="45">
        <v>3721.84</v>
      </c>
      <c r="H24" s="38">
        <v>9579</v>
      </c>
      <c r="I24" s="46">
        <v>3731.66</v>
      </c>
      <c r="J24" s="93" t="s">
        <v>64</v>
      </c>
      <c r="K24" s="36">
        <v>4518</v>
      </c>
      <c r="L24" s="44">
        <v>3757.05</v>
      </c>
      <c r="M24" s="38">
        <v>584</v>
      </c>
      <c r="N24" s="45">
        <v>3704.95</v>
      </c>
      <c r="O24" s="38">
        <v>3343</v>
      </c>
      <c r="P24" s="45">
        <v>3767.05</v>
      </c>
      <c r="Q24" s="38">
        <v>591</v>
      </c>
      <c r="R24" s="46">
        <v>3751.96</v>
      </c>
    </row>
    <row r="25" spans="1:22" x14ac:dyDescent="0.2">
      <c r="A25" s="93" t="s">
        <v>65</v>
      </c>
      <c r="B25" s="36">
        <v>65784</v>
      </c>
      <c r="C25" s="44">
        <v>4236.79</v>
      </c>
      <c r="D25" s="38">
        <v>57523</v>
      </c>
      <c r="E25" s="45">
        <v>4238.03</v>
      </c>
      <c r="F25" s="38">
        <v>1655</v>
      </c>
      <c r="G25" s="45">
        <v>4219.67</v>
      </c>
      <c r="H25" s="38">
        <v>6606</v>
      </c>
      <c r="I25" s="46">
        <v>4230.3100000000004</v>
      </c>
      <c r="J25" s="93" t="s">
        <v>65</v>
      </c>
      <c r="K25" s="36">
        <v>7157</v>
      </c>
      <c r="L25" s="44">
        <v>4258.82</v>
      </c>
      <c r="M25" s="38">
        <v>177</v>
      </c>
      <c r="N25" s="45">
        <v>4235.8100000000004</v>
      </c>
      <c r="O25" s="38">
        <v>6322</v>
      </c>
      <c r="P25" s="45">
        <v>4261.74</v>
      </c>
      <c r="Q25" s="38">
        <v>658</v>
      </c>
      <c r="R25" s="46">
        <v>4236.8999999999996</v>
      </c>
      <c r="U25" s="123"/>
      <c r="V25" s="123"/>
    </row>
    <row r="26" spans="1:22" x14ac:dyDescent="0.2">
      <c r="A26" s="93" t="s">
        <v>66</v>
      </c>
      <c r="B26" s="36">
        <v>43468</v>
      </c>
      <c r="C26" s="44">
        <v>4731.1000000000004</v>
      </c>
      <c r="D26" s="38">
        <v>39353</v>
      </c>
      <c r="E26" s="45">
        <v>4731.2299999999996</v>
      </c>
      <c r="F26" s="38">
        <v>687</v>
      </c>
      <c r="G26" s="45">
        <v>4722.4399999999996</v>
      </c>
      <c r="H26" s="38">
        <v>3428</v>
      </c>
      <c r="I26" s="46">
        <v>4731.3100000000004</v>
      </c>
      <c r="J26" s="93" t="s">
        <v>66</v>
      </c>
      <c r="K26" s="36">
        <v>3850</v>
      </c>
      <c r="L26" s="44">
        <v>4733.4399999999996</v>
      </c>
      <c r="M26" s="38">
        <v>45</v>
      </c>
      <c r="N26" s="45">
        <v>4749.41</v>
      </c>
      <c r="O26" s="38">
        <v>2994</v>
      </c>
      <c r="P26" s="45">
        <v>4745.7</v>
      </c>
      <c r="Q26" s="38">
        <v>811</v>
      </c>
      <c r="R26" s="46">
        <v>4687.2700000000004</v>
      </c>
    </row>
    <row r="27" spans="1:22" x14ac:dyDescent="0.2">
      <c r="A27" s="93" t="s">
        <v>12</v>
      </c>
      <c r="B27" s="36">
        <v>44771</v>
      </c>
      <c r="C27" s="44">
        <v>5425.3</v>
      </c>
      <c r="D27" s="38">
        <v>40483</v>
      </c>
      <c r="E27" s="45">
        <v>5424.63</v>
      </c>
      <c r="F27" s="38">
        <v>638</v>
      </c>
      <c r="G27" s="45">
        <v>5426.99</v>
      </c>
      <c r="H27" s="38">
        <v>3650</v>
      </c>
      <c r="I27" s="46">
        <v>5432.47</v>
      </c>
      <c r="J27" s="93" t="s">
        <v>12</v>
      </c>
      <c r="K27" s="36">
        <v>8868</v>
      </c>
      <c r="L27" s="44">
        <v>5444.21</v>
      </c>
      <c r="M27" s="38">
        <v>97</v>
      </c>
      <c r="N27" s="45">
        <v>5393.4</v>
      </c>
      <c r="O27" s="38">
        <v>7395</v>
      </c>
      <c r="P27" s="45">
        <v>5433.78</v>
      </c>
      <c r="Q27" s="38">
        <v>1376</v>
      </c>
      <c r="R27" s="46">
        <v>5503.81</v>
      </c>
    </row>
    <row r="28" spans="1:22" x14ac:dyDescent="0.2">
      <c r="A28" s="93" t="s">
        <v>13</v>
      </c>
      <c r="B28" s="36">
        <v>20969</v>
      </c>
      <c r="C28" s="47">
        <v>6407.83</v>
      </c>
      <c r="D28" s="38">
        <v>19081</v>
      </c>
      <c r="E28" s="45">
        <v>6411.59</v>
      </c>
      <c r="F28" s="38">
        <v>265</v>
      </c>
      <c r="G28" s="45">
        <v>6410.24</v>
      </c>
      <c r="H28" s="38">
        <v>1623</v>
      </c>
      <c r="I28" s="46">
        <v>6363.27</v>
      </c>
      <c r="J28" s="93" t="s">
        <v>13</v>
      </c>
      <c r="K28" s="36">
        <v>8487</v>
      </c>
      <c r="L28" s="47">
        <v>6502.75</v>
      </c>
      <c r="M28" s="38">
        <v>51</v>
      </c>
      <c r="N28" s="45">
        <v>6398.45</v>
      </c>
      <c r="O28" s="38">
        <v>7260</v>
      </c>
      <c r="P28" s="45">
        <v>6504.84</v>
      </c>
      <c r="Q28" s="38">
        <v>1176</v>
      </c>
      <c r="R28" s="46">
        <v>6494.38</v>
      </c>
    </row>
    <row r="29" spans="1:22" x14ac:dyDescent="0.2">
      <c r="A29" s="93" t="s">
        <v>14</v>
      </c>
      <c r="B29" s="36">
        <v>8046</v>
      </c>
      <c r="C29" s="47">
        <v>7430.84</v>
      </c>
      <c r="D29" s="38">
        <v>7580</v>
      </c>
      <c r="E29" s="45">
        <v>7432.05</v>
      </c>
      <c r="F29" s="38">
        <v>87</v>
      </c>
      <c r="G29" s="45">
        <v>7379.86</v>
      </c>
      <c r="H29" s="38">
        <v>379</v>
      </c>
      <c r="I29" s="46">
        <v>7418.22</v>
      </c>
      <c r="J29" s="93" t="s">
        <v>14</v>
      </c>
      <c r="K29" s="36">
        <v>6087</v>
      </c>
      <c r="L29" s="47">
        <v>7543.98</v>
      </c>
      <c r="M29" s="38">
        <v>28</v>
      </c>
      <c r="N29" s="45">
        <v>7511.02</v>
      </c>
      <c r="O29" s="38">
        <v>4711</v>
      </c>
      <c r="P29" s="45">
        <v>7534.3</v>
      </c>
      <c r="Q29" s="38">
        <v>1348</v>
      </c>
      <c r="R29" s="46">
        <v>7578.49</v>
      </c>
    </row>
    <row r="30" spans="1:22" x14ac:dyDescent="0.2">
      <c r="A30" s="93" t="s">
        <v>75</v>
      </c>
      <c r="B30" s="36">
        <v>9240</v>
      </c>
      <c r="C30" s="47">
        <v>9420.83</v>
      </c>
      <c r="D30" s="38">
        <v>8992</v>
      </c>
      <c r="E30" s="45">
        <v>9426.06</v>
      </c>
      <c r="F30" s="38">
        <v>48</v>
      </c>
      <c r="G30" s="45">
        <v>9040.4500000000007</v>
      </c>
      <c r="H30" s="38">
        <v>200</v>
      </c>
      <c r="I30" s="46">
        <v>9277.34</v>
      </c>
      <c r="J30" s="93" t="s">
        <v>75</v>
      </c>
      <c r="K30" s="36">
        <v>19717</v>
      </c>
      <c r="L30" s="47">
        <v>9390.9500000000007</v>
      </c>
      <c r="M30" s="38">
        <v>13</v>
      </c>
      <c r="N30" s="45">
        <v>9372.43</v>
      </c>
      <c r="O30" s="38">
        <v>12668</v>
      </c>
      <c r="P30" s="45">
        <v>9480.1200000000008</v>
      </c>
      <c r="Q30" s="38">
        <v>7036</v>
      </c>
      <c r="R30" s="46">
        <v>9230.44</v>
      </c>
    </row>
    <row r="31" spans="1:22" x14ac:dyDescent="0.2">
      <c r="A31" s="48" t="s">
        <v>1</v>
      </c>
      <c r="B31" s="49">
        <v>1143766</v>
      </c>
      <c r="C31" s="50">
        <v>2645.55</v>
      </c>
      <c r="D31" s="49">
        <v>826267</v>
      </c>
      <c r="E31" s="50">
        <v>2838.27</v>
      </c>
      <c r="F31" s="49">
        <v>103144</v>
      </c>
      <c r="G31" s="50">
        <v>2145.11</v>
      </c>
      <c r="H31" s="49">
        <v>214355</v>
      </c>
      <c r="I31" s="50">
        <v>2143.46</v>
      </c>
      <c r="J31" s="48" t="s">
        <v>1</v>
      </c>
      <c r="K31" s="49">
        <v>70802</v>
      </c>
      <c r="L31" s="50">
        <v>6167.41</v>
      </c>
      <c r="M31" s="49">
        <v>3384</v>
      </c>
      <c r="N31" s="50">
        <v>3506.06</v>
      </c>
      <c r="O31" s="49">
        <v>52525</v>
      </c>
      <c r="P31" s="50">
        <v>6099.88</v>
      </c>
      <c r="Q31" s="49">
        <v>14893</v>
      </c>
      <c r="R31" s="50">
        <v>7010.26</v>
      </c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66" t="s">
        <v>99</v>
      </c>
      <c r="K33" s="166"/>
      <c r="L33" s="166"/>
      <c r="M33" s="166"/>
      <c r="N33" s="166"/>
      <c r="O33" s="166"/>
      <c r="P33" s="166"/>
      <c r="Q33" s="166"/>
      <c r="R33" s="166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18" x14ac:dyDescent="0.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 x14ac:dyDescent="0.2">
      <c r="A37" s="162" t="s">
        <v>24</v>
      </c>
      <c r="B37" s="162"/>
      <c r="C37" s="162"/>
      <c r="D37" s="162"/>
      <c r="E37" s="162"/>
      <c r="F37" s="162"/>
      <c r="G37" s="162"/>
      <c r="H37" s="162"/>
      <c r="I37" s="162"/>
      <c r="J37" s="162" t="s">
        <v>27</v>
      </c>
      <c r="K37" s="162"/>
      <c r="L37" s="162"/>
      <c r="M37" s="162"/>
      <c r="N37" s="162"/>
      <c r="O37" s="162"/>
      <c r="P37" s="162"/>
      <c r="Q37" s="162"/>
      <c r="R37" s="162"/>
    </row>
    <row r="38" spans="1:18" ht="12.75" x14ac:dyDescent="0.2">
      <c r="A38" s="162" t="s">
        <v>23</v>
      </c>
      <c r="B38" s="162"/>
      <c r="C38" s="162"/>
      <c r="D38" s="162"/>
      <c r="E38" s="162"/>
      <c r="F38" s="162"/>
      <c r="G38" s="162"/>
      <c r="H38" s="162"/>
      <c r="I38" s="162"/>
      <c r="J38" s="162" t="s">
        <v>28</v>
      </c>
      <c r="K38" s="162"/>
      <c r="L38" s="162"/>
      <c r="M38" s="162"/>
      <c r="N38" s="162"/>
      <c r="O38" s="162"/>
      <c r="P38" s="162"/>
      <c r="Q38" s="162"/>
      <c r="R38" s="162"/>
    </row>
    <row r="39" spans="1:18" ht="12.75" x14ac:dyDescent="0.2">
      <c r="A39" s="162" t="s">
        <v>15</v>
      </c>
      <c r="B39" s="162"/>
      <c r="C39" s="162"/>
      <c r="D39" s="162"/>
      <c r="E39" s="162"/>
      <c r="F39" s="162"/>
      <c r="G39" s="162"/>
      <c r="H39" s="162"/>
      <c r="I39" s="162"/>
      <c r="J39" s="162" t="s">
        <v>26</v>
      </c>
      <c r="K39" s="162"/>
      <c r="L39" s="162"/>
      <c r="M39" s="162"/>
      <c r="N39" s="162"/>
      <c r="O39" s="162"/>
      <c r="P39" s="162"/>
      <c r="Q39" s="162"/>
      <c r="R39" s="162"/>
    </row>
    <row r="40" spans="1:18" ht="12.75" x14ac:dyDescent="0.2">
      <c r="A40" s="162" t="s">
        <v>71</v>
      </c>
      <c r="B40" s="162"/>
      <c r="C40" s="162"/>
      <c r="D40" s="162"/>
      <c r="E40" s="162"/>
      <c r="F40" s="162"/>
      <c r="G40" s="162"/>
      <c r="H40" s="162"/>
      <c r="I40" s="162"/>
      <c r="J40" s="162" t="s">
        <v>77</v>
      </c>
      <c r="K40" s="162"/>
      <c r="L40" s="162"/>
      <c r="M40" s="162"/>
      <c r="N40" s="162"/>
      <c r="O40" s="162"/>
      <c r="P40" s="162"/>
      <c r="Q40" s="162"/>
      <c r="R40" s="162"/>
    </row>
    <row r="41" spans="1:18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62" t="s">
        <v>78</v>
      </c>
      <c r="K41" s="162"/>
      <c r="L41" s="162"/>
      <c r="M41" s="162"/>
      <c r="N41" s="162"/>
      <c r="O41" s="162"/>
      <c r="P41" s="162"/>
      <c r="Q41" s="162"/>
      <c r="R41" s="162"/>
    </row>
    <row r="42" spans="1:18" ht="12.75" customHeight="1" x14ac:dyDescent="0.2">
      <c r="A42" s="158" t="str">
        <f>A10</f>
        <v>za listopad 2021. (isplata u studenome 2021.)</v>
      </c>
      <c r="B42" s="158"/>
      <c r="C42" s="158"/>
      <c r="D42" s="158"/>
      <c r="E42" s="158"/>
      <c r="F42" s="158"/>
      <c r="G42" s="158"/>
      <c r="H42" s="158"/>
      <c r="I42" s="158"/>
      <c r="J42" s="158" t="str">
        <f>A10</f>
        <v>za listopad 2021. (isplata u studenome 2021.)</v>
      </c>
      <c r="K42" s="158"/>
      <c r="L42" s="158"/>
      <c r="M42" s="158"/>
      <c r="N42" s="158"/>
      <c r="O42" s="158"/>
      <c r="P42" s="158"/>
      <c r="Q42" s="158"/>
      <c r="R42" s="158"/>
    </row>
    <row r="43" spans="1:18" x14ac:dyDescent="0.2">
      <c r="A43" s="28" t="s">
        <v>16</v>
      </c>
      <c r="E43" s="3" t="s">
        <v>17</v>
      </c>
      <c r="J43" s="28" t="s">
        <v>18</v>
      </c>
    </row>
    <row r="44" spans="1:18" x14ac:dyDescent="0.2">
      <c r="A44" s="29"/>
      <c r="B44" s="159" t="s">
        <v>6</v>
      </c>
      <c r="C44" s="160"/>
      <c r="D44" s="160"/>
      <c r="E44" s="160"/>
      <c r="F44" s="160"/>
      <c r="G44" s="160"/>
      <c r="H44" s="160"/>
      <c r="I44" s="161"/>
      <c r="J44" s="29"/>
      <c r="K44" s="159" t="s">
        <v>6</v>
      </c>
      <c r="L44" s="160"/>
      <c r="M44" s="160"/>
      <c r="N44" s="160"/>
      <c r="O44" s="160"/>
      <c r="P44" s="160"/>
      <c r="Q44" s="160"/>
      <c r="R44" s="161"/>
    </row>
    <row r="45" spans="1:18" x14ac:dyDescent="0.2">
      <c r="A45" s="30"/>
      <c r="B45" s="159" t="s">
        <v>1</v>
      </c>
      <c r="C45" s="161"/>
      <c r="D45" s="159" t="s">
        <v>7</v>
      </c>
      <c r="E45" s="161"/>
      <c r="F45" s="159" t="s">
        <v>70</v>
      </c>
      <c r="G45" s="161"/>
      <c r="H45" s="159" t="s">
        <v>8</v>
      </c>
      <c r="I45" s="161"/>
      <c r="J45" s="30"/>
      <c r="K45" s="159" t="s">
        <v>1</v>
      </c>
      <c r="L45" s="161"/>
      <c r="M45" s="159" t="s">
        <v>7</v>
      </c>
      <c r="N45" s="161"/>
      <c r="O45" s="159" t="s">
        <v>70</v>
      </c>
      <c r="P45" s="161"/>
      <c r="Q45" s="159" t="s">
        <v>8</v>
      </c>
      <c r="R45" s="161"/>
    </row>
    <row r="46" spans="1:18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18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18" x14ac:dyDescent="0.2">
      <c r="A48" s="93" t="s">
        <v>73</v>
      </c>
      <c r="B48" s="56">
        <v>1</v>
      </c>
      <c r="C48" s="57">
        <v>492.09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492.09</v>
      </c>
      <c r="J48" s="93" t="s">
        <v>73</v>
      </c>
      <c r="K48" s="56">
        <v>34</v>
      </c>
      <c r="L48" s="61">
        <v>249.38</v>
      </c>
      <c r="M48" s="58"/>
      <c r="N48" s="51"/>
      <c r="O48" s="58">
        <v>32</v>
      </c>
      <c r="P48" s="51">
        <v>240.18</v>
      </c>
      <c r="Q48" s="58">
        <v>2</v>
      </c>
      <c r="R48" s="60">
        <v>396.68</v>
      </c>
    </row>
    <row r="49" spans="1:19" x14ac:dyDescent="0.2">
      <c r="A49" s="93" t="s">
        <v>9</v>
      </c>
      <c r="B49" s="56">
        <v>18</v>
      </c>
      <c r="C49" s="57">
        <v>815.79</v>
      </c>
      <c r="D49" s="58" t="s">
        <v>103</v>
      </c>
      <c r="E49" s="51" t="s">
        <v>104</v>
      </c>
      <c r="F49" s="58">
        <v>13</v>
      </c>
      <c r="G49" s="59">
        <v>877.39</v>
      </c>
      <c r="H49" s="58">
        <v>5</v>
      </c>
      <c r="I49" s="60">
        <v>655.65</v>
      </c>
      <c r="J49" s="93" t="s">
        <v>9</v>
      </c>
      <c r="K49" s="56">
        <v>144</v>
      </c>
      <c r="L49" s="61">
        <v>810.13</v>
      </c>
      <c r="M49" s="58"/>
      <c r="N49" s="51"/>
      <c r="O49" s="58">
        <v>125</v>
      </c>
      <c r="P49" s="51">
        <v>810.33</v>
      </c>
      <c r="Q49" s="58">
        <v>19</v>
      </c>
      <c r="R49" s="60">
        <v>808.85</v>
      </c>
      <c r="S49" s="7"/>
    </row>
    <row r="50" spans="1:19" x14ac:dyDescent="0.2">
      <c r="A50" s="93" t="s">
        <v>10</v>
      </c>
      <c r="B50" s="56">
        <v>88</v>
      </c>
      <c r="C50" s="62">
        <v>1325.51</v>
      </c>
      <c r="D50" s="58">
        <v>20</v>
      </c>
      <c r="E50" s="16">
        <v>1387.58</v>
      </c>
      <c r="F50" s="58">
        <v>60</v>
      </c>
      <c r="G50" s="16">
        <v>1299</v>
      </c>
      <c r="H50" s="58">
        <v>8</v>
      </c>
      <c r="I50" s="63">
        <v>1369.14</v>
      </c>
      <c r="J50" s="93" t="s">
        <v>10</v>
      </c>
      <c r="K50" s="56">
        <v>256</v>
      </c>
      <c r="L50" s="64">
        <v>1243.7</v>
      </c>
      <c r="M50" s="58"/>
      <c r="N50" s="16"/>
      <c r="O50" s="58">
        <v>202</v>
      </c>
      <c r="P50" s="16">
        <v>1245.01</v>
      </c>
      <c r="Q50" s="58">
        <v>54</v>
      </c>
      <c r="R50" s="63">
        <v>1238.79</v>
      </c>
      <c r="S50" s="7"/>
    </row>
    <row r="51" spans="1:19" x14ac:dyDescent="0.2">
      <c r="A51" s="93" t="s">
        <v>11</v>
      </c>
      <c r="B51" s="56">
        <v>383</v>
      </c>
      <c r="C51" s="62">
        <v>1780.1</v>
      </c>
      <c r="D51" s="58">
        <v>147</v>
      </c>
      <c r="E51" s="16">
        <v>1755.79</v>
      </c>
      <c r="F51" s="58">
        <v>208</v>
      </c>
      <c r="G51" s="16">
        <v>1794.43</v>
      </c>
      <c r="H51" s="58">
        <v>28</v>
      </c>
      <c r="I51" s="63">
        <v>1801.3</v>
      </c>
      <c r="J51" s="93" t="s">
        <v>11</v>
      </c>
      <c r="K51" s="56">
        <v>601</v>
      </c>
      <c r="L51" s="64">
        <v>1767.34</v>
      </c>
      <c r="M51" s="58"/>
      <c r="N51" s="16"/>
      <c r="O51" s="58">
        <v>444</v>
      </c>
      <c r="P51" s="16">
        <v>1760.91</v>
      </c>
      <c r="Q51" s="58">
        <v>157</v>
      </c>
      <c r="R51" s="63">
        <v>1785.51</v>
      </c>
      <c r="S51" s="7"/>
    </row>
    <row r="52" spans="1:19" x14ac:dyDescent="0.2">
      <c r="A52" s="93" t="s">
        <v>74</v>
      </c>
      <c r="B52" s="56">
        <v>571</v>
      </c>
      <c r="C52" s="62">
        <v>2261.19</v>
      </c>
      <c r="D52" s="58">
        <v>85</v>
      </c>
      <c r="E52" s="16">
        <v>2181.4</v>
      </c>
      <c r="F52" s="58">
        <v>424</v>
      </c>
      <c r="G52" s="16">
        <v>2270.12</v>
      </c>
      <c r="H52" s="58">
        <v>62</v>
      </c>
      <c r="I52" s="63">
        <v>2309.52</v>
      </c>
      <c r="J52" s="93" t="s">
        <v>74</v>
      </c>
      <c r="K52" s="56">
        <v>899</v>
      </c>
      <c r="L52" s="64">
        <v>2259.58</v>
      </c>
      <c r="M52" s="58"/>
      <c r="N52" s="16"/>
      <c r="O52" s="58">
        <v>815</v>
      </c>
      <c r="P52" s="16">
        <v>2261.8000000000002</v>
      </c>
      <c r="Q52" s="58">
        <v>84</v>
      </c>
      <c r="R52" s="63">
        <v>2238.04</v>
      </c>
      <c r="S52" s="7"/>
    </row>
    <row r="53" spans="1:19" x14ac:dyDescent="0.2">
      <c r="A53" s="93" t="s">
        <v>62</v>
      </c>
      <c r="B53" s="56">
        <v>1069</v>
      </c>
      <c r="C53" s="62">
        <v>2798.02</v>
      </c>
      <c r="D53" s="58">
        <v>171</v>
      </c>
      <c r="E53" s="16">
        <v>2852.12</v>
      </c>
      <c r="F53" s="58">
        <v>758</v>
      </c>
      <c r="G53" s="16">
        <v>2789.36</v>
      </c>
      <c r="H53" s="58">
        <v>140</v>
      </c>
      <c r="I53" s="63">
        <v>2778.84</v>
      </c>
      <c r="J53" s="93" t="s">
        <v>62</v>
      </c>
      <c r="K53" s="56">
        <v>1106</v>
      </c>
      <c r="L53" s="64">
        <v>2764.54</v>
      </c>
      <c r="M53" s="58"/>
      <c r="N53" s="16"/>
      <c r="O53" s="58">
        <v>1058</v>
      </c>
      <c r="P53" s="16">
        <v>2765.03</v>
      </c>
      <c r="Q53" s="58">
        <v>48</v>
      </c>
      <c r="R53" s="63">
        <v>2753.53</v>
      </c>
      <c r="S53" s="7"/>
    </row>
    <row r="54" spans="1:19" x14ac:dyDescent="0.2">
      <c r="A54" s="93" t="s">
        <v>63</v>
      </c>
      <c r="B54" s="56">
        <v>3578</v>
      </c>
      <c r="C54" s="62">
        <v>3307.78</v>
      </c>
      <c r="D54" s="58">
        <v>1134</v>
      </c>
      <c r="E54" s="16">
        <v>3319.79</v>
      </c>
      <c r="F54" s="58">
        <v>2216</v>
      </c>
      <c r="G54" s="16">
        <v>3308.97</v>
      </c>
      <c r="H54" s="58">
        <v>228</v>
      </c>
      <c r="I54" s="63">
        <v>3236.46</v>
      </c>
      <c r="J54" s="93" t="s">
        <v>63</v>
      </c>
      <c r="K54" s="56">
        <v>909</v>
      </c>
      <c r="L54" s="64">
        <v>3271.31</v>
      </c>
      <c r="M54" s="58"/>
      <c r="N54" s="16"/>
      <c r="O54" s="58">
        <v>682</v>
      </c>
      <c r="P54" s="16">
        <v>3283.33</v>
      </c>
      <c r="Q54" s="58">
        <v>227</v>
      </c>
      <c r="R54" s="63">
        <v>3235.16</v>
      </c>
      <c r="S54" s="7"/>
    </row>
    <row r="55" spans="1:19" x14ac:dyDescent="0.2">
      <c r="A55" s="93" t="s">
        <v>64</v>
      </c>
      <c r="B55" s="56">
        <v>2760</v>
      </c>
      <c r="C55" s="62">
        <v>3745.32</v>
      </c>
      <c r="D55" s="58">
        <v>987</v>
      </c>
      <c r="E55" s="16">
        <v>3765.4</v>
      </c>
      <c r="F55" s="58">
        <v>1559</v>
      </c>
      <c r="G55" s="16">
        <v>3731.9</v>
      </c>
      <c r="H55" s="58">
        <v>214</v>
      </c>
      <c r="I55" s="63">
        <v>3750.41</v>
      </c>
      <c r="J55" s="93" t="s">
        <v>64</v>
      </c>
      <c r="K55" s="56">
        <v>467</v>
      </c>
      <c r="L55" s="64">
        <v>3763.32</v>
      </c>
      <c r="M55" s="58"/>
      <c r="N55" s="16"/>
      <c r="O55" s="58">
        <v>355</v>
      </c>
      <c r="P55" s="16">
        <v>3764.81</v>
      </c>
      <c r="Q55" s="58">
        <v>112</v>
      </c>
      <c r="R55" s="63">
        <v>3758.6</v>
      </c>
      <c r="S55" s="7"/>
    </row>
    <row r="56" spans="1:19" x14ac:dyDescent="0.2">
      <c r="A56" s="93" t="s">
        <v>65</v>
      </c>
      <c r="B56" s="56">
        <v>3383</v>
      </c>
      <c r="C56" s="62">
        <v>4231.91</v>
      </c>
      <c r="D56" s="58">
        <v>1379</v>
      </c>
      <c r="E56" s="16">
        <v>4205.47</v>
      </c>
      <c r="F56" s="58">
        <v>1828</v>
      </c>
      <c r="G56" s="16">
        <v>4252.3900000000003</v>
      </c>
      <c r="H56" s="58">
        <v>176</v>
      </c>
      <c r="I56" s="63">
        <v>4226.37</v>
      </c>
      <c r="J56" s="93" t="s">
        <v>65</v>
      </c>
      <c r="K56" s="56">
        <v>885</v>
      </c>
      <c r="L56" s="64">
        <v>4259.7</v>
      </c>
      <c r="M56" s="58"/>
      <c r="N56" s="16"/>
      <c r="O56" s="58">
        <v>746</v>
      </c>
      <c r="P56" s="16">
        <v>4261.97</v>
      </c>
      <c r="Q56" s="58">
        <v>139</v>
      </c>
      <c r="R56" s="63">
        <v>4247.53</v>
      </c>
      <c r="S56" s="7"/>
    </row>
    <row r="57" spans="1:19" x14ac:dyDescent="0.2">
      <c r="A57" s="93" t="s">
        <v>66</v>
      </c>
      <c r="B57" s="56">
        <v>1281</v>
      </c>
      <c r="C57" s="62">
        <v>4732.07</v>
      </c>
      <c r="D57" s="58">
        <v>592</v>
      </c>
      <c r="E57" s="16">
        <v>4742.3599999999997</v>
      </c>
      <c r="F57" s="58">
        <v>583</v>
      </c>
      <c r="G57" s="16">
        <v>4717.75</v>
      </c>
      <c r="H57" s="58">
        <v>106</v>
      </c>
      <c r="I57" s="63">
        <v>4753.3999999999996</v>
      </c>
      <c r="J57" s="93" t="s">
        <v>66</v>
      </c>
      <c r="K57" s="56">
        <v>422</v>
      </c>
      <c r="L57" s="64">
        <v>4777.83</v>
      </c>
      <c r="M57" s="58"/>
      <c r="N57" s="16"/>
      <c r="O57" s="58">
        <v>358</v>
      </c>
      <c r="P57" s="16">
        <v>4779.92</v>
      </c>
      <c r="Q57" s="58">
        <v>64</v>
      </c>
      <c r="R57" s="63">
        <v>4766.18</v>
      </c>
      <c r="S57" s="7"/>
    </row>
    <row r="58" spans="1:19" x14ac:dyDescent="0.2">
      <c r="A58" s="93" t="s">
        <v>12</v>
      </c>
      <c r="B58" s="56">
        <v>1492</v>
      </c>
      <c r="C58" s="62">
        <v>5401.74</v>
      </c>
      <c r="D58" s="58">
        <v>974</v>
      </c>
      <c r="E58" s="16">
        <v>5409.97</v>
      </c>
      <c r="F58" s="58">
        <v>417</v>
      </c>
      <c r="G58" s="16">
        <v>5386.69</v>
      </c>
      <c r="H58" s="58">
        <v>101</v>
      </c>
      <c r="I58" s="63">
        <v>5384.51</v>
      </c>
      <c r="J58" s="93" t="s">
        <v>12</v>
      </c>
      <c r="K58" s="56">
        <v>586</v>
      </c>
      <c r="L58" s="19">
        <v>5359.96</v>
      </c>
      <c r="M58" s="58"/>
      <c r="N58" s="16"/>
      <c r="O58" s="58">
        <v>526</v>
      </c>
      <c r="P58" s="16">
        <v>5360.18</v>
      </c>
      <c r="Q58" s="58">
        <v>60</v>
      </c>
      <c r="R58" s="63">
        <v>5358.04</v>
      </c>
      <c r="S58" s="7"/>
    </row>
    <row r="59" spans="1:19" x14ac:dyDescent="0.2">
      <c r="A59" s="93" t="s">
        <v>13</v>
      </c>
      <c r="B59" s="56">
        <v>732</v>
      </c>
      <c r="C59" s="62">
        <v>6447.69</v>
      </c>
      <c r="D59" s="58">
        <v>592</v>
      </c>
      <c r="E59" s="16">
        <v>6443.65</v>
      </c>
      <c r="F59" s="58">
        <v>98</v>
      </c>
      <c r="G59" s="16">
        <v>6460.08</v>
      </c>
      <c r="H59" s="58">
        <v>42</v>
      </c>
      <c r="I59" s="63">
        <v>6475.78</v>
      </c>
      <c r="J59" s="93" t="s">
        <v>13</v>
      </c>
      <c r="K59" s="56">
        <v>261</v>
      </c>
      <c r="L59" s="19">
        <v>6442.99</v>
      </c>
      <c r="M59" s="58"/>
      <c r="N59" s="16"/>
      <c r="O59" s="58">
        <v>240</v>
      </c>
      <c r="P59" s="16">
        <v>6435.28</v>
      </c>
      <c r="Q59" s="58">
        <v>21</v>
      </c>
      <c r="R59" s="63">
        <v>6531.06</v>
      </c>
      <c r="S59" s="7"/>
    </row>
    <row r="60" spans="1:19" x14ac:dyDescent="0.2">
      <c r="A60" s="93" t="s">
        <v>14</v>
      </c>
      <c r="B60" s="56">
        <v>268</v>
      </c>
      <c r="C60" s="62">
        <v>7392.51</v>
      </c>
      <c r="D60" s="58">
        <v>205</v>
      </c>
      <c r="E60" s="16">
        <v>7355.89</v>
      </c>
      <c r="F60" s="58">
        <v>43</v>
      </c>
      <c r="G60" s="16">
        <v>7491.4</v>
      </c>
      <c r="H60" s="58">
        <v>20</v>
      </c>
      <c r="I60" s="63">
        <v>7555.3</v>
      </c>
      <c r="J60" s="93" t="s">
        <v>14</v>
      </c>
      <c r="K60" s="56">
        <v>142</v>
      </c>
      <c r="L60" s="19">
        <v>7437.6</v>
      </c>
      <c r="M60" s="58"/>
      <c r="N60" s="16"/>
      <c r="O60" s="58">
        <v>132</v>
      </c>
      <c r="P60" s="16">
        <v>7430.88</v>
      </c>
      <c r="Q60" s="58">
        <v>10</v>
      </c>
      <c r="R60" s="63">
        <v>7526.32</v>
      </c>
      <c r="S60" s="7"/>
    </row>
    <row r="61" spans="1:19" x14ac:dyDescent="0.2">
      <c r="A61" s="93" t="s">
        <v>75</v>
      </c>
      <c r="B61" s="56">
        <v>265</v>
      </c>
      <c r="C61" s="62">
        <v>9369.5</v>
      </c>
      <c r="D61" s="58">
        <v>192</v>
      </c>
      <c r="E61" s="16">
        <v>9446.23</v>
      </c>
      <c r="F61" s="58">
        <v>59</v>
      </c>
      <c r="G61" s="16">
        <v>9201.4699999999993</v>
      </c>
      <c r="H61" s="58">
        <v>14</v>
      </c>
      <c r="I61" s="63">
        <v>9025.31</v>
      </c>
      <c r="J61" s="93" t="s">
        <v>75</v>
      </c>
      <c r="K61" s="56">
        <v>68</v>
      </c>
      <c r="L61" s="19">
        <v>9126.67</v>
      </c>
      <c r="M61" s="58"/>
      <c r="N61" s="16"/>
      <c r="O61" s="58">
        <v>65</v>
      </c>
      <c r="P61" s="16">
        <v>9118.86</v>
      </c>
      <c r="Q61" s="58">
        <v>3</v>
      </c>
      <c r="R61" s="63">
        <v>9295.82</v>
      </c>
      <c r="S61" s="7"/>
    </row>
    <row r="62" spans="1:19" x14ac:dyDescent="0.2">
      <c r="A62" s="48" t="s">
        <v>1</v>
      </c>
      <c r="B62" s="65">
        <v>15889</v>
      </c>
      <c r="C62" s="66">
        <v>4083.94</v>
      </c>
      <c r="D62" s="65">
        <v>6478</v>
      </c>
      <c r="E62" s="66">
        <v>4546.54</v>
      </c>
      <c r="F62" s="65">
        <v>8266</v>
      </c>
      <c r="G62" s="66">
        <v>3745.26</v>
      </c>
      <c r="H62" s="65">
        <v>1145</v>
      </c>
      <c r="I62" s="66">
        <v>3911.67</v>
      </c>
      <c r="J62" s="48" t="s">
        <v>1</v>
      </c>
      <c r="K62" s="65">
        <v>6780</v>
      </c>
      <c r="L62" s="66">
        <v>3482.47</v>
      </c>
      <c r="M62" s="65"/>
      <c r="N62" s="66"/>
      <c r="O62" s="65">
        <v>5780</v>
      </c>
      <c r="P62" s="66">
        <v>3514.7</v>
      </c>
      <c r="Q62" s="65">
        <v>1000</v>
      </c>
      <c r="R62" s="66">
        <v>3296.12</v>
      </c>
      <c r="S62" s="7"/>
    </row>
    <row r="63" spans="1:19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9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18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mergeCells count="41"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110" zoomScaleNormal="110" workbookViewId="0">
      <selection activeCell="U18" sqref="U18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2" width="9.140625" style="3" customWidth="1"/>
    <col min="23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62" t="s">
        <v>24</v>
      </c>
      <c r="B6" s="162"/>
      <c r="C6" s="162"/>
      <c r="D6" s="162"/>
      <c r="E6" s="162"/>
      <c r="F6" s="162"/>
      <c r="G6" s="162"/>
      <c r="H6" s="162"/>
      <c r="I6" s="162"/>
      <c r="J6" s="162" t="s">
        <v>25</v>
      </c>
      <c r="K6" s="162"/>
      <c r="L6" s="162"/>
      <c r="M6" s="162"/>
      <c r="N6" s="162"/>
      <c r="O6" s="162"/>
      <c r="P6" s="162"/>
      <c r="Q6" s="162"/>
      <c r="R6" s="162"/>
    </row>
    <row r="7" spans="1:23" ht="12.75" x14ac:dyDescent="0.2">
      <c r="A7" s="162" t="s">
        <v>23</v>
      </c>
      <c r="B7" s="162"/>
      <c r="C7" s="162"/>
      <c r="D7" s="162"/>
      <c r="E7" s="162"/>
      <c r="F7" s="162"/>
      <c r="G7" s="162"/>
      <c r="H7" s="162"/>
      <c r="I7" s="162"/>
      <c r="J7" s="162" t="s">
        <v>23</v>
      </c>
      <c r="K7" s="162"/>
      <c r="L7" s="162"/>
      <c r="M7" s="162"/>
      <c r="N7" s="162"/>
      <c r="O7" s="162"/>
      <c r="P7" s="162"/>
      <c r="Q7" s="162"/>
      <c r="R7" s="162"/>
    </row>
    <row r="8" spans="1:23" ht="12.75" x14ac:dyDescent="0.2">
      <c r="A8" s="167" t="s">
        <v>68</v>
      </c>
      <c r="B8" s="167"/>
      <c r="C8" s="167"/>
      <c r="D8" s="167"/>
      <c r="E8" s="167"/>
      <c r="F8" s="167"/>
      <c r="G8" s="167"/>
      <c r="H8" s="167"/>
      <c r="I8" s="167"/>
      <c r="J8" s="162" t="s">
        <v>58</v>
      </c>
      <c r="K8" s="162"/>
      <c r="L8" s="162"/>
      <c r="M8" s="162"/>
      <c r="N8" s="162"/>
      <c r="O8" s="162"/>
      <c r="P8" s="162"/>
      <c r="Q8" s="162"/>
      <c r="R8" s="162"/>
    </row>
    <row r="9" spans="1:23" ht="12.75" x14ac:dyDescent="0.2">
      <c r="A9" s="167" t="s">
        <v>72</v>
      </c>
      <c r="B9" s="167"/>
      <c r="C9" s="167"/>
      <c r="D9" s="167"/>
      <c r="E9" s="167"/>
      <c r="F9" s="167"/>
      <c r="G9" s="167"/>
      <c r="H9" s="167"/>
      <c r="I9" s="167"/>
      <c r="J9" s="162" t="s">
        <v>69</v>
      </c>
      <c r="K9" s="162"/>
      <c r="L9" s="162"/>
      <c r="M9" s="162"/>
      <c r="N9" s="162"/>
      <c r="O9" s="162"/>
      <c r="P9" s="162"/>
      <c r="Q9" s="162"/>
      <c r="R9" s="162"/>
    </row>
    <row r="10" spans="1:23" ht="12.75" x14ac:dyDescent="0.2">
      <c r="A10" s="158" t="str">
        <f>'u studenome 2021.-prema svotama'!A10:I10</f>
        <v>za listopad 2021. (isplata u studenome 2021.)</v>
      </c>
      <c r="B10" s="158"/>
      <c r="C10" s="158"/>
      <c r="D10" s="158"/>
      <c r="E10" s="158"/>
      <c r="F10" s="158"/>
      <c r="G10" s="158"/>
      <c r="H10" s="158"/>
      <c r="I10" s="158"/>
      <c r="J10" s="167" t="s">
        <v>72</v>
      </c>
      <c r="K10" s="167"/>
      <c r="L10" s="167"/>
      <c r="M10" s="167"/>
      <c r="N10" s="167"/>
      <c r="O10" s="167"/>
      <c r="P10" s="167"/>
      <c r="Q10" s="167"/>
      <c r="R10" s="167"/>
    </row>
    <row r="11" spans="1:23" ht="12.75" customHeight="1" x14ac:dyDescent="0.2">
      <c r="J11" s="158" t="str">
        <f>A10</f>
        <v>za listopad 2021. (isplata u studenome 2021.)</v>
      </c>
      <c r="K11" s="158"/>
      <c r="L11" s="158"/>
      <c r="M11" s="158"/>
      <c r="N11" s="158"/>
      <c r="O11" s="158"/>
      <c r="P11" s="158"/>
      <c r="Q11" s="158"/>
      <c r="R11" s="158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63" t="s">
        <v>6</v>
      </c>
      <c r="C13" s="164"/>
      <c r="D13" s="164"/>
      <c r="E13" s="164"/>
      <c r="F13" s="164"/>
      <c r="G13" s="164"/>
      <c r="H13" s="164"/>
      <c r="I13" s="165"/>
      <c r="J13" s="29"/>
      <c r="K13" s="163" t="s">
        <v>6</v>
      </c>
      <c r="L13" s="164"/>
      <c r="M13" s="164"/>
      <c r="N13" s="164"/>
      <c r="O13" s="164"/>
      <c r="P13" s="164"/>
      <c r="Q13" s="164"/>
      <c r="R13" s="165"/>
    </row>
    <row r="14" spans="1:23" x14ac:dyDescent="0.2">
      <c r="A14" s="30"/>
      <c r="B14" s="163" t="s">
        <v>1</v>
      </c>
      <c r="C14" s="165"/>
      <c r="D14" s="163" t="s">
        <v>7</v>
      </c>
      <c r="E14" s="165"/>
      <c r="F14" s="163" t="s">
        <v>70</v>
      </c>
      <c r="G14" s="165"/>
      <c r="H14" s="163" t="s">
        <v>8</v>
      </c>
      <c r="I14" s="165"/>
      <c r="J14" s="30"/>
      <c r="K14" s="163" t="s">
        <v>1</v>
      </c>
      <c r="L14" s="165"/>
      <c r="M14" s="163" t="s">
        <v>29</v>
      </c>
      <c r="N14" s="165"/>
      <c r="O14" s="163" t="s">
        <v>70</v>
      </c>
      <c r="P14" s="165"/>
      <c r="Q14" s="163" t="s">
        <v>8</v>
      </c>
      <c r="R14" s="165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W16" s="119"/>
    </row>
    <row r="17" spans="1:23" x14ac:dyDescent="0.2">
      <c r="A17" s="93" t="s">
        <v>60</v>
      </c>
      <c r="B17" s="36">
        <v>2969</v>
      </c>
      <c r="C17" s="37">
        <v>330.49</v>
      </c>
      <c r="D17" s="38">
        <v>846</v>
      </c>
      <c r="E17" s="39">
        <v>302.41000000000003</v>
      </c>
      <c r="F17" s="38">
        <v>1555</v>
      </c>
      <c r="G17" s="39">
        <v>345.33</v>
      </c>
      <c r="H17" s="38">
        <v>568</v>
      </c>
      <c r="I17" s="40">
        <v>331.71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x14ac:dyDescent="0.2">
      <c r="A18" s="93" t="s">
        <v>9</v>
      </c>
      <c r="B18" s="36">
        <v>19383</v>
      </c>
      <c r="C18" s="43">
        <v>810.14</v>
      </c>
      <c r="D18" s="38">
        <v>7626</v>
      </c>
      <c r="E18" s="39">
        <v>808.08</v>
      </c>
      <c r="F18" s="38">
        <v>3341</v>
      </c>
      <c r="G18" s="39">
        <v>806.37</v>
      </c>
      <c r="H18" s="38">
        <v>8416</v>
      </c>
      <c r="I18" s="40">
        <v>813.51</v>
      </c>
      <c r="J18" s="93" t="s">
        <v>9</v>
      </c>
      <c r="K18" s="36">
        <v>10</v>
      </c>
      <c r="L18" s="43">
        <v>904.52</v>
      </c>
      <c r="M18" s="38">
        <v>2</v>
      </c>
      <c r="N18" s="42">
        <v>946.35</v>
      </c>
      <c r="O18" s="38">
        <v>8</v>
      </c>
      <c r="P18" s="39">
        <v>894.07</v>
      </c>
      <c r="Q18" s="38" t="s">
        <v>103</v>
      </c>
      <c r="R18" s="40" t="s">
        <v>104</v>
      </c>
      <c r="W18" s="120">
        <f>C31-'u studenome 2021.'!E21</f>
        <v>0</v>
      </c>
    </row>
    <row r="19" spans="1:23" x14ac:dyDescent="0.2">
      <c r="A19" s="93" t="s">
        <v>10</v>
      </c>
      <c r="B19" s="36">
        <v>84949</v>
      </c>
      <c r="C19" s="44">
        <v>1248.08</v>
      </c>
      <c r="D19" s="38">
        <v>43529</v>
      </c>
      <c r="E19" s="45">
        <v>1251.51</v>
      </c>
      <c r="F19" s="38">
        <v>11443</v>
      </c>
      <c r="G19" s="45">
        <v>1286.79</v>
      </c>
      <c r="H19" s="38">
        <v>29977</v>
      </c>
      <c r="I19" s="46">
        <v>1228.3399999999999</v>
      </c>
      <c r="J19" s="93" t="s">
        <v>10</v>
      </c>
      <c r="K19" s="36">
        <v>33</v>
      </c>
      <c r="L19" s="44">
        <v>1296.94</v>
      </c>
      <c r="M19" s="38">
        <v>2</v>
      </c>
      <c r="N19" s="45">
        <v>1372.28</v>
      </c>
      <c r="O19" s="38">
        <v>21</v>
      </c>
      <c r="P19" s="39">
        <v>1264.53</v>
      </c>
      <c r="Q19" s="38">
        <v>10</v>
      </c>
      <c r="R19" s="46">
        <v>1349.93</v>
      </c>
    </row>
    <row r="20" spans="1:23" x14ac:dyDescent="0.2">
      <c r="A20" s="93" t="s">
        <v>11</v>
      </c>
      <c r="B20" s="36">
        <v>128905</v>
      </c>
      <c r="C20" s="44">
        <v>1763.15</v>
      </c>
      <c r="D20" s="38">
        <v>75975</v>
      </c>
      <c r="E20" s="45">
        <v>1768.75</v>
      </c>
      <c r="F20" s="38">
        <v>24238</v>
      </c>
      <c r="G20" s="45">
        <v>1767</v>
      </c>
      <c r="H20" s="38">
        <v>28692</v>
      </c>
      <c r="I20" s="46">
        <v>1745.06</v>
      </c>
      <c r="J20" s="93" t="s">
        <v>11</v>
      </c>
      <c r="K20" s="36">
        <v>144</v>
      </c>
      <c r="L20" s="44">
        <v>1799.23</v>
      </c>
      <c r="M20" s="38">
        <v>1</v>
      </c>
      <c r="N20" s="45">
        <v>1644.93</v>
      </c>
      <c r="O20" s="38">
        <v>105</v>
      </c>
      <c r="P20" s="45">
        <v>1773.93</v>
      </c>
      <c r="Q20" s="38">
        <v>38</v>
      </c>
      <c r="R20" s="46">
        <v>1873.19</v>
      </c>
    </row>
    <row r="21" spans="1:23" x14ac:dyDescent="0.2">
      <c r="A21" s="93" t="s">
        <v>61</v>
      </c>
      <c r="B21" s="36">
        <v>188159</v>
      </c>
      <c r="C21" s="44">
        <v>2247.73</v>
      </c>
      <c r="D21" s="38">
        <v>116806</v>
      </c>
      <c r="E21" s="45">
        <v>2250.89</v>
      </c>
      <c r="F21" s="38">
        <v>26144</v>
      </c>
      <c r="G21" s="45">
        <v>2236.4</v>
      </c>
      <c r="H21" s="38">
        <v>45209</v>
      </c>
      <c r="I21" s="46">
        <v>2246.13</v>
      </c>
      <c r="J21" s="93" t="s">
        <v>61</v>
      </c>
      <c r="K21" s="36">
        <v>1291</v>
      </c>
      <c r="L21" s="44">
        <v>2330.33</v>
      </c>
      <c r="M21" s="38">
        <v>18</v>
      </c>
      <c r="N21" s="45">
        <v>2356.62</v>
      </c>
      <c r="O21" s="38">
        <v>756</v>
      </c>
      <c r="P21" s="45">
        <v>2376.88</v>
      </c>
      <c r="Q21" s="38">
        <v>517</v>
      </c>
      <c r="R21" s="46">
        <v>2261.34</v>
      </c>
    </row>
    <row r="22" spans="1:23" x14ac:dyDescent="0.2">
      <c r="A22" s="93" t="s">
        <v>62</v>
      </c>
      <c r="B22" s="36">
        <v>135026</v>
      </c>
      <c r="C22" s="44">
        <v>2732.97</v>
      </c>
      <c r="D22" s="38">
        <v>94522</v>
      </c>
      <c r="E22" s="45">
        <v>2736.3</v>
      </c>
      <c r="F22" s="38">
        <v>13146</v>
      </c>
      <c r="G22" s="45">
        <v>2718.5</v>
      </c>
      <c r="H22" s="38">
        <v>27358</v>
      </c>
      <c r="I22" s="46">
        <v>2728.4</v>
      </c>
      <c r="J22" s="93" t="s">
        <v>62</v>
      </c>
      <c r="K22" s="36">
        <v>2804</v>
      </c>
      <c r="L22" s="44">
        <v>2779.51</v>
      </c>
      <c r="M22" s="38">
        <v>52</v>
      </c>
      <c r="N22" s="45">
        <v>2921.38</v>
      </c>
      <c r="O22" s="38">
        <v>2142</v>
      </c>
      <c r="P22" s="45">
        <v>2784.78</v>
      </c>
      <c r="Q22" s="38">
        <v>610</v>
      </c>
      <c r="R22" s="46">
        <v>2748.9</v>
      </c>
    </row>
    <row r="23" spans="1:23" x14ac:dyDescent="0.2">
      <c r="A23" s="93" t="s">
        <v>63</v>
      </c>
      <c r="B23" s="36">
        <v>131967</v>
      </c>
      <c r="C23" s="44">
        <v>3207.92</v>
      </c>
      <c r="D23" s="38">
        <v>104057</v>
      </c>
      <c r="E23" s="45">
        <v>3207.73</v>
      </c>
      <c r="F23" s="38">
        <v>10646</v>
      </c>
      <c r="G23" s="45">
        <v>3178.14</v>
      </c>
      <c r="H23" s="38">
        <v>17264</v>
      </c>
      <c r="I23" s="46">
        <v>3227.41</v>
      </c>
      <c r="J23" s="93" t="s">
        <v>63</v>
      </c>
      <c r="K23" s="36">
        <v>7789</v>
      </c>
      <c r="L23" s="44">
        <v>3233.24</v>
      </c>
      <c r="M23" s="38">
        <v>2311</v>
      </c>
      <c r="N23" s="45">
        <v>3178.4</v>
      </c>
      <c r="O23" s="38">
        <v>4762</v>
      </c>
      <c r="P23" s="45">
        <v>3267.58</v>
      </c>
      <c r="Q23" s="38">
        <v>716</v>
      </c>
      <c r="R23" s="46">
        <v>3181.87</v>
      </c>
    </row>
    <row r="24" spans="1:23" x14ac:dyDescent="0.2">
      <c r="A24" s="93" t="s">
        <v>64</v>
      </c>
      <c r="B24" s="36">
        <v>81403</v>
      </c>
      <c r="C24" s="44">
        <v>3737.86</v>
      </c>
      <c r="D24" s="38">
        <v>68468</v>
      </c>
      <c r="E24" s="45">
        <v>3739.5</v>
      </c>
      <c r="F24" s="38">
        <v>3516</v>
      </c>
      <c r="G24" s="45">
        <v>3721.74</v>
      </c>
      <c r="H24" s="38">
        <v>9419</v>
      </c>
      <c r="I24" s="46">
        <v>3732</v>
      </c>
      <c r="J24" s="93" t="s">
        <v>64</v>
      </c>
      <c r="K24" s="36">
        <v>4508</v>
      </c>
      <c r="L24" s="44">
        <v>3756.99</v>
      </c>
      <c r="M24" s="38">
        <v>584</v>
      </c>
      <c r="N24" s="45">
        <v>3704.95</v>
      </c>
      <c r="O24" s="38">
        <v>3334</v>
      </c>
      <c r="P24" s="45">
        <v>3767</v>
      </c>
      <c r="Q24" s="38">
        <v>590</v>
      </c>
      <c r="R24" s="46">
        <v>3751.97</v>
      </c>
    </row>
    <row r="25" spans="1:23" x14ac:dyDescent="0.2">
      <c r="A25" s="93" t="s">
        <v>65</v>
      </c>
      <c r="B25" s="36">
        <v>64539</v>
      </c>
      <c r="C25" s="44">
        <v>4237</v>
      </c>
      <c r="D25" s="38">
        <v>56353</v>
      </c>
      <c r="E25" s="45">
        <v>4238.2700000000004</v>
      </c>
      <c r="F25" s="38">
        <v>1654</v>
      </c>
      <c r="G25" s="45">
        <v>4219.6400000000003</v>
      </c>
      <c r="H25" s="38">
        <v>6532</v>
      </c>
      <c r="I25" s="46">
        <v>4230.47</v>
      </c>
      <c r="J25" s="93" t="s">
        <v>65</v>
      </c>
      <c r="K25" s="36">
        <v>7150</v>
      </c>
      <c r="L25" s="44">
        <v>4258.8500000000004</v>
      </c>
      <c r="M25" s="38">
        <v>177</v>
      </c>
      <c r="N25" s="45">
        <v>4235.8100000000004</v>
      </c>
      <c r="O25" s="38">
        <v>6315</v>
      </c>
      <c r="P25" s="45">
        <v>4261.79</v>
      </c>
      <c r="Q25" s="38">
        <v>658</v>
      </c>
      <c r="R25" s="46">
        <v>4236.8999999999996</v>
      </c>
    </row>
    <row r="26" spans="1:23" x14ac:dyDescent="0.2">
      <c r="A26" s="93" t="s">
        <v>66</v>
      </c>
      <c r="B26" s="36">
        <v>42736</v>
      </c>
      <c r="C26" s="44">
        <v>4731.16</v>
      </c>
      <c r="D26" s="38">
        <v>38661</v>
      </c>
      <c r="E26" s="45">
        <v>4731.32</v>
      </c>
      <c r="F26" s="38">
        <v>687</v>
      </c>
      <c r="G26" s="45">
        <v>4722.4399999999996</v>
      </c>
      <c r="H26" s="38">
        <v>3388</v>
      </c>
      <c r="I26" s="46">
        <v>4731.09</v>
      </c>
      <c r="J26" s="93" t="s">
        <v>66</v>
      </c>
      <c r="K26" s="36">
        <v>3847</v>
      </c>
      <c r="L26" s="44">
        <v>4733.38</v>
      </c>
      <c r="M26" s="38">
        <v>45</v>
      </c>
      <c r="N26" s="45">
        <v>4749.41</v>
      </c>
      <c r="O26" s="38">
        <v>2991</v>
      </c>
      <c r="P26" s="45">
        <v>4745.6499999999996</v>
      </c>
      <c r="Q26" s="38">
        <v>811</v>
      </c>
      <c r="R26" s="46">
        <v>4687.2700000000004</v>
      </c>
    </row>
    <row r="27" spans="1:23" x14ac:dyDescent="0.2">
      <c r="A27" s="93" t="s">
        <v>12</v>
      </c>
      <c r="B27" s="36">
        <v>44098</v>
      </c>
      <c r="C27" s="47">
        <v>5425.48</v>
      </c>
      <c r="D27" s="38">
        <v>39841</v>
      </c>
      <c r="E27" s="45">
        <v>5424.79</v>
      </c>
      <c r="F27" s="38">
        <v>637</v>
      </c>
      <c r="G27" s="45">
        <v>5427.5</v>
      </c>
      <c r="H27" s="38">
        <v>3620</v>
      </c>
      <c r="I27" s="46">
        <v>5432.67</v>
      </c>
      <c r="J27" s="93" t="s">
        <v>12</v>
      </c>
      <c r="K27" s="36">
        <v>8868</v>
      </c>
      <c r="L27" s="47">
        <v>5444.21</v>
      </c>
      <c r="M27" s="38">
        <v>97</v>
      </c>
      <c r="N27" s="45">
        <v>5393.4</v>
      </c>
      <c r="O27" s="38">
        <v>7395</v>
      </c>
      <c r="P27" s="45">
        <v>5433.78</v>
      </c>
      <c r="Q27" s="38">
        <v>1376</v>
      </c>
      <c r="R27" s="46">
        <v>5503.81</v>
      </c>
    </row>
    <row r="28" spans="1:23" x14ac:dyDescent="0.2">
      <c r="A28" s="93" t="s">
        <v>13</v>
      </c>
      <c r="B28" s="36">
        <v>20678</v>
      </c>
      <c r="C28" s="47">
        <v>6408.04</v>
      </c>
      <c r="D28" s="38">
        <v>18810</v>
      </c>
      <c r="E28" s="45">
        <v>6411.85</v>
      </c>
      <c r="F28" s="38">
        <v>265</v>
      </c>
      <c r="G28" s="45">
        <v>6410.24</v>
      </c>
      <c r="H28" s="38">
        <v>1603</v>
      </c>
      <c r="I28" s="46">
        <v>6362.99</v>
      </c>
      <c r="J28" s="93" t="s">
        <v>13</v>
      </c>
      <c r="K28" s="36">
        <v>8486</v>
      </c>
      <c r="L28" s="47">
        <v>6502.79</v>
      </c>
      <c r="M28" s="38">
        <v>51</v>
      </c>
      <c r="N28" s="45">
        <v>6398.45</v>
      </c>
      <c r="O28" s="38">
        <v>7259</v>
      </c>
      <c r="P28" s="45">
        <v>6504.89</v>
      </c>
      <c r="Q28" s="38">
        <v>1176</v>
      </c>
      <c r="R28" s="46">
        <v>6494.38</v>
      </c>
    </row>
    <row r="29" spans="1:23" x14ac:dyDescent="0.2">
      <c r="A29" s="93" t="s">
        <v>14</v>
      </c>
      <c r="B29" s="36">
        <v>7957</v>
      </c>
      <c r="C29" s="47">
        <v>7430.58</v>
      </c>
      <c r="D29" s="38">
        <v>7492</v>
      </c>
      <c r="E29" s="45">
        <v>7431.76</v>
      </c>
      <c r="F29" s="38">
        <v>87</v>
      </c>
      <c r="G29" s="45">
        <v>7379.86</v>
      </c>
      <c r="H29" s="38">
        <v>378</v>
      </c>
      <c r="I29" s="46">
        <v>7419.02</v>
      </c>
      <c r="J29" s="93" t="s">
        <v>14</v>
      </c>
      <c r="K29" s="36">
        <v>6087</v>
      </c>
      <c r="L29" s="47">
        <v>7543.98</v>
      </c>
      <c r="M29" s="38">
        <v>28</v>
      </c>
      <c r="N29" s="45">
        <v>7511.02</v>
      </c>
      <c r="O29" s="38">
        <v>4711</v>
      </c>
      <c r="P29" s="45">
        <v>7534.3</v>
      </c>
      <c r="Q29" s="38">
        <v>1348</v>
      </c>
      <c r="R29" s="46">
        <v>7578.49</v>
      </c>
    </row>
    <row r="30" spans="1:23" x14ac:dyDescent="0.2">
      <c r="A30" s="93" t="s">
        <v>67</v>
      </c>
      <c r="B30" s="36">
        <v>9146</v>
      </c>
      <c r="C30" s="47">
        <v>9424.58</v>
      </c>
      <c r="D30" s="38">
        <v>8899</v>
      </c>
      <c r="E30" s="45">
        <v>9430.1299999999992</v>
      </c>
      <c r="F30" s="38">
        <v>48</v>
      </c>
      <c r="G30" s="45">
        <v>9040.4500000000007</v>
      </c>
      <c r="H30" s="38">
        <v>199</v>
      </c>
      <c r="I30" s="46">
        <v>9269.1200000000008</v>
      </c>
      <c r="J30" s="93" t="s">
        <v>67</v>
      </c>
      <c r="K30" s="36">
        <v>19716</v>
      </c>
      <c r="L30" s="47">
        <v>9391</v>
      </c>
      <c r="M30" s="38">
        <v>13</v>
      </c>
      <c r="N30" s="45">
        <v>9372.43</v>
      </c>
      <c r="O30" s="38">
        <v>12668</v>
      </c>
      <c r="P30" s="45">
        <v>9480.1200000000008</v>
      </c>
      <c r="Q30" s="38">
        <v>7035</v>
      </c>
      <c r="R30" s="46">
        <v>9230.57</v>
      </c>
    </row>
    <row r="31" spans="1:23" x14ac:dyDescent="0.2">
      <c r="A31" s="48" t="s">
        <v>1</v>
      </c>
      <c r="B31" s="49">
        <v>961915</v>
      </c>
      <c r="C31" s="50">
        <v>2975.6</v>
      </c>
      <c r="D31" s="49">
        <v>681885</v>
      </c>
      <c r="E31" s="50">
        <v>3233.31</v>
      </c>
      <c r="F31" s="49">
        <v>97407</v>
      </c>
      <c r="G31" s="50">
        <v>2241.79</v>
      </c>
      <c r="H31" s="49">
        <v>182623</v>
      </c>
      <c r="I31" s="50">
        <v>2404.75</v>
      </c>
      <c r="J31" s="48" t="s">
        <v>1</v>
      </c>
      <c r="K31" s="49">
        <v>70733</v>
      </c>
      <c r="L31" s="50">
        <v>6170.09</v>
      </c>
      <c r="M31" s="49">
        <v>3381</v>
      </c>
      <c r="N31" s="50">
        <v>3506.26</v>
      </c>
      <c r="O31" s="49">
        <v>52467</v>
      </c>
      <c r="P31" s="50">
        <v>6102.86</v>
      </c>
      <c r="Q31" s="49">
        <v>14885</v>
      </c>
      <c r="R31" s="50">
        <v>7012.11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66" t="s">
        <v>99</v>
      </c>
      <c r="K33" s="166"/>
      <c r="L33" s="166"/>
      <c r="M33" s="166"/>
      <c r="N33" s="166"/>
      <c r="O33" s="166"/>
      <c r="P33" s="166"/>
      <c r="Q33" s="166"/>
      <c r="R33" s="166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</row>
    <row r="37" spans="1:23" ht="12.75" x14ac:dyDescent="0.2">
      <c r="A37" s="162" t="s">
        <v>24</v>
      </c>
      <c r="B37" s="162"/>
      <c r="C37" s="162"/>
      <c r="D37" s="162"/>
      <c r="E37" s="162"/>
      <c r="F37" s="162"/>
      <c r="G37" s="162"/>
      <c r="H37" s="162"/>
      <c r="I37" s="162"/>
      <c r="J37" s="162" t="s">
        <v>27</v>
      </c>
      <c r="K37" s="162"/>
      <c r="L37" s="162"/>
      <c r="M37" s="162"/>
      <c r="N37" s="162"/>
      <c r="O37" s="162"/>
      <c r="P37" s="162"/>
      <c r="Q37" s="162"/>
      <c r="R37" s="162"/>
    </row>
    <row r="38" spans="1:23" ht="12.75" x14ac:dyDescent="0.2">
      <c r="A38" s="162" t="s">
        <v>23</v>
      </c>
      <c r="B38" s="162"/>
      <c r="C38" s="162"/>
      <c r="D38" s="162"/>
      <c r="E38" s="162"/>
      <c r="F38" s="162"/>
      <c r="G38" s="162"/>
      <c r="H38" s="162"/>
      <c r="I38" s="162"/>
      <c r="J38" s="162" t="s">
        <v>28</v>
      </c>
      <c r="K38" s="162"/>
      <c r="L38" s="162"/>
      <c r="M38" s="162"/>
      <c r="N38" s="162"/>
      <c r="O38" s="162"/>
      <c r="P38" s="162"/>
      <c r="Q38" s="162"/>
      <c r="R38" s="162"/>
    </row>
    <row r="39" spans="1:23" ht="12.75" x14ac:dyDescent="0.2">
      <c r="A39" s="162" t="s">
        <v>15</v>
      </c>
      <c r="B39" s="162"/>
      <c r="C39" s="162"/>
      <c r="D39" s="162"/>
      <c r="E39" s="162"/>
      <c r="F39" s="162"/>
      <c r="G39" s="162"/>
      <c r="H39" s="162"/>
      <c r="I39" s="162"/>
      <c r="J39" s="162" t="s">
        <v>79</v>
      </c>
      <c r="K39" s="162"/>
      <c r="L39" s="162"/>
      <c r="M39" s="162"/>
      <c r="N39" s="162"/>
      <c r="O39" s="162"/>
      <c r="P39" s="162"/>
      <c r="Q39" s="162"/>
      <c r="R39" s="162"/>
    </row>
    <row r="40" spans="1:23" ht="12.75" x14ac:dyDescent="0.2">
      <c r="A40" s="162" t="s">
        <v>71</v>
      </c>
      <c r="B40" s="162"/>
      <c r="C40" s="162"/>
      <c r="D40" s="162"/>
      <c r="E40" s="162"/>
      <c r="F40" s="162"/>
      <c r="G40" s="162"/>
      <c r="H40" s="162"/>
      <c r="I40" s="162"/>
      <c r="J40" s="162" t="s">
        <v>80</v>
      </c>
      <c r="K40" s="162"/>
      <c r="L40" s="162"/>
      <c r="M40" s="162"/>
      <c r="N40" s="162"/>
      <c r="O40" s="162"/>
      <c r="P40" s="162"/>
      <c r="Q40" s="162"/>
      <c r="R40" s="162"/>
    </row>
    <row r="41" spans="1:23" ht="12.75" x14ac:dyDescent="0.2">
      <c r="A41" s="167" t="s">
        <v>72</v>
      </c>
      <c r="B41" s="167"/>
      <c r="C41" s="167"/>
      <c r="D41" s="167"/>
      <c r="E41" s="167"/>
      <c r="F41" s="167"/>
      <c r="G41" s="167"/>
      <c r="H41" s="167"/>
      <c r="I41" s="167"/>
      <c r="J41" s="167" t="s">
        <v>72</v>
      </c>
      <c r="K41" s="167"/>
      <c r="L41" s="167"/>
      <c r="M41" s="167"/>
      <c r="N41" s="167"/>
      <c r="O41" s="167"/>
      <c r="P41" s="167"/>
      <c r="Q41" s="167"/>
      <c r="R41" s="167"/>
    </row>
    <row r="42" spans="1:23" ht="12.75" customHeight="1" x14ac:dyDescent="0.2">
      <c r="A42" s="158" t="str">
        <f>A10</f>
        <v>za listopad 2021. (isplata u studenome 2021.)</v>
      </c>
      <c r="B42" s="158"/>
      <c r="C42" s="158"/>
      <c r="D42" s="158"/>
      <c r="E42" s="158"/>
      <c r="F42" s="158"/>
      <c r="G42" s="158"/>
      <c r="H42" s="158"/>
      <c r="I42" s="158"/>
      <c r="J42" s="158" t="str">
        <f>A10</f>
        <v>za listopad 2021. (isplata u studenome 2021.)</v>
      </c>
      <c r="K42" s="158"/>
      <c r="L42" s="158"/>
      <c r="M42" s="158"/>
      <c r="N42" s="158"/>
      <c r="O42" s="158"/>
      <c r="P42" s="158"/>
      <c r="Q42" s="158"/>
      <c r="R42" s="158"/>
    </row>
    <row r="43" spans="1:23" x14ac:dyDescent="0.2">
      <c r="A43" s="28" t="s">
        <v>16</v>
      </c>
      <c r="E43" s="3" t="s">
        <v>17</v>
      </c>
      <c r="J43" s="28" t="s">
        <v>18</v>
      </c>
    </row>
    <row r="44" spans="1:23" x14ac:dyDescent="0.2">
      <c r="A44" s="29"/>
      <c r="B44" s="159" t="s">
        <v>6</v>
      </c>
      <c r="C44" s="160"/>
      <c r="D44" s="160"/>
      <c r="E44" s="160"/>
      <c r="F44" s="160"/>
      <c r="G44" s="160"/>
      <c r="H44" s="160"/>
      <c r="I44" s="161"/>
      <c r="J44" s="29"/>
      <c r="K44" s="159" t="s">
        <v>6</v>
      </c>
      <c r="L44" s="160"/>
      <c r="M44" s="160"/>
      <c r="N44" s="160"/>
      <c r="O44" s="160"/>
      <c r="P44" s="160"/>
      <c r="Q44" s="160"/>
      <c r="R44" s="161"/>
    </row>
    <row r="45" spans="1:23" x14ac:dyDescent="0.2">
      <c r="A45" s="30"/>
      <c r="B45" s="159" t="s">
        <v>1</v>
      </c>
      <c r="C45" s="161"/>
      <c r="D45" s="159" t="s">
        <v>7</v>
      </c>
      <c r="E45" s="161"/>
      <c r="F45" s="159" t="s">
        <v>70</v>
      </c>
      <c r="G45" s="161"/>
      <c r="H45" s="159" t="s">
        <v>8</v>
      </c>
      <c r="I45" s="161"/>
      <c r="J45" s="30"/>
      <c r="K45" s="159" t="s">
        <v>1</v>
      </c>
      <c r="L45" s="161"/>
      <c r="M45" s="159" t="s">
        <v>7</v>
      </c>
      <c r="N45" s="161"/>
      <c r="O45" s="159" t="s">
        <v>70</v>
      </c>
      <c r="P45" s="161"/>
      <c r="Q45" s="159" t="s">
        <v>8</v>
      </c>
      <c r="R45" s="161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W47" s="119"/>
    </row>
    <row r="48" spans="1:23" x14ac:dyDescent="0.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34</v>
      </c>
      <c r="L48" s="61">
        <v>249.38</v>
      </c>
      <c r="M48" s="58"/>
      <c r="N48" s="51"/>
      <c r="O48" s="58">
        <v>32</v>
      </c>
      <c r="P48" s="51">
        <v>240.18</v>
      </c>
      <c r="Q48" s="58">
        <v>2</v>
      </c>
      <c r="R48" s="60">
        <v>396.68</v>
      </c>
    </row>
    <row r="49" spans="1:23" x14ac:dyDescent="0.2">
      <c r="A49" s="93" t="s">
        <v>9</v>
      </c>
      <c r="B49" s="56">
        <v>12</v>
      </c>
      <c r="C49" s="57">
        <v>887.18</v>
      </c>
      <c r="D49" s="58" t="s">
        <v>103</v>
      </c>
      <c r="E49" s="51" t="s">
        <v>104</v>
      </c>
      <c r="F49" s="58">
        <v>11</v>
      </c>
      <c r="G49" s="59">
        <v>890.04</v>
      </c>
      <c r="H49" s="58">
        <v>1</v>
      </c>
      <c r="I49" s="60">
        <v>855.77</v>
      </c>
      <c r="J49" s="93" t="s">
        <v>9</v>
      </c>
      <c r="K49" s="56">
        <v>144</v>
      </c>
      <c r="L49" s="61">
        <v>810.13</v>
      </c>
      <c r="M49" s="58"/>
      <c r="N49" s="51"/>
      <c r="O49" s="58">
        <v>125</v>
      </c>
      <c r="P49" s="51">
        <v>810.33</v>
      </c>
      <c r="Q49" s="58">
        <v>19</v>
      </c>
      <c r="R49" s="60">
        <v>808.85</v>
      </c>
      <c r="S49" s="7"/>
    </row>
    <row r="50" spans="1:23" x14ac:dyDescent="0.2">
      <c r="A50" s="93" t="s">
        <v>10</v>
      </c>
      <c r="B50" s="56">
        <v>82</v>
      </c>
      <c r="C50" s="62">
        <v>1332.64</v>
      </c>
      <c r="D50" s="58">
        <v>16</v>
      </c>
      <c r="E50" s="16">
        <v>1412.41</v>
      </c>
      <c r="F50" s="58">
        <v>58</v>
      </c>
      <c r="G50" s="16">
        <v>1305.6099999999999</v>
      </c>
      <c r="H50" s="58">
        <v>8</v>
      </c>
      <c r="I50" s="63">
        <v>1369.14</v>
      </c>
      <c r="J50" s="93" t="s">
        <v>10</v>
      </c>
      <c r="K50" s="56">
        <v>256</v>
      </c>
      <c r="L50" s="64">
        <v>1243.7</v>
      </c>
      <c r="M50" s="58"/>
      <c r="N50" s="16"/>
      <c r="O50" s="58">
        <v>202</v>
      </c>
      <c r="P50" s="16">
        <v>1245.01</v>
      </c>
      <c r="Q50" s="58">
        <v>54</v>
      </c>
      <c r="R50" s="63">
        <v>1238.79</v>
      </c>
      <c r="S50" s="7"/>
    </row>
    <row r="51" spans="1:23" x14ac:dyDescent="0.2">
      <c r="A51" s="93" t="s">
        <v>11</v>
      </c>
      <c r="B51" s="56">
        <v>376</v>
      </c>
      <c r="C51" s="62">
        <v>1779.27</v>
      </c>
      <c r="D51" s="58">
        <v>140</v>
      </c>
      <c r="E51" s="16">
        <v>1752.35</v>
      </c>
      <c r="F51" s="58">
        <v>208</v>
      </c>
      <c r="G51" s="16">
        <v>1794.43</v>
      </c>
      <c r="H51" s="58">
        <v>28</v>
      </c>
      <c r="I51" s="63">
        <v>1801.3</v>
      </c>
      <c r="J51" s="93" t="s">
        <v>11</v>
      </c>
      <c r="K51" s="56">
        <v>600</v>
      </c>
      <c r="L51" s="64">
        <v>1767.02</v>
      </c>
      <c r="M51" s="58"/>
      <c r="N51" s="16"/>
      <c r="O51" s="58">
        <v>444</v>
      </c>
      <c r="P51" s="16">
        <v>1760.91</v>
      </c>
      <c r="Q51" s="58">
        <v>156</v>
      </c>
      <c r="R51" s="63">
        <v>1784.43</v>
      </c>
      <c r="S51" s="7"/>
    </row>
    <row r="52" spans="1:23" x14ac:dyDescent="0.2">
      <c r="A52" s="93" t="s">
        <v>61</v>
      </c>
      <c r="B52" s="56">
        <v>561</v>
      </c>
      <c r="C52" s="62">
        <v>2261.79</v>
      </c>
      <c r="D52" s="58">
        <v>76</v>
      </c>
      <c r="E52" s="16">
        <v>2175.9899999999998</v>
      </c>
      <c r="F52" s="58">
        <v>424</v>
      </c>
      <c r="G52" s="16">
        <v>2270.12</v>
      </c>
      <c r="H52" s="58">
        <v>61</v>
      </c>
      <c r="I52" s="63">
        <v>2310.7800000000002</v>
      </c>
      <c r="J52" s="93" t="s">
        <v>61</v>
      </c>
      <c r="K52" s="56">
        <v>898</v>
      </c>
      <c r="L52" s="64">
        <v>2259.85</v>
      </c>
      <c r="M52" s="58"/>
      <c r="N52" s="16"/>
      <c r="O52" s="58">
        <v>815</v>
      </c>
      <c r="P52" s="16">
        <v>2261.8000000000002</v>
      </c>
      <c r="Q52" s="58">
        <v>83</v>
      </c>
      <c r="R52" s="63">
        <v>2240.71</v>
      </c>
      <c r="S52" s="7"/>
    </row>
    <row r="53" spans="1:23" x14ac:dyDescent="0.2">
      <c r="A53" s="93" t="s">
        <v>62</v>
      </c>
      <c r="B53" s="56">
        <v>1045</v>
      </c>
      <c r="C53" s="62">
        <v>2798.37</v>
      </c>
      <c r="D53" s="58">
        <v>148</v>
      </c>
      <c r="E53" s="16">
        <v>2864.2</v>
      </c>
      <c r="F53" s="58">
        <v>758</v>
      </c>
      <c r="G53" s="16">
        <v>2789.36</v>
      </c>
      <c r="H53" s="58">
        <v>139</v>
      </c>
      <c r="I53" s="63">
        <v>2777.43</v>
      </c>
      <c r="J53" s="93" t="s">
        <v>62</v>
      </c>
      <c r="K53" s="56">
        <v>1106</v>
      </c>
      <c r="L53" s="64">
        <v>2764.54</v>
      </c>
      <c r="M53" s="58"/>
      <c r="N53" s="16"/>
      <c r="O53" s="58">
        <v>1058</v>
      </c>
      <c r="P53" s="16">
        <v>2765.03</v>
      </c>
      <c r="Q53" s="58">
        <v>48</v>
      </c>
      <c r="R53" s="63">
        <v>2753.53</v>
      </c>
      <c r="S53" s="7"/>
    </row>
    <row r="54" spans="1:23" x14ac:dyDescent="0.2">
      <c r="A54" s="93" t="s">
        <v>63</v>
      </c>
      <c r="B54" s="56">
        <v>3552</v>
      </c>
      <c r="C54" s="62">
        <v>3308.18</v>
      </c>
      <c r="D54" s="58">
        <v>1110</v>
      </c>
      <c r="E54" s="16">
        <v>3321.03</v>
      </c>
      <c r="F54" s="58">
        <v>2215</v>
      </c>
      <c r="G54" s="16">
        <v>3308.98</v>
      </c>
      <c r="H54" s="58">
        <v>227</v>
      </c>
      <c r="I54" s="63">
        <v>3237.49</v>
      </c>
      <c r="J54" s="93" t="s">
        <v>63</v>
      </c>
      <c r="K54" s="56">
        <v>908</v>
      </c>
      <c r="L54" s="64">
        <v>3271.13</v>
      </c>
      <c r="M54" s="58"/>
      <c r="N54" s="16"/>
      <c r="O54" s="58">
        <v>682</v>
      </c>
      <c r="P54" s="16">
        <v>3283.33</v>
      </c>
      <c r="Q54" s="58">
        <v>226</v>
      </c>
      <c r="R54" s="63">
        <v>3234.31</v>
      </c>
      <c r="S54" s="7"/>
    </row>
    <row r="55" spans="1:23" x14ac:dyDescent="0.2">
      <c r="A55" s="93" t="s">
        <v>64</v>
      </c>
      <c r="B55" s="56">
        <v>2753</v>
      </c>
      <c r="C55" s="62">
        <v>3745.07</v>
      </c>
      <c r="D55" s="58">
        <v>980</v>
      </c>
      <c r="E55" s="16">
        <v>3764.84</v>
      </c>
      <c r="F55" s="58">
        <v>1559</v>
      </c>
      <c r="G55" s="16">
        <v>3731.9</v>
      </c>
      <c r="H55" s="58">
        <v>214</v>
      </c>
      <c r="I55" s="63">
        <v>3750.41</v>
      </c>
      <c r="J55" s="93" t="s">
        <v>64</v>
      </c>
      <c r="K55" s="56">
        <v>467</v>
      </c>
      <c r="L55" s="64">
        <v>3763.32</v>
      </c>
      <c r="M55" s="58"/>
      <c r="N55" s="16"/>
      <c r="O55" s="58">
        <v>355</v>
      </c>
      <c r="P55" s="16">
        <v>3764.81</v>
      </c>
      <c r="Q55" s="58">
        <v>112</v>
      </c>
      <c r="R55" s="63">
        <v>3758.6</v>
      </c>
      <c r="S55" s="7"/>
      <c r="W55" s="118">
        <f>K62-O62-Q62</f>
        <v>0</v>
      </c>
    </row>
    <row r="56" spans="1:23" x14ac:dyDescent="0.2">
      <c r="A56" s="93" t="s">
        <v>65</v>
      </c>
      <c r="B56" s="56">
        <v>3371</v>
      </c>
      <c r="C56" s="62">
        <v>4232.1499999999996</v>
      </c>
      <c r="D56" s="58">
        <v>1367</v>
      </c>
      <c r="E56" s="16">
        <v>4205.82</v>
      </c>
      <c r="F56" s="58">
        <v>1828</v>
      </c>
      <c r="G56" s="16">
        <v>4252.3900000000003</v>
      </c>
      <c r="H56" s="58">
        <v>176</v>
      </c>
      <c r="I56" s="63">
        <v>4226.37</v>
      </c>
      <c r="J56" s="93" t="s">
        <v>65</v>
      </c>
      <c r="K56" s="56">
        <v>885</v>
      </c>
      <c r="L56" s="64">
        <v>4259.7</v>
      </c>
      <c r="M56" s="58"/>
      <c r="N56" s="16"/>
      <c r="O56" s="58">
        <v>746</v>
      </c>
      <c r="P56" s="16">
        <v>4261.97</v>
      </c>
      <c r="Q56" s="58">
        <v>139</v>
      </c>
      <c r="R56" s="63">
        <v>4247.53</v>
      </c>
      <c r="S56" s="7"/>
    </row>
    <row r="57" spans="1:23" x14ac:dyDescent="0.2">
      <c r="A57" s="93" t="s">
        <v>66</v>
      </c>
      <c r="B57" s="56">
        <v>1279</v>
      </c>
      <c r="C57" s="62">
        <v>4732.0600000000004</v>
      </c>
      <c r="D57" s="58">
        <v>590</v>
      </c>
      <c r="E57" s="16">
        <v>4742.3599999999997</v>
      </c>
      <c r="F57" s="58">
        <v>583</v>
      </c>
      <c r="G57" s="16">
        <v>4717.75</v>
      </c>
      <c r="H57" s="58">
        <v>106</v>
      </c>
      <c r="I57" s="63">
        <v>4753.3999999999996</v>
      </c>
      <c r="J57" s="93" t="s">
        <v>66</v>
      </c>
      <c r="K57" s="56">
        <v>422</v>
      </c>
      <c r="L57" s="64">
        <v>4777.83</v>
      </c>
      <c r="M57" s="58"/>
      <c r="N57" s="16"/>
      <c r="O57" s="58">
        <v>358</v>
      </c>
      <c r="P57" s="16">
        <v>4779.92</v>
      </c>
      <c r="Q57" s="58">
        <v>64</v>
      </c>
      <c r="R57" s="63">
        <v>4766.18</v>
      </c>
      <c r="S57" s="7"/>
    </row>
    <row r="58" spans="1:23" x14ac:dyDescent="0.2">
      <c r="A58" s="93" t="s">
        <v>12</v>
      </c>
      <c r="B58" s="56">
        <v>1491</v>
      </c>
      <c r="C58" s="62">
        <v>5401.43</v>
      </c>
      <c r="D58" s="58">
        <v>973</v>
      </c>
      <c r="E58" s="16">
        <v>5409.5</v>
      </c>
      <c r="F58" s="58">
        <v>417</v>
      </c>
      <c r="G58" s="16">
        <v>5386.69</v>
      </c>
      <c r="H58" s="58">
        <v>101</v>
      </c>
      <c r="I58" s="63">
        <v>5384.51</v>
      </c>
      <c r="J58" s="93" t="s">
        <v>12</v>
      </c>
      <c r="K58" s="56">
        <v>586</v>
      </c>
      <c r="L58" s="19">
        <v>5359.96</v>
      </c>
      <c r="M58" s="58"/>
      <c r="N58" s="16"/>
      <c r="O58" s="58">
        <v>526</v>
      </c>
      <c r="P58" s="16">
        <v>5360.18</v>
      </c>
      <c r="Q58" s="58">
        <v>60</v>
      </c>
      <c r="R58" s="63">
        <v>5358.04</v>
      </c>
      <c r="S58" s="7"/>
    </row>
    <row r="59" spans="1:23" x14ac:dyDescent="0.2">
      <c r="A59" s="93" t="s">
        <v>13</v>
      </c>
      <c r="B59" s="56">
        <v>732</v>
      </c>
      <c r="C59" s="62">
        <v>6447.69</v>
      </c>
      <c r="D59" s="58">
        <v>592</v>
      </c>
      <c r="E59" s="16">
        <v>6443.65</v>
      </c>
      <c r="F59" s="58">
        <v>98</v>
      </c>
      <c r="G59" s="16">
        <v>6460.08</v>
      </c>
      <c r="H59" s="58">
        <v>42</v>
      </c>
      <c r="I59" s="63">
        <v>6475.78</v>
      </c>
      <c r="J59" s="93" t="s">
        <v>13</v>
      </c>
      <c r="K59" s="56">
        <v>261</v>
      </c>
      <c r="L59" s="19">
        <v>6442.99</v>
      </c>
      <c r="M59" s="58"/>
      <c r="N59" s="16"/>
      <c r="O59" s="58">
        <v>240</v>
      </c>
      <c r="P59" s="16">
        <v>6435.28</v>
      </c>
      <c r="Q59" s="58">
        <v>21</v>
      </c>
      <c r="R59" s="63">
        <v>6531.06</v>
      </c>
      <c r="S59" s="7"/>
    </row>
    <row r="60" spans="1:23" x14ac:dyDescent="0.2">
      <c r="A60" s="93" t="s">
        <v>14</v>
      </c>
      <c r="B60" s="56">
        <v>268</v>
      </c>
      <c r="C60" s="62">
        <v>7392.51</v>
      </c>
      <c r="D60" s="58">
        <v>205</v>
      </c>
      <c r="E60" s="16">
        <v>7355.89</v>
      </c>
      <c r="F60" s="58">
        <v>43</v>
      </c>
      <c r="G60" s="16">
        <v>7491.4</v>
      </c>
      <c r="H60" s="58">
        <v>20</v>
      </c>
      <c r="I60" s="63">
        <v>7555.3</v>
      </c>
      <c r="J60" s="93" t="s">
        <v>14</v>
      </c>
      <c r="K60" s="56">
        <v>142</v>
      </c>
      <c r="L60" s="19">
        <v>7437.6</v>
      </c>
      <c r="M60" s="58"/>
      <c r="N60" s="16"/>
      <c r="O60" s="58">
        <v>132</v>
      </c>
      <c r="P60" s="16">
        <v>7430.88</v>
      </c>
      <c r="Q60" s="58">
        <v>10</v>
      </c>
      <c r="R60" s="63">
        <v>7526.32</v>
      </c>
      <c r="S60" s="7"/>
    </row>
    <row r="61" spans="1:23" x14ac:dyDescent="0.2">
      <c r="A61" s="93" t="s">
        <v>67</v>
      </c>
      <c r="B61" s="56">
        <v>265</v>
      </c>
      <c r="C61" s="62">
        <v>9369.5</v>
      </c>
      <c r="D61" s="58">
        <v>192</v>
      </c>
      <c r="E61" s="16">
        <v>9446.23</v>
      </c>
      <c r="F61" s="58">
        <v>59</v>
      </c>
      <c r="G61" s="16">
        <v>9201.4699999999993</v>
      </c>
      <c r="H61" s="58">
        <v>14</v>
      </c>
      <c r="I61" s="63">
        <v>9025.31</v>
      </c>
      <c r="J61" s="93" t="s">
        <v>67</v>
      </c>
      <c r="K61" s="56">
        <v>68</v>
      </c>
      <c r="L61" s="19">
        <v>9126.67</v>
      </c>
      <c r="M61" s="58"/>
      <c r="N61" s="16"/>
      <c r="O61" s="58">
        <v>65</v>
      </c>
      <c r="P61" s="16">
        <v>9118.86</v>
      </c>
      <c r="Q61" s="58">
        <v>3</v>
      </c>
      <c r="R61" s="63">
        <v>9295.82</v>
      </c>
      <c r="S61" s="7"/>
    </row>
    <row r="62" spans="1:23" x14ac:dyDescent="0.2">
      <c r="A62" s="48" t="s">
        <v>1</v>
      </c>
      <c r="B62" s="65">
        <v>15787</v>
      </c>
      <c r="C62" s="66">
        <v>4091.92</v>
      </c>
      <c r="D62" s="65">
        <v>6389</v>
      </c>
      <c r="E62" s="66">
        <v>4567.25</v>
      </c>
      <c r="F62" s="65">
        <v>8261</v>
      </c>
      <c r="G62" s="66">
        <v>3746.67</v>
      </c>
      <c r="H62" s="65">
        <v>1137</v>
      </c>
      <c r="I62" s="66">
        <v>3929.41</v>
      </c>
      <c r="J62" s="48" t="s">
        <v>1</v>
      </c>
      <c r="K62" s="65">
        <v>6777</v>
      </c>
      <c r="L62" s="66">
        <v>3482.91</v>
      </c>
      <c r="M62" s="65"/>
      <c r="N62" s="66"/>
      <c r="O62" s="65">
        <v>5780</v>
      </c>
      <c r="P62" s="66">
        <v>3514.7</v>
      </c>
      <c r="Q62" s="65">
        <v>997</v>
      </c>
      <c r="R62" s="66">
        <v>3298.62</v>
      </c>
      <c r="S62" s="7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mergeCells count="44"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Q14:R14"/>
    <mergeCell ref="K14:L14"/>
    <mergeCell ref="M14:N14"/>
    <mergeCell ref="J33:R33"/>
    <mergeCell ref="A37:I37"/>
    <mergeCell ref="J37:R37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J9:R9"/>
    <mergeCell ref="A6:I6"/>
    <mergeCell ref="J6:R6"/>
    <mergeCell ref="A7:I7"/>
    <mergeCell ref="J7:R7"/>
    <mergeCell ref="A8:I8"/>
    <mergeCell ref="J8:R8"/>
    <mergeCell ref="A9:I9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studenome 2021.</vt:lpstr>
      <vt:lpstr>u studenome 2021.-prema svotama</vt:lpstr>
      <vt:lpstr>u studenome 2021.-svote bez MU</vt:lpstr>
      <vt:lpstr>'u studenome 2021.'!Podrucje_ispisa</vt:lpstr>
      <vt:lpstr>'u studenome 2021.-prema svotama'!Podrucje_ispisa</vt:lpstr>
      <vt:lpstr>'u studenome 2021.-svote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2021-10-26T11:09:25Z</cp:lastPrinted>
  <dcterms:created xsi:type="dcterms:W3CDTF">2012-01-05T13:22:43Z</dcterms:created>
  <dcterms:modified xsi:type="dcterms:W3CDTF">2021-10-26T11:10:10Z</dcterms:modified>
</cp:coreProperties>
</file>