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2\"/>
    </mc:Choice>
  </mc:AlternateContent>
  <bookViews>
    <workbookView xWindow="0" yWindow="765" windowWidth="15195" windowHeight="7725" tabRatio="781" activeTab="2"/>
  </bookViews>
  <sheets>
    <sheet name="u veljači 2022." sheetId="7" r:id="rId1"/>
    <sheet name="u veljači 2022.-prema svotama" sheetId="6" r:id="rId2"/>
    <sheet name="u veljači 2022.-svote bez MU" sheetId="8" r:id="rId3"/>
  </sheets>
  <definedNames>
    <definedName name="_xlnm.Print_Area" localSheetId="0">'u veljači 2022.'!$A$1:$E$54</definedName>
    <definedName name="_xlnm.Print_Area" localSheetId="1">'u veljači 2022.-prema svotama'!$A$1:$R$65</definedName>
    <definedName name="_xlnm.Print_Area" localSheetId="2">'u veljači 2022.-svote bez MU'!$A$1:$R$65</definedName>
  </definedNames>
  <calcPr calcId="162913"/>
</workbook>
</file>

<file path=xl/calcChain.xml><?xml version="1.0" encoding="utf-8"?>
<calcChain xmlns="http://schemas.openxmlformats.org/spreadsheetml/2006/main">
  <c r="E44" i="7" l="1"/>
  <c r="A10" i="6" l="1"/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B43" i="7" l="1"/>
  <c r="P48" i="7" s="1"/>
  <c r="D28" i="7"/>
  <c r="J11" i="8"/>
  <c r="A42" i="8"/>
  <c r="D36" i="7"/>
  <c r="D21" i="7"/>
  <c r="Q49" i="7" l="1"/>
  <c r="P47" i="7"/>
  <c r="R49" i="7" s="1"/>
  <c r="Q47" i="7"/>
  <c r="T49" i="7" s="1"/>
  <c r="B44" i="7"/>
  <c r="Q48" i="7"/>
  <c r="S49" i="7" s="1"/>
  <c r="D44" i="7"/>
  <c r="S23" i="7" s="1"/>
  <c r="R50" i="7" l="1"/>
  <c r="P23" i="7"/>
  <c r="Q50" i="7"/>
  <c r="R23" i="7"/>
  <c r="R24" i="7"/>
</calcChain>
</file>

<file path=xl/sharedStrings.xml><?xml version="1.0" encoding="utf-8"?>
<sst xmlns="http://schemas.openxmlformats.org/spreadsheetml/2006/main" count="388" uniqueCount="105">
  <si>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</si>
  <si>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</si>
  <si>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</si>
  <si>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</si>
  <si>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</si>
  <si>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</si>
  <si>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</si>
  <si>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</si>
  <si>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</si>
  <si>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</si>
  <si>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</si>
  <si>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</si>
  <si>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</si>
  <si>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</si>
  <si>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</si>
  <si>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</si>
  <si>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</si>
  <si>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</si>
  <si>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</si>
  <si>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</si>
  <si>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</si>
  <si>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</si>
  <si>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</si>
  <si>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</si>
  <si>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</si>
  <si>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</si>
  <si>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</si>
  <si>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</si>
  <si>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</si>
  <si>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</si>
  <si>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</si>
  <si>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</si>
  <si>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</si>
  <si>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</si>
  <si>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</si>
  <si>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</si>
  <si>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</si>
  <si>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</si>
  <si>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</si>
  <si>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</si>
  <si>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</si>
  <si>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</si>
  <si>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</si>
  <si>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</si>
  <si>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</si>
  <si>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</si>
  <si>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</si>
  <si>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</si>
  <si>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</si>
  <si>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</si>
  <si>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</si>
  <si>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</si>
  <si>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</si>
  <si>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</si>
  <si>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</si>
  <si>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</si>
  <si>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</si>
  <si>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</si>
  <si>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</si>
  <si>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</si>
  <si>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</si>
  <si>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</si>
  <si>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</si>
  <si>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</si>
  <si>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</si>
  <si>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</si>
  <si>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</si>
  <si>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</si>
  <si>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</si>
  <si>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</si>
  <si>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</si>
  <si>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</si>
  <si>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</si>
  <si>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</si>
  <si>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</si>
  <si>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</si>
  <si>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</si>
  <si>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</si>
  <si>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</si>
  <si>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</si>
  <si>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</si>
  <si>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</si>
  <si>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</si>
  <si>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</si>
  <si>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</si>
  <si>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</si>
  <si>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</si>
  <si>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</si>
  <si>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</si>
  <si>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</si>
  <si>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</si>
  <si>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</si>
  <si>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</si>
  <si>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</si>
  <si>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</si>
  <si>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t xml:space="preserve">         </t>
  </si>
  <si>
    <t xml:space="preserve">          </t>
  </si>
  <si>
    <t xml:space="preserve">kontrola: </t>
  </si>
  <si>
    <t>kontrola:</t>
  </si>
  <si>
    <r>
      <rPr>
        <vertAlign val="superscript"/>
        <sz val="8"/>
        <color theme="0"/>
        <rFont val="Calibri"/>
        <family val="2"/>
        <charset val="238"/>
        <scheme val="minor"/>
      </rPr>
      <t>3</t>
    </r>
    <r>
      <rPr>
        <sz val="8"/>
        <color theme="0"/>
        <rFont val="Calibri"/>
        <family val="2"/>
        <charset val="238"/>
        <scheme val="minor"/>
      </rPr>
      <t xml:space="preserve"> Zbog nedostavljanja potvrda o životu obustavljena je isplata mirovina za 756 korisnika koji žive u inozemstvu.</t>
    </r>
  </si>
  <si>
    <t>za siječanj 2022. (isplata u veljači 2022.)</t>
  </si>
  <si>
    <t>Starosna mirovina prevedena iz invalidske</t>
  </si>
  <si>
    <t>Invalidska</t>
  </si>
  <si>
    <t>Starosna mirovina prevedena iz invalidske (čl. 36. ZOHBDR/2017.)</t>
  </si>
  <si>
    <t xml:space="preserve">STAROSNA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</si>
</sst>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color rgb="FF1F497D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vertAlign val="superscript"/>
      <sz val="8"/>
      <color theme="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0" fontId="8" fillId="0" borderId="0" xfId="0" applyFont="1" applyFill="1"/>
    <xf numFmtId="0" fontId="7" fillId="0" borderId="0" xfId="0" applyFont="1" applyBorder="1"/>
    <xf numFmtId="0" fontId="9" fillId="0" borderId="0" xfId="0" applyFont="1" applyFill="1" applyAlignment="1"/>
    <xf numFmtId="0" fontId="8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7" fillId="0" borderId="0" xfId="0" applyFont="1" applyFill="1" applyBorder="1"/>
    <xf numFmtId="4" fontId="7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9" fillId="0" borderId="0" xfId="0" applyFont="1" applyFill="1" applyBorder="1" applyAlignment="1">
      <alignment horizontal="left"/>
    </xf>
    <xf numFmtId="4" fontId="6" fillId="0" borderId="0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4" fontId="9" fillId="0" borderId="0" xfId="0" applyNumberFormat="1" applyFont="1" applyFill="1" applyBorder="1"/>
    <xf numFmtId="0" fontId="9" fillId="0" borderId="0" xfId="0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0" xfId="0" applyFont="1"/>
    <xf numFmtId="0" fontId="6" fillId="0" borderId="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4" fontId="6" fillId="0" borderId="6" xfId="0" applyNumberFormat="1" applyFont="1" applyBorder="1" applyAlignment="1">
      <alignment horizontal="right"/>
    </xf>
    <xf numFmtId="4" fontId="7" fillId="0" borderId="0" xfId="0" applyNumberFormat="1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/>
    <xf numFmtId="0" fontId="6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7" fillId="0" borderId="4" xfId="0" applyFont="1" applyFill="1" applyBorder="1" applyAlignment="1">
      <alignment horizontal="right"/>
    </xf>
    <xf numFmtId="4" fontId="6" fillId="0" borderId="4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4" fontId="6" fillId="0" borderId="6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right"/>
    </xf>
    <xf numFmtId="4" fontId="8" fillId="0" borderId="0" xfId="0" applyNumberFormat="1" applyFont="1" applyFill="1"/>
    <xf numFmtId="0" fontId="7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vertical="top"/>
    </xf>
    <xf numFmtId="4" fontId="8" fillId="0" borderId="0" xfId="0" applyNumberFormat="1" applyFont="1" applyFill="1" applyAlignment="1">
      <alignment vertical="top"/>
    </xf>
    <xf numFmtId="0" fontId="8" fillId="0" borderId="7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8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12" fillId="0" borderId="0" xfId="0" applyFont="1" applyAlignment="1">
      <alignment vertical="top" wrapText="1"/>
    </xf>
    <xf numFmtId="0" fontId="8" fillId="0" borderId="8" xfId="0" applyFont="1" applyFill="1" applyBorder="1" applyAlignment="1"/>
    <xf numFmtId="0" fontId="8" fillId="0" borderId="3" xfId="0" applyFont="1" applyFill="1" applyBorder="1" applyAlignment="1"/>
    <xf numFmtId="4" fontId="8" fillId="0" borderId="9" xfId="0" applyNumberFormat="1" applyFont="1" applyFill="1" applyBorder="1" applyAlignment="1"/>
    <xf numFmtId="4" fontId="8" fillId="0" borderId="3" xfId="0" applyNumberFormat="1" applyFont="1" applyFill="1" applyBorder="1" applyAlignment="1"/>
    <xf numFmtId="0" fontId="8" fillId="0" borderId="4" xfId="0" applyFont="1" applyFill="1" applyBorder="1" applyAlignment="1"/>
    <xf numFmtId="4" fontId="8" fillId="0" borderId="0" xfId="0" applyNumberFormat="1" applyFont="1" applyFill="1" applyBorder="1" applyAlignment="1"/>
    <xf numFmtId="4" fontId="8" fillId="0" borderId="6" xfId="0" applyNumberFormat="1" applyFont="1" applyFill="1" applyBorder="1" applyAlignment="1"/>
    <xf numFmtId="0" fontId="13" fillId="0" borderId="3" xfId="0" applyFont="1" applyBorder="1" applyAlignment="1">
      <alignment horizontal="right"/>
    </xf>
    <xf numFmtId="4" fontId="13" fillId="0" borderId="3" xfId="0" applyNumberFormat="1" applyFont="1" applyBorder="1" applyAlignment="1">
      <alignment horizontal="right"/>
    </xf>
    <xf numFmtId="4" fontId="13" fillId="0" borderId="1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4" fontId="13" fillId="0" borderId="11" xfId="0" applyNumberFormat="1" applyFont="1" applyBorder="1" applyAlignment="1">
      <alignment horizontal="right"/>
    </xf>
    <xf numFmtId="0" fontId="8" fillId="0" borderId="2" xfId="0" applyFont="1" applyFill="1" applyBorder="1" applyAlignment="1"/>
    <xf numFmtId="4" fontId="8" fillId="0" borderId="4" xfId="0" applyNumberFormat="1" applyFont="1" applyFill="1" applyBorder="1" applyAlignment="1"/>
    <xf numFmtId="1" fontId="8" fillId="0" borderId="3" xfId="0" applyNumberFormat="1" applyFont="1" applyFill="1" applyBorder="1" applyAlignment="1"/>
    <xf numFmtId="1" fontId="8" fillId="0" borderId="4" xfId="0" applyNumberFormat="1" applyFont="1" applyFill="1" applyBorder="1" applyAlignment="1"/>
    <xf numFmtId="1" fontId="9" fillId="0" borderId="4" xfId="0" applyNumberFormat="1" applyFont="1" applyFill="1" applyBorder="1" applyAlignment="1"/>
    <xf numFmtId="4" fontId="9" fillId="0" borderId="4" xfId="0" applyNumberFormat="1" applyFont="1" applyFill="1" applyBorder="1" applyAlignment="1"/>
    <xf numFmtId="0" fontId="9" fillId="0" borderId="2" xfId="0" applyFont="1" applyFill="1" applyBorder="1" applyAlignment="1"/>
    <xf numFmtId="4" fontId="8" fillId="0" borderId="5" xfId="0" applyNumberFormat="1" applyFont="1" applyFill="1" applyBorder="1" applyAlignment="1"/>
    <xf numFmtId="0" fontId="14" fillId="0" borderId="0" xfId="0" applyFont="1"/>
    <xf numFmtId="0" fontId="15" fillId="0" borderId="0" xfId="0" applyFont="1"/>
    <xf numFmtId="4" fontId="14" fillId="0" borderId="0" xfId="0" applyNumberFormat="1" applyFont="1"/>
    <xf numFmtId="1" fontId="7" fillId="0" borderId="0" xfId="0" applyNumberFormat="1" applyFont="1"/>
    <xf numFmtId="4" fontId="7" fillId="0" borderId="0" xfId="0" applyNumberFormat="1" applyFont="1"/>
    <xf numFmtId="2" fontId="7" fillId="0" borderId="0" xfId="0" applyNumberFormat="1" applyFont="1"/>
    <xf numFmtId="0" fontId="19" fillId="0" borderId="0" xfId="0" applyFont="1" applyFill="1" applyBorder="1"/>
    <xf numFmtId="0" fontId="19" fillId="0" borderId="0" xfId="0" applyFont="1" applyFill="1"/>
    <xf numFmtId="0" fontId="19" fillId="0" borderId="0" xfId="0" applyFont="1" applyFill="1" applyBorder="1" applyAlignment="1">
      <alignment vertical="top"/>
    </xf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25" fillId="0" borderId="0" xfId="0" applyFont="1" applyFill="1" applyBorder="1"/>
    <xf numFmtId="0" fontId="25" fillId="0" borderId="0" xfId="0" applyFont="1" applyFill="1" applyBorder="1" applyAlignment="1">
      <alignment vertical="top"/>
    </xf>
    <xf numFmtId="0" fontId="26" fillId="0" borderId="0" xfId="0" applyFont="1"/>
    <xf numFmtId="4" fontId="25" fillId="0" borderId="0" xfId="0" applyNumberFormat="1" applyFont="1" applyFill="1" applyBorder="1"/>
    <xf numFmtId="0" fontId="14" fillId="2" borderId="0" xfId="0" applyFont="1" applyFill="1" applyBorder="1"/>
    <xf numFmtId="0" fontId="27" fillId="2" borderId="0" xfId="0" applyFont="1" applyFill="1" applyBorder="1"/>
    <xf numFmtId="0" fontId="28" fillId="2" borderId="0" xfId="0" applyFont="1" applyFill="1" applyBorder="1"/>
    <xf numFmtId="0" fontId="14" fillId="2" borderId="0" xfId="0" applyFont="1" applyFill="1" applyBorder="1" applyAlignment="1">
      <alignment vertical="top"/>
    </xf>
    <xf numFmtId="0" fontId="27" fillId="2" borderId="0" xfId="0" applyFont="1" applyFill="1" applyBorder="1" applyAlignment="1">
      <alignment vertical="top"/>
    </xf>
    <xf numFmtId="1" fontId="14" fillId="2" borderId="0" xfId="0" applyNumberFormat="1" applyFont="1" applyFill="1" applyBorder="1"/>
    <xf numFmtId="2" fontId="14" fillId="2" borderId="0" xfId="0" applyNumberFormat="1" applyFont="1" applyFill="1" applyBorder="1"/>
    <xf numFmtId="2" fontId="14" fillId="2" borderId="0" xfId="0" applyNumberFormat="1" applyFont="1" applyFill="1" applyBorder="1" applyAlignment="1">
      <alignment vertical="top"/>
    </xf>
    <xf numFmtId="1" fontId="28" fillId="2" borderId="0" xfId="0" applyNumberFormat="1" applyFont="1" applyFill="1" applyBorder="1"/>
    <xf numFmtId="2" fontId="28" fillId="2" borderId="0" xfId="0" applyNumberFormat="1" applyFont="1" applyFill="1" applyBorder="1"/>
    <xf numFmtId="0" fontId="14" fillId="2" borderId="0" xfId="0" applyFont="1" applyFill="1"/>
    <xf numFmtId="0" fontId="29" fillId="0" borderId="0" xfId="0" applyFont="1"/>
    <xf numFmtId="4" fontId="6" fillId="0" borderId="0" xfId="0" applyNumberFormat="1" applyFont="1" applyAlignment="1">
      <alignment horizontal="left"/>
    </xf>
    <xf numFmtId="4" fontId="6" fillId="0" borderId="0" xfId="0" applyNumberFormat="1" applyFont="1"/>
    <xf numFmtId="4" fontId="7" fillId="0" borderId="5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/>
    </xf>
    <xf numFmtId="4" fontId="7" fillId="0" borderId="0" xfId="0" applyNumberFormat="1" applyFont="1" applyAlignment="1">
      <alignment horizontal="left"/>
    </xf>
    <xf numFmtId="4" fontId="7" fillId="0" borderId="5" xfId="0" applyNumberFormat="1" applyFont="1" applyFill="1" applyBorder="1" applyAlignment="1">
      <alignment horizontal="center" wrapText="1"/>
    </xf>
    <xf numFmtId="4" fontId="10" fillId="0" borderId="1" xfId="0" applyNumberFormat="1" applyFont="1" applyFill="1" applyBorder="1" applyAlignment="1">
      <alignment horizontal="center"/>
    </xf>
    <xf numFmtId="4" fontId="7" fillId="0" borderId="0" xfId="0" applyNumberFormat="1" applyFont="1" applyBorder="1"/>
    <xf numFmtId="4" fontId="7" fillId="0" borderId="0" xfId="0" applyNumberFormat="1" applyFont="1" applyFill="1"/>
    <xf numFmtId="4" fontId="9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7" fillId="0" borderId="0" xfId="0" applyNumberFormat="1" applyFont="1" applyFill="1" applyBorder="1"/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center"/>
    </xf>
    <xf numFmtId="4" fontId="8" fillId="0" borderId="0" xfId="0" applyNumberFormat="1" applyFont="1" applyFill="1" applyBorder="1" applyAlignment="1">
      <alignment horizontal="center" wrapText="1"/>
    </xf>
    <xf numFmtId="4" fontId="9" fillId="0" borderId="0" xfId="0" applyNumberFormat="1" applyFont="1" applyFill="1" applyAlignment="1">
      <alignment horizontal="left"/>
    </xf>
    <xf numFmtId="4" fontId="8" fillId="0" borderId="0" xfId="0" applyNumberFormat="1" applyFont="1" applyFill="1" applyBorder="1"/>
    <xf numFmtId="4" fontId="9" fillId="0" borderId="0" xfId="0" applyNumberFormat="1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Alignment="1">
      <alignment horizontal="right"/>
    </xf>
    <xf numFmtId="4" fontId="8" fillId="0" borderId="1" xfId="0" applyNumberFormat="1" applyFont="1" applyFill="1" applyBorder="1" applyAlignment="1">
      <alignment horizontal="center" wrapText="1"/>
    </xf>
    <xf numFmtId="4" fontId="8" fillId="0" borderId="0" xfId="0" applyNumberFormat="1" applyFont="1" applyFill="1" applyAlignment="1">
      <alignment vertical="center"/>
    </xf>
    <xf numFmtId="0" fontId="23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 wrapText="1"/>
    </xf>
    <xf numFmtId="4" fontId="8" fillId="0" borderId="3" xfId="0" applyNumberFormat="1" applyFont="1" applyFill="1" applyBorder="1" applyAlignment="1">
      <alignment horizontal="center" wrapText="1"/>
    </xf>
    <xf numFmtId="4" fontId="8" fillId="0" borderId="5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6" fillId="0" borderId="12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7" fillId="0" borderId="0" xfId="0" applyFont="1" applyFill="1" applyBorder="1" applyAlignment="1">
      <alignment horizontal="left" wrapText="1"/>
    </xf>
    <xf numFmtId="0" fontId="18" fillId="0" borderId="0" xfId="0" applyFont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zoomScaleNormal="100" workbookViewId="0">
      <selection activeCell="A35" sqref="A35"/>
    </sheetView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56" customWidth="1"/>
    <col min="4" max="4" width="12.42578125" style="6" customWidth="1"/>
    <col min="5" max="5" width="12.140625" style="56" customWidth="1"/>
    <col min="6" max="6" width="9.140625" style="6"/>
    <col min="7" max="7" width="13" style="6" customWidth="1"/>
    <col min="8" max="13" width="9.140625" style="6"/>
    <col min="14" max="14" width="9.140625" style="115"/>
    <col min="15" max="20" width="9.140625" style="119"/>
    <col min="21" max="22" width="9.140625" style="120"/>
    <col min="23" max="23" width="9.140625" style="110"/>
    <col min="24" max="16384" width="9.140625" style="6"/>
  </cols>
  <sheetData>
    <row r="1" spans="1:23" x14ac:dyDescent="0.2">
      <c r="A1" s="8" t="s">
        <v>29</v>
      </c>
      <c r="B1" s="8"/>
      <c r="C1" s="143"/>
    </row>
    <row r="2" spans="1:23" x14ac:dyDescent="0.2">
      <c r="A2" s="8" t="s">
        <v>30</v>
      </c>
      <c r="B2" s="8"/>
      <c r="C2" s="143"/>
    </row>
    <row r="3" spans="1:23" x14ac:dyDescent="0.2">
      <c r="A3" s="58" t="s">
        <v>0</v>
      </c>
      <c r="B3" s="59"/>
      <c r="C3" s="144"/>
    </row>
    <row r="4" spans="1:23" ht="9" customHeight="1" x14ac:dyDescent="0.2">
      <c r="A4" s="58"/>
      <c r="B4" s="59"/>
      <c r="C4" s="144"/>
    </row>
    <row r="5" spans="1:23" x14ac:dyDescent="0.2">
      <c r="A5" s="154" t="s">
        <v>31</v>
      </c>
      <c r="B5" s="154"/>
      <c r="C5" s="154"/>
      <c r="D5" s="154"/>
      <c r="E5" s="154"/>
    </row>
    <row r="6" spans="1:23" x14ac:dyDescent="0.2">
      <c r="A6" s="154" t="s">
        <v>100</v>
      </c>
      <c r="B6" s="154"/>
      <c r="C6" s="154"/>
      <c r="D6" s="154"/>
      <c r="E6" s="154"/>
    </row>
    <row r="7" spans="1:23" ht="12" customHeight="1" x14ac:dyDescent="0.2">
      <c r="A7" s="9"/>
      <c r="B7" s="9"/>
      <c r="E7" s="150" t="s">
        <v>32</v>
      </c>
    </row>
    <row r="8" spans="1:23" x14ac:dyDescent="0.2">
      <c r="A8" s="155" t="s">
        <v>33</v>
      </c>
      <c r="B8" s="155" t="s">
        <v>22</v>
      </c>
      <c r="C8" s="157" t="s">
        <v>34</v>
      </c>
      <c r="D8" s="165" t="s">
        <v>35</v>
      </c>
      <c r="E8" s="166"/>
    </row>
    <row r="9" spans="1:23" ht="28.5" customHeight="1" x14ac:dyDescent="0.2">
      <c r="A9" s="156"/>
      <c r="B9" s="156"/>
      <c r="C9" s="158"/>
      <c r="D9" s="64" t="s">
        <v>36</v>
      </c>
      <c r="E9" s="151" t="s">
        <v>37</v>
      </c>
      <c r="O9" s="121" t="s">
        <v>93</v>
      </c>
      <c r="W9" s="109"/>
    </row>
    <row r="10" spans="1:23" x14ac:dyDescent="0.2">
      <c r="A10" s="65"/>
      <c r="B10" s="65"/>
      <c r="C10" s="145"/>
      <c r="D10" s="65"/>
      <c r="W10" s="109"/>
    </row>
    <row r="11" spans="1:23" x14ac:dyDescent="0.2">
      <c r="A11" s="58" t="s">
        <v>38</v>
      </c>
      <c r="B11" s="58"/>
      <c r="C11" s="146"/>
      <c r="D11" s="58"/>
      <c r="P11" s="119" t="s">
        <v>90</v>
      </c>
      <c r="R11" s="121" t="s">
        <v>94</v>
      </c>
      <c r="W11" s="109"/>
    </row>
    <row r="12" spans="1:23" ht="18.75" customHeight="1" x14ac:dyDescent="0.2">
      <c r="A12" s="81" t="s">
        <v>39</v>
      </c>
      <c r="B12" s="97">
        <f>P12</f>
        <v>494579</v>
      </c>
      <c r="C12" s="84">
        <f>Q12</f>
        <v>2851.47</v>
      </c>
      <c r="D12" s="81">
        <f>R12</f>
        <v>402934</v>
      </c>
      <c r="E12" s="84">
        <f>S12</f>
        <v>3312.93</v>
      </c>
      <c r="O12" s="119" t="s">
        <v>80</v>
      </c>
      <c r="P12" s="119">
        <v>494579</v>
      </c>
      <c r="Q12" s="119">
        <v>2851.47</v>
      </c>
      <c r="R12" s="129">
        <v>402934</v>
      </c>
      <c r="S12" s="129">
        <v>3312.93</v>
      </c>
      <c r="W12" s="109"/>
    </row>
    <row r="13" spans="1:23" x14ac:dyDescent="0.2">
      <c r="A13" s="66" t="s">
        <v>53</v>
      </c>
      <c r="B13" s="98">
        <f>P14</f>
        <v>43165</v>
      </c>
      <c r="C13" s="96">
        <f>Q14</f>
        <v>3767.05</v>
      </c>
      <c r="D13" s="95">
        <f>R14</f>
        <v>37945</v>
      </c>
      <c r="E13" s="96">
        <f>S14</f>
        <v>3962.56</v>
      </c>
      <c r="O13" s="119" t="s">
        <v>81</v>
      </c>
      <c r="P13" s="119">
        <v>206479</v>
      </c>
      <c r="Q13" s="119">
        <v>2752.62</v>
      </c>
      <c r="R13" s="129">
        <v>170321</v>
      </c>
      <c r="S13" s="129">
        <v>3059.93</v>
      </c>
      <c r="W13" s="109"/>
    </row>
    <row r="14" spans="1:23" ht="15" x14ac:dyDescent="0.2">
      <c r="A14" s="66" t="s">
        <v>101</v>
      </c>
      <c r="B14" s="98">
        <f>P16</f>
        <v>79680</v>
      </c>
      <c r="C14" s="96">
        <f>Q16</f>
        <v>2514.7600000000002</v>
      </c>
      <c r="D14" s="95">
        <f>R16</f>
        <v>68939</v>
      </c>
      <c r="E14" s="96">
        <f>S16</f>
        <v>2829.24</v>
      </c>
      <c r="O14" s="119" t="s">
        <v>82</v>
      </c>
      <c r="P14" s="119">
        <v>43165</v>
      </c>
      <c r="Q14" s="119">
        <v>3767.05</v>
      </c>
      <c r="R14" s="129">
        <v>37945</v>
      </c>
      <c r="S14" s="129">
        <v>3962.56</v>
      </c>
      <c r="W14" s="109"/>
    </row>
    <row r="15" spans="1:23" x14ac:dyDescent="0.2">
      <c r="A15" s="24" t="s">
        <v>40</v>
      </c>
      <c r="B15" s="99">
        <f>P18</f>
        <v>617424</v>
      </c>
      <c r="C15" s="100">
        <f>Q18</f>
        <v>2872.02</v>
      </c>
      <c r="D15" s="101">
        <f>R18</f>
        <v>509818</v>
      </c>
      <c r="E15" s="100">
        <f>S18</f>
        <v>3295.88</v>
      </c>
      <c r="O15" s="119" t="s">
        <v>83</v>
      </c>
      <c r="P15" s="119">
        <v>364</v>
      </c>
      <c r="Q15" s="119">
        <v>3029.86</v>
      </c>
      <c r="R15" s="129">
        <v>356</v>
      </c>
      <c r="S15" s="129">
        <v>3041.33</v>
      </c>
      <c r="W15" s="109"/>
    </row>
    <row r="16" spans="1:23" x14ac:dyDescent="0.2">
      <c r="A16" s="95" t="s">
        <v>41</v>
      </c>
      <c r="B16" s="98">
        <f>P13</f>
        <v>206479</v>
      </c>
      <c r="C16" s="96">
        <f>Q13</f>
        <v>2752.62</v>
      </c>
      <c r="D16" s="95">
        <f>R13</f>
        <v>170321</v>
      </c>
      <c r="E16" s="96">
        <f>S13</f>
        <v>3059.93</v>
      </c>
      <c r="O16" s="119" t="s">
        <v>84</v>
      </c>
      <c r="P16" s="119">
        <v>79680</v>
      </c>
      <c r="Q16" s="119">
        <v>2514.7600000000002</v>
      </c>
      <c r="R16" s="129">
        <v>68939</v>
      </c>
      <c r="S16" s="129">
        <v>2829.24</v>
      </c>
      <c r="W16" s="109"/>
    </row>
    <row r="17" spans="1:23" ht="15.75" customHeight="1" x14ac:dyDescent="0.2">
      <c r="A17" s="67" t="s">
        <v>54</v>
      </c>
      <c r="B17" s="98">
        <f>P15</f>
        <v>364</v>
      </c>
      <c r="C17" s="96">
        <f>Q15</f>
        <v>3029.86</v>
      </c>
      <c r="D17" s="95">
        <f>R15</f>
        <v>356</v>
      </c>
      <c r="E17" s="96">
        <f>S15</f>
        <v>3041.33</v>
      </c>
      <c r="O17" s="119" t="s">
        <v>85</v>
      </c>
      <c r="P17" s="119">
        <v>824267</v>
      </c>
      <c r="Q17" s="119">
        <v>2842.18</v>
      </c>
      <c r="R17" s="129">
        <v>680495</v>
      </c>
      <c r="S17" s="129">
        <v>3236.69</v>
      </c>
      <c r="T17" s="119">
        <f>SUM(P12:P16)-P17</f>
        <v>0</v>
      </c>
      <c r="U17" s="120">
        <f>SUM(R12:R16)-R17</f>
        <v>0</v>
      </c>
      <c r="V17" s="120">
        <f>SUM(P17,P19,P20)-P21</f>
        <v>0</v>
      </c>
      <c r="W17" s="109"/>
    </row>
    <row r="18" spans="1:23" x14ac:dyDescent="0.2">
      <c r="A18" s="24" t="s">
        <v>42</v>
      </c>
      <c r="B18" s="99">
        <f>P17</f>
        <v>824267</v>
      </c>
      <c r="C18" s="100">
        <f>Q17</f>
        <v>2842.18</v>
      </c>
      <c r="D18" s="101">
        <f>R17</f>
        <v>680495</v>
      </c>
      <c r="E18" s="100">
        <f>S17</f>
        <v>3236.69</v>
      </c>
      <c r="O18" s="119" t="s">
        <v>86</v>
      </c>
      <c r="P18" s="119">
        <v>617424</v>
      </c>
      <c r="Q18" s="119">
        <v>2872.02</v>
      </c>
      <c r="R18" s="129">
        <v>509818</v>
      </c>
      <c r="S18" s="129">
        <v>3295.88</v>
      </c>
      <c r="T18" s="119">
        <f>SUM(P12,P14,P16)-P18</f>
        <v>0</v>
      </c>
      <c r="U18" s="120">
        <f>SUM(R12,R14,R16)-R18</f>
        <v>0</v>
      </c>
      <c r="W18" s="109"/>
    </row>
    <row r="19" spans="1:23" ht="15" x14ac:dyDescent="0.2">
      <c r="A19" s="95" t="s">
        <v>102</v>
      </c>
      <c r="B19" s="98">
        <f t="shared" ref="B19:E20" si="0">P19</f>
        <v>101367</v>
      </c>
      <c r="C19" s="96">
        <f t="shared" si="0"/>
        <v>2146.08</v>
      </c>
      <c r="D19" s="95">
        <f t="shared" si="0"/>
        <v>95777</v>
      </c>
      <c r="E19" s="96">
        <f t="shared" si="0"/>
        <v>2241.87</v>
      </c>
      <c r="O19" s="119" t="s">
        <v>87</v>
      </c>
      <c r="P19" s="119">
        <v>101367</v>
      </c>
      <c r="Q19" s="119">
        <v>2146.08</v>
      </c>
      <c r="R19" s="129">
        <v>95777</v>
      </c>
      <c r="S19" s="129">
        <v>2241.87</v>
      </c>
      <c r="W19" s="109"/>
    </row>
    <row r="20" spans="1:23" s="62" customFormat="1" ht="16.5" customHeight="1" x14ac:dyDescent="0.2">
      <c r="A20" s="95" t="s">
        <v>43</v>
      </c>
      <c r="B20" s="98">
        <f t="shared" si="0"/>
        <v>213595</v>
      </c>
      <c r="C20" s="96">
        <f t="shared" si="0"/>
        <v>2141.21</v>
      </c>
      <c r="D20" s="95">
        <f t="shared" si="0"/>
        <v>181693</v>
      </c>
      <c r="E20" s="102">
        <f t="shared" si="0"/>
        <v>2404.9299999999998</v>
      </c>
      <c r="G20" s="63"/>
      <c r="N20" s="116"/>
      <c r="O20" s="122" t="s">
        <v>88</v>
      </c>
      <c r="P20" s="122">
        <v>213595</v>
      </c>
      <c r="Q20" s="122">
        <v>2141.21</v>
      </c>
      <c r="R20" s="122">
        <v>181693</v>
      </c>
      <c r="S20" s="122">
        <v>2404.9299999999998</v>
      </c>
      <c r="T20" s="122"/>
      <c r="U20" s="123"/>
      <c r="V20" s="123"/>
      <c r="W20" s="111"/>
    </row>
    <row r="21" spans="1:23" ht="15.75" customHeight="1" x14ac:dyDescent="0.2">
      <c r="A21" s="12" t="s">
        <v>44</v>
      </c>
      <c r="B21" s="72">
        <f>SUM(P17,P19,P20)</f>
        <v>1139229</v>
      </c>
      <c r="C21" s="73">
        <f>Q21</f>
        <v>2648.82</v>
      </c>
      <c r="D21" s="74">
        <f>SUM(D18:D20)</f>
        <v>957965</v>
      </c>
      <c r="E21" s="73">
        <f>S21</f>
        <v>2979.47</v>
      </c>
      <c r="G21" s="56"/>
      <c r="O21" s="119" t="s">
        <v>89</v>
      </c>
      <c r="P21" s="119">
        <v>1139229</v>
      </c>
      <c r="Q21" s="119">
        <v>2648.82</v>
      </c>
      <c r="R21" s="119">
        <v>957965</v>
      </c>
      <c r="S21" s="119">
        <v>2979.47</v>
      </c>
      <c r="T21" s="119">
        <f>SUM(P17,P19,P20)-P21</f>
        <v>0</v>
      </c>
      <c r="U21" s="120">
        <f>SUM(R17,R19,R20)-R21</f>
        <v>0</v>
      </c>
      <c r="W21" s="109"/>
    </row>
    <row r="22" spans="1:23" ht="16.5" customHeight="1" x14ac:dyDescent="0.2">
      <c r="A22" s="68"/>
      <c r="B22" s="69"/>
      <c r="C22" s="147"/>
      <c r="D22" s="5"/>
      <c r="O22" s="119" t="s">
        <v>91</v>
      </c>
      <c r="P22" s="130">
        <v>1232708</v>
      </c>
      <c r="Q22" s="130">
        <v>2873.38</v>
      </c>
      <c r="R22" s="129">
        <v>1051272</v>
      </c>
      <c r="S22" s="129">
        <v>3213.37</v>
      </c>
      <c r="W22" s="109"/>
    </row>
    <row r="23" spans="1:23" x14ac:dyDescent="0.2">
      <c r="A23" s="58" t="s">
        <v>49</v>
      </c>
      <c r="B23" s="58"/>
      <c r="C23" s="146"/>
      <c r="D23" s="58"/>
      <c r="O23" s="119" t="s">
        <v>92</v>
      </c>
      <c r="P23" s="124">
        <f>B44-B36-B28-B21-B43</f>
        <v>0</v>
      </c>
      <c r="R23" s="119">
        <f>D44-D43-D36-D28-D21</f>
        <v>0</v>
      </c>
      <c r="S23" s="125">
        <f>((D21*E21)+(D28*E28)+(D36*E36)+(D43*E43))/D44</f>
        <v>3213.3718353194981</v>
      </c>
      <c r="T23" s="119">
        <f>R18-R16-R14-R12</f>
        <v>0</v>
      </c>
      <c r="W23" s="109"/>
    </row>
    <row r="24" spans="1:23" x14ac:dyDescent="0.2">
      <c r="A24" s="16" t="s">
        <v>50</v>
      </c>
      <c r="B24" s="16"/>
      <c r="C24" s="148"/>
      <c r="D24" s="16"/>
      <c r="R24" s="119">
        <f>D44-D43-D36-D28-D21</f>
        <v>0</v>
      </c>
      <c r="W24" s="109"/>
    </row>
    <row r="25" spans="1:23" ht="18.75" customHeight="1" x14ac:dyDescent="0.2">
      <c r="A25" s="82" t="s">
        <v>39</v>
      </c>
      <c r="B25" s="81">
        <f t="shared" ref="B25:E27" si="1">P25</f>
        <v>6470</v>
      </c>
      <c r="C25" s="84">
        <f t="shared" si="1"/>
        <v>4550.0200000000004</v>
      </c>
      <c r="D25" s="82">
        <f t="shared" si="1"/>
        <v>6383</v>
      </c>
      <c r="E25" s="84">
        <f t="shared" si="1"/>
        <v>4570.29</v>
      </c>
      <c r="P25" s="119">
        <v>6470</v>
      </c>
      <c r="Q25" s="119">
        <v>4550.0200000000004</v>
      </c>
      <c r="R25" s="119">
        <v>6383</v>
      </c>
      <c r="S25" s="119">
        <v>4570.29</v>
      </c>
      <c r="W25" s="109"/>
    </row>
    <row r="26" spans="1:23" x14ac:dyDescent="0.2">
      <c r="A26" s="85" t="s">
        <v>45</v>
      </c>
      <c r="B26" s="95">
        <f t="shared" si="1"/>
        <v>8226</v>
      </c>
      <c r="C26" s="96">
        <f t="shared" si="1"/>
        <v>3751.65</v>
      </c>
      <c r="D26" s="85">
        <f t="shared" si="1"/>
        <v>8221</v>
      </c>
      <c r="E26" s="96">
        <f t="shared" si="1"/>
        <v>3753.07</v>
      </c>
      <c r="P26" s="119">
        <v>8226</v>
      </c>
      <c r="Q26" s="119">
        <v>3751.65</v>
      </c>
      <c r="R26" s="119">
        <v>8221</v>
      </c>
      <c r="S26" s="119">
        <v>3753.07</v>
      </c>
      <c r="W26" s="109"/>
    </row>
    <row r="27" spans="1:23" s="62" customFormat="1" ht="16.5" customHeight="1" x14ac:dyDescent="0.2">
      <c r="A27" s="85" t="s">
        <v>43</v>
      </c>
      <c r="B27" s="95">
        <f t="shared" si="1"/>
        <v>1173</v>
      </c>
      <c r="C27" s="96">
        <f t="shared" si="1"/>
        <v>3927.91</v>
      </c>
      <c r="D27" s="85">
        <f t="shared" si="1"/>
        <v>1165</v>
      </c>
      <c r="E27" s="96">
        <f t="shared" si="1"/>
        <v>3945.33</v>
      </c>
      <c r="N27" s="116"/>
      <c r="O27" s="122"/>
      <c r="P27" s="122">
        <v>1173</v>
      </c>
      <c r="Q27" s="122">
        <v>3927.91</v>
      </c>
      <c r="R27" s="119">
        <v>1165</v>
      </c>
      <c r="S27" s="119">
        <v>3945.33</v>
      </c>
      <c r="T27" s="122"/>
      <c r="U27" s="123"/>
      <c r="V27" s="123"/>
      <c r="W27" s="111"/>
    </row>
    <row r="28" spans="1:23" ht="15.75" customHeight="1" x14ac:dyDescent="0.2">
      <c r="A28" s="12" t="s">
        <v>1</v>
      </c>
      <c r="B28" s="74">
        <f>SUM(P25:P27)</f>
        <v>15869</v>
      </c>
      <c r="C28" s="73">
        <f>Q28</f>
        <v>4090.19</v>
      </c>
      <c r="D28" s="74">
        <f>SUM(D25:D27)</f>
        <v>15769</v>
      </c>
      <c r="E28" s="73">
        <f>S28</f>
        <v>4098.07</v>
      </c>
      <c r="P28" s="119">
        <v>15869</v>
      </c>
      <c r="Q28" s="119">
        <v>4090.19</v>
      </c>
      <c r="R28" s="119">
        <v>15769</v>
      </c>
      <c r="S28" s="119">
        <v>4098.07</v>
      </c>
      <c r="T28" s="119">
        <f>P28-P25-P26-P27</f>
        <v>0</v>
      </c>
      <c r="U28" s="120">
        <f>R28-R25-R26-R27</f>
        <v>0</v>
      </c>
      <c r="W28" s="109"/>
    </row>
    <row r="29" spans="1:23" ht="16.5" customHeight="1" x14ac:dyDescent="0.2">
      <c r="A29" s="19"/>
      <c r="B29" s="20"/>
      <c r="C29" s="21"/>
      <c r="D29" s="23"/>
      <c r="W29" s="109"/>
    </row>
    <row r="30" spans="1:23" x14ac:dyDescent="0.2">
      <c r="A30" s="161" t="s">
        <v>55</v>
      </c>
      <c r="B30" s="161"/>
      <c r="C30" s="161"/>
      <c r="D30" s="161"/>
      <c r="E30" s="161"/>
      <c r="W30" s="109"/>
    </row>
    <row r="31" spans="1:23" x14ac:dyDescent="0.2">
      <c r="A31" s="18" t="s">
        <v>56</v>
      </c>
      <c r="W31" s="109"/>
    </row>
    <row r="32" spans="1:23" ht="15" customHeight="1" x14ac:dyDescent="0.2">
      <c r="A32" s="81" t="s">
        <v>58</v>
      </c>
      <c r="B32" s="82">
        <f t="shared" ref="B32:E35" si="2">P32</f>
        <v>2086</v>
      </c>
      <c r="C32" s="83">
        <f t="shared" si="2"/>
        <v>3196.6</v>
      </c>
      <c r="D32" s="82">
        <f t="shared" si="2"/>
        <v>2086</v>
      </c>
      <c r="E32" s="84">
        <f t="shared" si="2"/>
        <v>3196.6</v>
      </c>
      <c r="P32" s="119">
        <v>2086</v>
      </c>
      <c r="Q32" s="119">
        <v>3196.6</v>
      </c>
      <c r="R32" s="119">
        <v>2086</v>
      </c>
      <c r="S32" s="119">
        <v>3196.6</v>
      </c>
      <c r="W32" s="109"/>
    </row>
    <row r="33" spans="1:23" ht="15" customHeight="1" x14ac:dyDescent="0.2">
      <c r="A33" s="79" t="s">
        <v>103</v>
      </c>
      <c r="B33" s="85">
        <f>P33</f>
        <v>1422</v>
      </c>
      <c r="C33" s="86">
        <f>Q33</f>
        <v>3969.44</v>
      </c>
      <c r="D33" s="85">
        <f>R33</f>
        <v>1419</v>
      </c>
      <c r="E33" s="87">
        <f>S33</f>
        <v>3970.89</v>
      </c>
      <c r="P33" s="119">
        <v>1422</v>
      </c>
      <c r="Q33" s="119">
        <v>3969.44</v>
      </c>
      <c r="R33" s="119">
        <v>1419</v>
      </c>
      <c r="S33" s="119">
        <v>3970.89</v>
      </c>
      <c r="W33" s="109"/>
    </row>
    <row r="34" spans="1:23" ht="15" customHeight="1" x14ac:dyDescent="0.2">
      <c r="A34" s="66" t="s">
        <v>102</v>
      </c>
      <c r="B34" s="85">
        <f t="shared" si="2"/>
        <v>52329</v>
      </c>
      <c r="C34" s="86">
        <f t="shared" si="2"/>
        <v>6096.19</v>
      </c>
      <c r="D34" s="85">
        <f t="shared" si="2"/>
        <v>52270</v>
      </c>
      <c r="E34" s="87">
        <f t="shared" si="2"/>
        <v>6099.23</v>
      </c>
      <c r="P34" s="119">
        <v>52329</v>
      </c>
      <c r="Q34" s="119">
        <v>6096.19</v>
      </c>
      <c r="R34" s="119">
        <v>52270</v>
      </c>
      <c r="S34" s="119">
        <v>6099.23</v>
      </c>
      <c r="W34" s="109"/>
    </row>
    <row r="35" spans="1:23" s="62" customFormat="1" ht="15" customHeight="1" x14ac:dyDescent="0.2">
      <c r="A35" s="66" t="s">
        <v>43</v>
      </c>
      <c r="B35" s="85">
        <f t="shared" si="2"/>
        <v>14983</v>
      </c>
      <c r="C35" s="86">
        <f t="shared" si="2"/>
        <v>6974.93</v>
      </c>
      <c r="D35" s="85">
        <f t="shared" si="2"/>
        <v>14975</v>
      </c>
      <c r="E35" s="87">
        <f t="shared" si="2"/>
        <v>6976.76</v>
      </c>
      <c r="N35" s="116"/>
      <c r="O35" s="122"/>
      <c r="P35" s="122">
        <v>14983</v>
      </c>
      <c r="Q35" s="122">
        <v>6974.93</v>
      </c>
      <c r="R35" s="122">
        <v>14975</v>
      </c>
      <c r="S35" s="122">
        <v>6976.76</v>
      </c>
      <c r="T35" s="122"/>
      <c r="U35" s="123"/>
      <c r="V35" s="123"/>
      <c r="W35" s="111"/>
    </row>
    <row r="36" spans="1:23" ht="17.25" customHeight="1" x14ac:dyDescent="0.2">
      <c r="A36" s="12" t="s">
        <v>1</v>
      </c>
      <c r="B36" s="74">
        <f>SUM(P32:P35)</f>
        <v>70820</v>
      </c>
      <c r="C36" s="73">
        <f>Q36</f>
        <v>6153.99</v>
      </c>
      <c r="D36" s="74">
        <f>SUM(D32:D35)</f>
        <v>70750</v>
      </c>
      <c r="E36" s="73">
        <f>S36</f>
        <v>6156.7</v>
      </c>
      <c r="P36" s="119">
        <v>70820</v>
      </c>
      <c r="Q36" s="119">
        <v>6153.99</v>
      </c>
      <c r="R36" s="119">
        <v>70750</v>
      </c>
      <c r="S36" s="119">
        <v>6156.7</v>
      </c>
      <c r="T36" s="119">
        <f>P36-P32-P33-P34-P35</f>
        <v>0</v>
      </c>
      <c r="U36" s="120">
        <f>R36-R32-R33-R34-R35</f>
        <v>0</v>
      </c>
      <c r="W36" s="109"/>
    </row>
    <row r="37" spans="1:23" ht="16.5" customHeight="1" x14ac:dyDescent="0.2">
      <c r="A37" s="16"/>
      <c r="B37" s="75"/>
      <c r="C37" s="149"/>
      <c r="D37" s="76"/>
      <c r="E37" s="152"/>
      <c r="W37" s="109"/>
    </row>
    <row r="38" spans="1:23" x14ac:dyDescent="0.2">
      <c r="A38" s="16" t="s">
        <v>51</v>
      </c>
      <c r="B38" s="16"/>
      <c r="C38" s="148"/>
      <c r="D38" s="16"/>
      <c r="W38" s="109"/>
    </row>
    <row r="39" spans="1:23" x14ac:dyDescent="0.2">
      <c r="A39" s="16" t="s">
        <v>52</v>
      </c>
      <c r="B39" s="16"/>
      <c r="C39" s="148"/>
      <c r="D39" s="16"/>
      <c r="W39" s="109"/>
    </row>
    <row r="40" spans="1:23" x14ac:dyDescent="0.2">
      <c r="A40" s="16" t="s">
        <v>75</v>
      </c>
      <c r="B40" s="16"/>
      <c r="C40" s="148"/>
      <c r="D40" s="16"/>
      <c r="W40" s="109"/>
    </row>
    <row r="41" spans="1:23" ht="18.75" customHeight="1" x14ac:dyDescent="0.2">
      <c r="A41" s="70" t="s">
        <v>45</v>
      </c>
      <c r="B41" s="88">
        <f t="shared" ref="B41:E42" si="3">P41</f>
        <v>5765</v>
      </c>
      <c r="C41" s="89">
        <f t="shared" si="3"/>
        <v>3521.22</v>
      </c>
      <c r="D41" s="88">
        <f t="shared" si="3"/>
        <v>5765</v>
      </c>
      <c r="E41" s="90">
        <f t="shared" si="3"/>
        <v>3521.22</v>
      </c>
      <c r="P41" s="119">
        <v>5765</v>
      </c>
      <c r="Q41" s="119">
        <v>3521.22</v>
      </c>
      <c r="R41" s="119">
        <v>5765</v>
      </c>
      <c r="S41" s="119">
        <v>3521.22</v>
      </c>
      <c r="W41" s="109"/>
    </row>
    <row r="42" spans="1:23" s="62" customFormat="1" ht="16.5" customHeight="1" x14ac:dyDescent="0.2">
      <c r="A42" s="66" t="s">
        <v>43</v>
      </c>
      <c r="B42" s="91">
        <f t="shared" si="3"/>
        <v>1025</v>
      </c>
      <c r="C42" s="92">
        <f t="shared" si="3"/>
        <v>3312.86</v>
      </c>
      <c r="D42" s="93">
        <f t="shared" si="3"/>
        <v>1023</v>
      </c>
      <c r="E42" s="94">
        <f t="shared" si="3"/>
        <v>3314.78</v>
      </c>
      <c r="N42" s="116"/>
      <c r="O42" s="122"/>
      <c r="P42" s="119">
        <v>1025</v>
      </c>
      <c r="Q42" s="119">
        <v>3312.86</v>
      </c>
      <c r="R42" s="122">
        <v>1023</v>
      </c>
      <c r="S42" s="122">
        <v>3314.78</v>
      </c>
      <c r="T42" s="122"/>
      <c r="U42" s="123"/>
      <c r="V42" s="123"/>
      <c r="W42" s="111"/>
    </row>
    <row r="43" spans="1:23" ht="15" customHeight="1" x14ac:dyDescent="0.2">
      <c r="A43" s="12" t="s">
        <v>1</v>
      </c>
      <c r="B43" s="74">
        <f>SUM(B41:B42)</f>
        <v>6790</v>
      </c>
      <c r="C43" s="73">
        <f>Q43</f>
        <v>3489.77</v>
      </c>
      <c r="D43" s="77">
        <f>R43</f>
        <v>6788</v>
      </c>
      <c r="E43" s="73">
        <f>S43</f>
        <v>3490.11</v>
      </c>
      <c r="P43" s="119">
        <v>6790</v>
      </c>
      <c r="Q43" s="119">
        <v>3489.77</v>
      </c>
      <c r="R43" s="119">
        <v>6788</v>
      </c>
      <c r="S43" s="119">
        <v>3490.11</v>
      </c>
      <c r="W43" s="109"/>
    </row>
    <row r="44" spans="1:23" ht="18" customHeight="1" x14ac:dyDescent="0.2">
      <c r="A44" s="12" t="s">
        <v>46</v>
      </c>
      <c r="B44" s="72">
        <f>SUM(B21,B28,B36,B43)</f>
        <v>1232708</v>
      </c>
      <c r="C44" s="73">
        <f>Q22</f>
        <v>2873.38</v>
      </c>
      <c r="D44" s="74">
        <f>SUM(D21,D28,D36,D43)</f>
        <v>1051272</v>
      </c>
      <c r="E44" s="73">
        <f>S22</f>
        <v>3213.37</v>
      </c>
    </row>
    <row r="45" spans="1:23" ht="6" customHeight="1" x14ac:dyDescent="0.2">
      <c r="A45" s="19"/>
      <c r="B45" s="20"/>
      <c r="C45" s="21"/>
      <c r="D45" s="20"/>
      <c r="E45" s="21"/>
    </row>
    <row r="46" spans="1:23" x14ac:dyDescent="0.2">
      <c r="A46" s="16" t="s">
        <v>47</v>
      </c>
      <c r="B46" s="22"/>
      <c r="C46" s="23"/>
      <c r="D46" s="23"/>
      <c r="P46" s="119" t="s">
        <v>97</v>
      </c>
    </row>
    <row r="47" spans="1:23" x14ac:dyDescent="0.2">
      <c r="A47" s="71" t="s">
        <v>48</v>
      </c>
      <c r="B47" s="4"/>
      <c r="C47" s="5"/>
      <c r="D47" s="5"/>
      <c r="O47" s="122"/>
      <c r="P47" s="126">
        <f>((B21*C21)+(B28*C28)+(B36*C36)+(B43*C43))/(B21+B28+B36+B43)</f>
        <v>2873.3819322905351</v>
      </c>
      <c r="Q47" s="126">
        <f>((D21*E21)+(D28*E28)+(D36*E36)+(D43*E43))/(D21+D28+D36+D43)</f>
        <v>3213.3718353194981</v>
      </c>
      <c r="R47" s="122"/>
      <c r="S47" s="122"/>
      <c r="T47" s="122"/>
      <c r="U47" s="123"/>
      <c r="V47" s="123"/>
    </row>
    <row r="48" spans="1:23" ht="10.5" customHeight="1" x14ac:dyDescent="0.2">
      <c r="A48" s="163"/>
      <c r="B48" s="164"/>
      <c r="C48" s="164"/>
      <c r="D48" s="164"/>
      <c r="E48" s="164"/>
      <c r="P48" s="124">
        <f>B21+B28+B36+B43</f>
        <v>1232708</v>
      </c>
      <c r="Q48" s="119">
        <f>D21+D28+D36+D43</f>
        <v>1051272</v>
      </c>
    </row>
    <row r="49" spans="1:20" ht="18.75" customHeight="1" x14ac:dyDescent="0.2">
      <c r="A49" s="159"/>
      <c r="B49" s="160"/>
      <c r="C49" s="160"/>
      <c r="D49" s="160"/>
      <c r="E49" s="160"/>
      <c r="M49" s="112"/>
      <c r="P49" s="121" t="s">
        <v>98</v>
      </c>
      <c r="Q49" s="127">
        <f>P22-P48</f>
        <v>0</v>
      </c>
      <c r="R49" s="128">
        <f>Q22-P47</f>
        <v>-1.9322905350236397E-3</v>
      </c>
      <c r="S49" s="121">
        <f>Q48-R22</f>
        <v>0</v>
      </c>
      <c r="T49" s="128">
        <f>Q47-S22</f>
        <v>1.8353194982410059E-3</v>
      </c>
    </row>
    <row r="50" spans="1:20" ht="15.75" customHeight="1" x14ac:dyDescent="0.2">
      <c r="A50" s="162"/>
      <c r="B50" s="162"/>
      <c r="C50" s="162"/>
      <c r="D50" s="162"/>
      <c r="E50" s="162"/>
      <c r="F50" s="80"/>
      <c r="G50" s="80"/>
      <c r="H50" s="80"/>
      <c r="I50" s="80"/>
      <c r="J50" s="80"/>
      <c r="N50" s="117"/>
      <c r="P50" s="121"/>
      <c r="Q50" s="127">
        <f>B44-P48</f>
        <v>0</v>
      </c>
      <c r="R50" s="121">
        <f>D44-Q48</f>
        <v>0</v>
      </c>
      <c r="S50" s="121"/>
      <c r="T50" s="121"/>
    </row>
    <row r="52" spans="1:20" x14ac:dyDescent="0.2">
      <c r="A52" s="153" t="s">
        <v>99</v>
      </c>
      <c r="B52" s="153"/>
      <c r="C52" s="153"/>
      <c r="D52" s="153"/>
      <c r="E52" s="153"/>
    </row>
    <row r="53" spans="1:20" ht="0.75" customHeight="1" x14ac:dyDescent="0.2">
      <c r="A53" s="153"/>
      <c r="B53" s="153"/>
      <c r="C53" s="153"/>
      <c r="D53" s="153"/>
      <c r="E53" s="153"/>
    </row>
    <row r="54" spans="1:20" x14ac:dyDescent="0.2">
      <c r="N54" s="118"/>
    </row>
    <row r="55" spans="1:20" ht="15" x14ac:dyDescent="0.2">
      <c r="A55" s="113"/>
    </row>
    <row r="57" spans="1:20" ht="15" x14ac:dyDescent="0.25">
      <c r="A57" s="114"/>
    </row>
  </sheetData>
  <mergeCells count="11">
    <mergeCell ref="A52:E53"/>
    <mergeCell ref="A5:E5"/>
    <mergeCell ref="A6:E6"/>
    <mergeCell ref="A8:A9"/>
    <mergeCell ref="B8:B9"/>
    <mergeCell ref="C8:C9"/>
    <mergeCell ref="A49:E49"/>
    <mergeCell ref="A30:E30"/>
    <mergeCell ref="A50:E50"/>
    <mergeCell ref="A48:E48"/>
    <mergeCell ref="D8:E8"/>
  </mergeCells>
  <pageMargins left="0.51181102362204722" right="0.51181102362204722" top="0.7480314960629921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topLeftCell="A13" zoomScale="110" zoomScaleNormal="110" workbookViewId="0">
      <selection activeCell="M15" sqref="M15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107" customWidth="1"/>
    <col min="4" max="4" width="8.85546875" style="3" customWidth="1"/>
    <col min="5" max="5" width="9.85546875" style="107" customWidth="1"/>
    <col min="6" max="6" width="8.85546875" style="3" customWidth="1"/>
    <col min="7" max="7" width="10.28515625" style="107" customWidth="1"/>
    <col min="8" max="8" width="9.140625" style="3"/>
    <col min="9" max="9" width="9.5703125" style="107" customWidth="1"/>
    <col min="10" max="10" width="16.140625" style="3" customWidth="1"/>
    <col min="11" max="11" width="9.140625" style="3" customWidth="1"/>
    <col min="12" max="12" width="9.140625" style="107"/>
    <col min="13" max="13" width="8.85546875" style="3" customWidth="1"/>
    <col min="14" max="14" width="9.140625" style="107"/>
    <col min="15" max="15" width="8.85546875" style="3" customWidth="1"/>
    <col min="16" max="16" width="9.140625" style="107"/>
    <col min="17" max="17" width="9.85546875" style="3" customWidth="1"/>
    <col min="18" max="18" width="9.7109375" style="107" customWidth="1"/>
    <col min="19" max="24" width="9.140625" style="3" customWidth="1"/>
    <col min="25" max="16384" width="9.140625" style="3"/>
  </cols>
  <sheetData>
    <row r="1" spans="1:18" x14ac:dyDescent="0.2">
      <c r="A1" s="25" t="s">
        <v>2</v>
      </c>
      <c r="B1" s="25"/>
      <c r="C1" s="131"/>
      <c r="J1" s="25" t="s">
        <v>2</v>
      </c>
      <c r="K1" s="25"/>
      <c r="L1" s="131"/>
    </row>
    <row r="2" spans="1:18" x14ac:dyDescent="0.2">
      <c r="A2" s="25" t="s">
        <v>3</v>
      </c>
      <c r="B2" s="25"/>
      <c r="C2" s="131"/>
      <c r="J2" s="25" t="s">
        <v>3</v>
      </c>
      <c r="K2" s="25"/>
      <c r="L2" s="131"/>
    </row>
    <row r="3" spans="1:18" x14ac:dyDescent="0.2">
      <c r="A3" s="26" t="s">
        <v>0</v>
      </c>
      <c r="B3" s="26"/>
      <c r="C3" s="132"/>
      <c r="J3" s="26" t="s">
        <v>0</v>
      </c>
      <c r="K3" s="26"/>
      <c r="L3" s="132"/>
    </row>
    <row r="4" spans="1:18" x14ac:dyDescent="0.2">
      <c r="A4" s="26"/>
      <c r="B4" s="26"/>
      <c r="C4" s="132"/>
      <c r="J4" s="26"/>
      <c r="K4" s="26"/>
      <c r="L4" s="132"/>
    </row>
    <row r="6" spans="1:18" ht="12.75" x14ac:dyDescent="0.2">
      <c r="A6" s="171" t="s">
        <v>24</v>
      </c>
      <c r="B6" s="171"/>
      <c r="C6" s="171"/>
      <c r="D6" s="171"/>
      <c r="E6" s="171"/>
      <c r="F6" s="171"/>
      <c r="G6" s="171"/>
      <c r="H6" s="171"/>
      <c r="I6" s="171"/>
      <c r="J6" s="171" t="s">
        <v>25</v>
      </c>
      <c r="K6" s="171"/>
      <c r="L6" s="171"/>
      <c r="M6" s="171"/>
      <c r="N6" s="171"/>
      <c r="O6" s="171"/>
      <c r="P6" s="171"/>
      <c r="Q6" s="171"/>
      <c r="R6" s="171"/>
    </row>
    <row r="7" spans="1:18" ht="12.75" x14ac:dyDescent="0.2">
      <c r="A7" s="171" t="s">
        <v>23</v>
      </c>
      <c r="B7" s="171"/>
      <c r="C7" s="171"/>
      <c r="D7" s="171"/>
      <c r="E7" s="171"/>
      <c r="F7" s="171"/>
      <c r="G7" s="171"/>
      <c r="H7" s="171"/>
      <c r="I7" s="171"/>
      <c r="J7" s="171" t="s">
        <v>23</v>
      </c>
      <c r="K7" s="171"/>
      <c r="L7" s="171"/>
      <c r="M7" s="171"/>
      <c r="N7" s="171"/>
      <c r="O7" s="171"/>
      <c r="P7" s="171"/>
      <c r="Q7" s="171"/>
      <c r="R7" s="171"/>
    </row>
    <row r="8" spans="1:18" ht="12.75" x14ac:dyDescent="0.2">
      <c r="A8" s="176" t="s">
        <v>67</v>
      </c>
      <c r="B8" s="176"/>
      <c r="C8" s="176"/>
      <c r="D8" s="176"/>
      <c r="E8" s="176"/>
      <c r="F8" s="176"/>
      <c r="G8" s="176"/>
      <c r="H8" s="176"/>
      <c r="I8" s="176"/>
      <c r="J8" s="171" t="s">
        <v>57</v>
      </c>
      <c r="K8" s="171"/>
      <c r="L8" s="171"/>
      <c r="M8" s="171"/>
      <c r="N8" s="171"/>
      <c r="O8" s="171"/>
      <c r="P8" s="171"/>
      <c r="Q8" s="171"/>
      <c r="R8" s="171"/>
    </row>
    <row r="9" spans="1:18" ht="12.75" x14ac:dyDescent="0.2">
      <c r="A9" s="60"/>
      <c r="B9" s="60"/>
      <c r="C9" s="140"/>
      <c r="D9" s="60"/>
      <c r="E9" s="140"/>
      <c r="F9" s="60"/>
      <c r="G9" s="140"/>
      <c r="H9" s="60"/>
      <c r="I9" s="140"/>
      <c r="J9" s="171" t="s">
        <v>68</v>
      </c>
      <c r="K9" s="171"/>
      <c r="L9" s="171"/>
      <c r="M9" s="171"/>
      <c r="N9" s="171"/>
      <c r="O9" s="171"/>
      <c r="P9" s="171"/>
      <c r="Q9" s="171"/>
      <c r="R9" s="171"/>
    </row>
    <row r="10" spans="1:18" x14ac:dyDescent="0.2">
      <c r="A10" s="167" t="str">
        <f>'u veljači 2022.'!A6:E6</f>
        <v>za siječanj 2022. (isplata u veljači 2022.)</v>
      </c>
      <c r="B10" s="167"/>
      <c r="C10" s="167"/>
      <c r="D10" s="167"/>
      <c r="E10" s="167"/>
      <c r="F10" s="167"/>
      <c r="G10" s="167"/>
      <c r="H10" s="167"/>
      <c r="I10" s="167"/>
      <c r="J10" s="1"/>
      <c r="K10" s="1"/>
      <c r="L10" s="141"/>
      <c r="M10" s="1"/>
      <c r="N10" s="141"/>
      <c r="O10" s="1"/>
      <c r="P10" s="141"/>
      <c r="Q10" s="1"/>
      <c r="R10" s="141"/>
    </row>
    <row r="11" spans="1:18" ht="12.75" customHeight="1" x14ac:dyDescent="0.2">
      <c r="J11" s="167" t="str">
        <f>A10</f>
        <v>za siječanj 2022. (isplata u veljači 2022.)</v>
      </c>
      <c r="K11" s="167"/>
      <c r="L11" s="167"/>
      <c r="M11" s="167"/>
      <c r="N11" s="167"/>
      <c r="O11" s="167"/>
      <c r="P11" s="167"/>
      <c r="Q11" s="167"/>
      <c r="R11" s="167"/>
    </row>
    <row r="12" spans="1:18" x14ac:dyDescent="0.2">
      <c r="A12" s="26" t="s">
        <v>4</v>
      </c>
      <c r="J12" s="26" t="s">
        <v>5</v>
      </c>
    </row>
    <row r="13" spans="1:18" x14ac:dyDescent="0.2">
      <c r="A13" s="27"/>
      <c r="B13" s="172" t="s">
        <v>6</v>
      </c>
      <c r="C13" s="173"/>
      <c r="D13" s="173"/>
      <c r="E13" s="173"/>
      <c r="F13" s="173"/>
      <c r="G13" s="173"/>
      <c r="H13" s="173"/>
      <c r="I13" s="174"/>
      <c r="J13" s="27"/>
      <c r="K13" s="172" t="s">
        <v>6</v>
      </c>
      <c r="L13" s="173"/>
      <c r="M13" s="173"/>
      <c r="N13" s="173"/>
      <c r="O13" s="173"/>
      <c r="P13" s="173"/>
      <c r="Q13" s="173"/>
      <c r="R13" s="174"/>
    </row>
    <row r="14" spans="1:18" x14ac:dyDescent="0.2">
      <c r="A14" s="28"/>
      <c r="B14" s="172" t="s">
        <v>1</v>
      </c>
      <c r="C14" s="174"/>
      <c r="D14" s="172" t="s">
        <v>7</v>
      </c>
      <c r="E14" s="174"/>
      <c r="F14" s="172" t="s">
        <v>69</v>
      </c>
      <c r="G14" s="174"/>
      <c r="H14" s="172" t="s">
        <v>8</v>
      </c>
      <c r="I14" s="174"/>
      <c r="J14" s="28"/>
      <c r="K14" s="172" t="s">
        <v>1</v>
      </c>
      <c r="L14" s="174"/>
      <c r="M14" s="172" t="s">
        <v>104</v>
      </c>
      <c r="N14" s="174"/>
      <c r="O14" s="172" t="s">
        <v>69</v>
      </c>
      <c r="P14" s="174"/>
      <c r="Q14" s="172" t="s">
        <v>8</v>
      </c>
      <c r="R14" s="174"/>
    </row>
    <row r="15" spans="1:18" ht="24" x14ac:dyDescent="0.2">
      <c r="A15" s="29" t="s">
        <v>19</v>
      </c>
      <c r="B15" s="30" t="s">
        <v>20</v>
      </c>
      <c r="C15" s="133" t="s">
        <v>21</v>
      </c>
      <c r="D15" s="31" t="s">
        <v>20</v>
      </c>
      <c r="E15" s="133" t="s">
        <v>21</v>
      </c>
      <c r="F15" s="31" t="s">
        <v>20</v>
      </c>
      <c r="G15" s="133" t="s">
        <v>21</v>
      </c>
      <c r="H15" s="31" t="s">
        <v>22</v>
      </c>
      <c r="I15" s="133" t="s">
        <v>21</v>
      </c>
      <c r="J15" s="29" t="s">
        <v>19</v>
      </c>
      <c r="K15" s="30" t="s">
        <v>20</v>
      </c>
      <c r="L15" s="133" t="s">
        <v>21</v>
      </c>
      <c r="M15" s="31" t="s">
        <v>20</v>
      </c>
      <c r="N15" s="133" t="s">
        <v>21</v>
      </c>
      <c r="O15" s="31" t="s">
        <v>20</v>
      </c>
      <c r="P15" s="133" t="s">
        <v>21</v>
      </c>
      <c r="Q15" s="31" t="s">
        <v>22</v>
      </c>
      <c r="R15" s="133" t="s">
        <v>21</v>
      </c>
    </row>
    <row r="16" spans="1:18" s="33" customFormat="1" ht="8.25" customHeight="1" x14ac:dyDescent="0.15">
      <c r="A16" s="32">
        <v>0</v>
      </c>
      <c r="B16" s="32">
        <v>1</v>
      </c>
      <c r="C16" s="134">
        <v>2</v>
      </c>
      <c r="D16" s="32">
        <v>3</v>
      </c>
      <c r="E16" s="134">
        <v>4</v>
      </c>
      <c r="F16" s="32">
        <v>5</v>
      </c>
      <c r="G16" s="134">
        <v>6</v>
      </c>
      <c r="H16" s="32">
        <v>7</v>
      </c>
      <c r="I16" s="134">
        <v>8</v>
      </c>
      <c r="J16" s="32">
        <v>0</v>
      </c>
      <c r="K16" s="32">
        <v>1</v>
      </c>
      <c r="L16" s="134">
        <v>2</v>
      </c>
      <c r="M16" s="32">
        <v>3</v>
      </c>
      <c r="N16" s="134">
        <v>4</v>
      </c>
      <c r="O16" s="32">
        <v>5</v>
      </c>
      <c r="P16" s="134">
        <v>6</v>
      </c>
      <c r="Q16" s="32">
        <v>7</v>
      </c>
      <c r="R16" s="134">
        <v>8</v>
      </c>
    </row>
    <row r="17" spans="1:22" x14ac:dyDescent="0.2">
      <c r="A17" s="78" t="s">
        <v>72</v>
      </c>
      <c r="B17" s="34">
        <v>89476</v>
      </c>
      <c r="C17" s="40">
        <v>232.1</v>
      </c>
      <c r="D17" s="35">
        <v>64466</v>
      </c>
      <c r="E17" s="38">
        <v>232.48</v>
      </c>
      <c r="F17" s="35">
        <v>4914</v>
      </c>
      <c r="G17" s="38">
        <v>273.12</v>
      </c>
      <c r="H17" s="35">
        <v>20096</v>
      </c>
      <c r="I17" s="39">
        <v>220.85</v>
      </c>
      <c r="J17" s="78" t="s">
        <v>72</v>
      </c>
      <c r="K17" s="34" t="s">
        <v>95</v>
      </c>
      <c r="L17" s="37" t="s">
        <v>96</v>
      </c>
      <c r="M17" s="35" t="s">
        <v>95</v>
      </c>
      <c r="N17" s="38" t="s">
        <v>96</v>
      </c>
      <c r="O17" s="35" t="s">
        <v>95</v>
      </c>
      <c r="P17" s="107" t="s">
        <v>96</v>
      </c>
      <c r="Q17" s="35" t="s">
        <v>95</v>
      </c>
      <c r="R17" s="39" t="s">
        <v>96</v>
      </c>
    </row>
    <row r="18" spans="1:22" x14ac:dyDescent="0.2">
      <c r="A18" s="78" t="s">
        <v>9</v>
      </c>
      <c r="B18" s="34">
        <v>60110</v>
      </c>
      <c r="C18" s="37">
        <v>744.59</v>
      </c>
      <c r="D18" s="35">
        <v>40263</v>
      </c>
      <c r="E18" s="38">
        <v>737.07</v>
      </c>
      <c r="F18" s="35">
        <v>4997</v>
      </c>
      <c r="G18" s="38">
        <v>761.47</v>
      </c>
      <c r="H18" s="35">
        <v>14850</v>
      </c>
      <c r="I18" s="39">
        <v>759.3</v>
      </c>
      <c r="J18" s="78" t="s">
        <v>9</v>
      </c>
      <c r="K18" s="34">
        <v>10</v>
      </c>
      <c r="L18" s="37">
        <v>904.52</v>
      </c>
      <c r="M18" s="35">
        <v>2</v>
      </c>
      <c r="N18" s="38">
        <v>946.35</v>
      </c>
      <c r="O18" s="35">
        <v>8</v>
      </c>
      <c r="P18" s="38">
        <v>894.07</v>
      </c>
      <c r="Q18" s="35" t="s">
        <v>95</v>
      </c>
      <c r="R18" s="39" t="s">
        <v>96</v>
      </c>
    </row>
    <row r="19" spans="1:22" x14ac:dyDescent="0.2">
      <c r="A19" s="78" t="s">
        <v>10</v>
      </c>
      <c r="B19" s="34">
        <v>102791</v>
      </c>
      <c r="C19" s="37">
        <v>1240.99</v>
      </c>
      <c r="D19" s="35">
        <v>59365</v>
      </c>
      <c r="E19" s="38">
        <v>1239.68</v>
      </c>
      <c r="F19" s="35">
        <v>11512</v>
      </c>
      <c r="G19" s="38">
        <v>1284.49</v>
      </c>
      <c r="H19" s="35">
        <v>31914</v>
      </c>
      <c r="I19" s="39">
        <v>1227.73</v>
      </c>
      <c r="J19" s="78" t="s">
        <v>10</v>
      </c>
      <c r="K19" s="34">
        <v>33</v>
      </c>
      <c r="L19" s="37">
        <v>1299.21</v>
      </c>
      <c r="M19" s="35">
        <v>2</v>
      </c>
      <c r="N19" s="38">
        <v>1372.28</v>
      </c>
      <c r="O19" s="35">
        <v>21</v>
      </c>
      <c r="P19" s="38">
        <v>1268.0999999999999</v>
      </c>
      <c r="Q19" s="35">
        <v>10</v>
      </c>
      <c r="R19" s="39">
        <v>1349.93</v>
      </c>
    </row>
    <row r="20" spans="1:22" x14ac:dyDescent="0.2">
      <c r="A20" s="78" t="s">
        <v>11</v>
      </c>
      <c r="B20" s="34">
        <v>139697</v>
      </c>
      <c r="C20" s="37">
        <v>1761.14</v>
      </c>
      <c r="D20" s="35">
        <v>85702</v>
      </c>
      <c r="E20" s="38">
        <v>1765.4</v>
      </c>
      <c r="F20" s="35">
        <v>23993</v>
      </c>
      <c r="G20" s="38">
        <v>1766.82</v>
      </c>
      <c r="H20" s="35">
        <v>30002</v>
      </c>
      <c r="I20" s="39">
        <v>1744.41</v>
      </c>
      <c r="J20" s="78" t="s">
        <v>11</v>
      </c>
      <c r="K20" s="34">
        <v>146</v>
      </c>
      <c r="L20" s="37">
        <v>1797.91</v>
      </c>
      <c r="M20" s="35">
        <v>1</v>
      </c>
      <c r="N20" s="38">
        <v>1644.93</v>
      </c>
      <c r="O20" s="35">
        <v>105</v>
      </c>
      <c r="P20" s="38">
        <v>1772.16</v>
      </c>
      <c r="Q20" s="35">
        <v>40</v>
      </c>
      <c r="R20" s="39">
        <v>1869.34</v>
      </c>
      <c r="U20" s="106"/>
    </row>
    <row r="21" spans="1:22" x14ac:dyDescent="0.2">
      <c r="A21" s="78" t="s">
        <v>73</v>
      </c>
      <c r="B21" s="34">
        <v>195124</v>
      </c>
      <c r="C21" s="37">
        <v>2246.4499999999998</v>
      </c>
      <c r="D21" s="35">
        <v>123287</v>
      </c>
      <c r="E21" s="38">
        <v>2249.2800000000002</v>
      </c>
      <c r="F21" s="35">
        <v>25670</v>
      </c>
      <c r="G21" s="38">
        <v>2235.94</v>
      </c>
      <c r="H21" s="35">
        <v>46167</v>
      </c>
      <c r="I21" s="39">
        <v>2244.7600000000002</v>
      </c>
      <c r="J21" s="78" t="s">
        <v>73</v>
      </c>
      <c r="K21" s="34">
        <v>1295</v>
      </c>
      <c r="L21" s="37">
        <v>2330.35</v>
      </c>
      <c r="M21" s="35">
        <v>20</v>
      </c>
      <c r="N21" s="38">
        <v>2363.3000000000002</v>
      </c>
      <c r="O21" s="35">
        <v>742</v>
      </c>
      <c r="P21" s="38">
        <v>2378.0100000000002</v>
      </c>
      <c r="Q21" s="35">
        <v>533</v>
      </c>
      <c r="R21" s="39">
        <v>2262.77</v>
      </c>
      <c r="U21" s="106"/>
    </row>
    <row r="22" spans="1:22" x14ac:dyDescent="0.2">
      <c r="A22" s="78" t="s">
        <v>61</v>
      </c>
      <c r="B22" s="34">
        <v>140653</v>
      </c>
      <c r="C22" s="37">
        <v>2734.6</v>
      </c>
      <c r="D22" s="35">
        <v>100009</v>
      </c>
      <c r="E22" s="38">
        <v>2738.35</v>
      </c>
      <c r="F22" s="35">
        <v>12902</v>
      </c>
      <c r="G22" s="38">
        <v>2719.53</v>
      </c>
      <c r="H22" s="35">
        <v>27742</v>
      </c>
      <c r="I22" s="39">
        <v>2728.06</v>
      </c>
      <c r="J22" s="78" t="s">
        <v>61</v>
      </c>
      <c r="K22" s="34">
        <v>2822</v>
      </c>
      <c r="L22" s="37">
        <v>2778.01</v>
      </c>
      <c r="M22" s="35">
        <v>55</v>
      </c>
      <c r="N22" s="38">
        <v>2915.89</v>
      </c>
      <c r="O22" s="35">
        <v>2133</v>
      </c>
      <c r="P22" s="38">
        <v>2782.88</v>
      </c>
      <c r="Q22" s="35">
        <v>634</v>
      </c>
      <c r="R22" s="39">
        <v>2749.67</v>
      </c>
      <c r="U22" s="106"/>
    </row>
    <row r="23" spans="1:22" x14ac:dyDescent="0.2">
      <c r="A23" s="78" t="s">
        <v>62</v>
      </c>
      <c r="B23" s="34">
        <v>136502</v>
      </c>
      <c r="C23" s="37">
        <v>3207.66</v>
      </c>
      <c r="D23" s="35">
        <v>108452</v>
      </c>
      <c r="E23" s="38">
        <v>3207.46</v>
      </c>
      <c r="F23" s="35">
        <v>10602</v>
      </c>
      <c r="G23" s="38">
        <v>3177.2</v>
      </c>
      <c r="H23" s="35">
        <v>17448</v>
      </c>
      <c r="I23" s="39">
        <v>3227.45</v>
      </c>
      <c r="J23" s="78" t="s">
        <v>62</v>
      </c>
      <c r="K23" s="34">
        <v>7964</v>
      </c>
      <c r="L23" s="37">
        <v>3233.27</v>
      </c>
      <c r="M23" s="35">
        <v>2404</v>
      </c>
      <c r="N23" s="38">
        <v>3178.65</v>
      </c>
      <c r="O23" s="35">
        <v>4825</v>
      </c>
      <c r="P23" s="38">
        <v>3268.25</v>
      </c>
      <c r="Q23" s="35">
        <v>735</v>
      </c>
      <c r="R23" s="39">
        <v>3182.25</v>
      </c>
      <c r="U23" s="106"/>
      <c r="V23" s="107"/>
    </row>
    <row r="24" spans="1:22" x14ac:dyDescent="0.2">
      <c r="A24" s="78" t="s">
        <v>63</v>
      </c>
      <c r="B24" s="34">
        <v>83262</v>
      </c>
      <c r="C24" s="37">
        <v>3737.77</v>
      </c>
      <c r="D24" s="35">
        <v>70253</v>
      </c>
      <c r="E24" s="38">
        <v>3739.42</v>
      </c>
      <c r="F24" s="35">
        <v>3463</v>
      </c>
      <c r="G24" s="38">
        <v>3721.31</v>
      </c>
      <c r="H24" s="35">
        <v>9546</v>
      </c>
      <c r="I24" s="39">
        <v>3731.57</v>
      </c>
      <c r="J24" s="78" t="s">
        <v>63</v>
      </c>
      <c r="K24" s="34">
        <v>4539</v>
      </c>
      <c r="L24" s="37">
        <v>3755.38</v>
      </c>
      <c r="M24" s="35">
        <v>591</v>
      </c>
      <c r="N24" s="38">
        <v>3703.4</v>
      </c>
      <c r="O24" s="35">
        <v>3347</v>
      </c>
      <c r="P24" s="38">
        <v>3765.46</v>
      </c>
      <c r="Q24" s="35">
        <v>601</v>
      </c>
      <c r="R24" s="39">
        <v>3750.32</v>
      </c>
    </row>
    <row r="25" spans="1:22" x14ac:dyDescent="0.2">
      <c r="A25" s="78" t="s">
        <v>64</v>
      </c>
      <c r="B25" s="34">
        <v>65439</v>
      </c>
      <c r="C25" s="37">
        <v>4236.8900000000003</v>
      </c>
      <c r="D25" s="35">
        <v>57273</v>
      </c>
      <c r="E25" s="38">
        <v>4238.13</v>
      </c>
      <c r="F25" s="35">
        <v>1626</v>
      </c>
      <c r="G25" s="38">
        <v>4219.6000000000004</v>
      </c>
      <c r="H25" s="35">
        <v>6540</v>
      </c>
      <c r="I25" s="39">
        <v>4230.25</v>
      </c>
      <c r="J25" s="78" t="s">
        <v>64</v>
      </c>
      <c r="K25" s="34">
        <v>7135</v>
      </c>
      <c r="L25" s="37">
        <v>4259.1099999999997</v>
      </c>
      <c r="M25" s="35">
        <v>183</v>
      </c>
      <c r="N25" s="38">
        <v>4238.5</v>
      </c>
      <c r="O25" s="35">
        <v>6285</v>
      </c>
      <c r="P25" s="38">
        <v>4261.97</v>
      </c>
      <c r="Q25" s="35">
        <v>667</v>
      </c>
      <c r="R25" s="39">
        <v>4237.78</v>
      </c>
      <c r="U25" s="108"/>
      <c r="V25" s="108"/>
    </row>
    <row r="26" spans="1:22" x14ac:dyDescent="0.2">
      <c r="A26" s="78" t="s">
        <v>65</v>
      </c>
      <c r="B26" s="34">
        <v>43282</v>
      </c>
      <c r="C26" s="37">
        <v>4731.25</v>
      </c>
      <c r="D26" s="35">
        <v>39192</v>
      </c>
      <c r="E26" s="38">
        <v>4731.38</v>
      </c>
      <c r="F26" s="35">
        <v>668</v>
      </c>
      <c r="G26" s="38">
        <v>4722.38</v>
      </c>
      <c r="H26" s="35">
        <v>3422</v>
      </c>
      <c r="I26" s="39">
        <v>4731.51</v>
      </c>
      <c r="J26" s="78" t="s">
        <v>65</v>
      </c>
      <c r="K26" s="34">
        <v>3869</v>
      </c>
      <c r="L26" s="37">
        <v>4732.72</v>
      </c>
      <c r="M26" s="35">
        <v>50</v>
      </c>
      <c r="N26" s="38">
        <v>4752.51</v>
      </c>
      <c r="O26" s="35">
        <v>2982</v>
      </c>
      <c r="P26" s="38">
        <v>4745.2700000000004</v>
      </c>
      <c r="Q26" s="35">
        <v>837</v>
      </c>
      <c r="R26" s="39">
        <v>4686.8100000000004</v>
      </c>
    </row>
    <row r="27" spans="1:22" x14ac:dyDescent="0.2">
      <c r="A27" s="78" t="s">
        <v>12</v>
      </c>
      <c r="B27" s="34">
        <v>44595</v>
      </c>
      <c r="C27" s="37">
        <v>5425.16</v>
      </c>
      <c r="D27" s="35">
        <v>40327</v>
      </c>
      <c r="E27" s="38">
        <v>5424.49</v>
      </c>
      <c r="F27" s="35">
        <v>624</v>
      </c>
      <c r="G27" s="38">
        <v>5425.97</v>
      </c>
      <c r="H27" s="35">
        <v>3644</v>
      </c>
      <c r="I27" s="39">
        <v>5432.48</v>
      </c>
      <c r="J27" s="78" t="s">
        <v>12</v>
      </c>
      <c r="K27" s="34">
        <v>8875</v>
      </c>
      <c r="L27" s="37">
        <v>5444.5</v>
      </c>
      <c r="M27" s="35">
        <v>101</v>
      </c>
      <c r="N27" s="38">
        <v>5390.27</v>
      </c>
      <c r="O27" s="35">
        <v>7373</v>
      </c>
      <c r="P27" s="38">
        <v>5434.14</v>
      </c>
      <c r="Q27" s="35">
        <v>1401</v>
      </c>
      <c r="R27" s="39">
        <v>5502.93</v>
      </c>
    </row>
    <row r="28" spans="1:22" x14ac:dyDescent="0.2">
      <c r="A28" s="78" t="s">
        <v>13</v>
      </c>
      <c r="B28" s="34">
        <v>20968</v>
      </c>
      <c r="C28" s="40">
        <v>6451.66</v>
      </c>
      <c r="D28" s="35">
        <v>19084</v>
      </c>
      <c r="E28" s="38">
        <v>6456.54</v>
      </c>
      <c r="F28" s="35">
        <v>261</v>
      </c>
      <c r="G28" s="38">
        <v>6448.32</v>
      </c>
      <c r="H28" s="35">
        <v>1623</v>
      </c>
      <c r="I28" s="39">
        <v>6394.89</v>
      </c>
      <c r="J28" s="78" t="s">
        <v>13</v>
      </c>
      <c r="K28" s="34">
        <v>8465</v>
      </c>
      <c r="L28" s="40">
        <v>6502.63</v>
      </c>
      <c r="M28" s="35">
        <v>53</v>
      </c>
      <c r="N28" s="38">
        <v>6406</v>
      </c>
      <c r="O28" s="35">
        <v>7222</v>
      </c>
      <c r="P28" s="38">
        <v>6505.13</v>
      </c>
      <c r="Q28" s="35">
        <v>1190</v>
      </c>
      <c r="R28" s="39">
        <v>6491.79</v>
      </c>
    </row>
    <row r="29" spans="1:22" x14ac:dyDescent="0.2">
      <c r="A29" s="78" t="s">
        <v>14</v>
      </c>
      <c r="B29" s="34">
        <v>8084</v>
      </c>
      <c r="C29" s="40">
        <v>7430.36</v>
      </c>
      <c r="D29" s="35">
        <v>7599</v>
      </c>
      <c r="E29" s="38">
        <v>7431.49</v>
      </c>
      <c r="F29" s="35">
        <v>88</v>
      </c>
      <c r="G29" s="38">
        <v>7386.07</v>
      </c>
      <c r="H29" s="35">
        <v>397</v>
      </c>
      <c r="I29" s="39">
        <v>7418.55</v>
      </c>
      <c r="J29" s="78" t="s">
        <v>14</v>
      </c>
      <c r="K29" s="34">
        <v>6072</v>
      </c>
      <c r="L29" s="40">
        <v>7544.88</v>
      </c>
      <c r="M29" s="35">
        <v>30</v>
      </c>
      <c r="N29" s="38">
        <v>7486.07</v>
      </c>
      <c r="O29" s="35">
        <v>4693</v>
      </c>
      <c r="P29" s="38">
        <v>7535.35</v>
      </c>
      <c r="Q29" s="35">
        <v>1349</v>
      </c>
      <c r="R29" s="39">
        <v>7579.31</v>
      </c>
    </row>
    <row r="30" spans="1:22" x14ac:dyDescent="0.2">
      <c r="A30" s="78" t="s">
        <v>74</v>
      </c>
      <c r="B30" s="34">
        <v>9246</v>
      </c>
      <c r="C30" s="40">
        <v>9425.58</v>
      </c>
      <c r="D30" s="35">
        <v>8995</v>
      </c>
      <c r="E30" s="38">
        <v>9430.7099999999991</v>
      </c>
      <c r="F30" s="35">
        <v>47</v>
      </c>
      <c r="G30" s="38">
        <v>9066.7900000000009</v>
      </c>
      <c r="H30" s="35">
        <v>204</v>
      </c>
      <c r="I30" s="39">
        <v>9282.1200000000008</v>
      </c>
      <c r="J30" s="78" t="s">
        <v>74</v>
      </c>
      <c r="K30" s="34">
        <v>19595</v>
      </c>
      <c r="L30" s="40">
        <v>9389.2099999999991</v>
      </c>
      <c r="M30" s="35">
        <v>16</v>
      </c>
      <c r="N30" s="38">
        <v>9172.86</v>
      </c>
      <c r="O30" s="35">
        <v>12593</v>
      </c>
      <c r="P30" s="38">
        <v>9478.98</v>
      </c>
      <c r="Q30" s="35">
        <v>6986</v>
      </c>
      <c r="R30" s="39">
        <v>9227.9</v>
      </c>
    </row>
    <row r="31" spans="1:22" x14ac:dyDescent="0.2">
      <c r="A31" s="41" t="s">
        <v>1</v>
      </c>
      <c r="B31" s="42">
        <v>1139229</v>
      </c>
      <c r="C31" s="43">
        <v>2648.82</v>
      </c>
      <c r="D31" s="42">
        <v>824267</v>
      </c>
      <c r="E31" s="43">
        <v>2842.18</v>
      </c>
      <c r="F31" s="42">
        <v>101367</v>
      </c>
      <c r="G31" s="43">
        <v>2146.08</v>
      </c>
      <c r="H31" s="42">
        <v>213595</v>
      </c>
      <c r="I31" s="43">
        <v>2141.21</v>
      </c>
      <c r="J31" s="41" t="s">
        <v>1</v>
      </c>
      <c r="K31" s="42">
        <v>70820</v>
      </c>
      <c r="L31" s="43">
        <v>6153.99</v>
      </c>
      <c r="M31" s="42">
        <v>3508</v>
      </c>
      <c r="N31" s="43">
        <v>3509.88</v>
      </c>
      <c r="O31" s="42">
        <v>52329</v>
      </c>
      <c r="P31" s="43">
        <v>6096.19</v>
      </c>
      <c r="Q31" s="42">
        <v>14983</v>
      </c>
      <c r="R31" s="43">
        <v>6974.93</v>
      </c>
    </row>
    <row r="32" spans="1:22" x14ac:dyDescent="0.2">
      <c r="A32" s="2"/>
      <c r="B32" s="2"/>
      <c r="C32" s="135"/>
      <c r="D32" s="2"/>
      <c r="E32" s="135"/>
      <c r="F32" s="2"/>
      <c r="G32" s="135"/>
      <c r="H32" s="2"/>
      <c r="I32" s="135"/>
    </row>
    <row r="33" spans="1:18" ht="20.25" customHeight="1" x14ac:dyDescent="0.2">
      <c r="A33" s="61"/>
      <c r="B33" s="44"/>
      <c r="C33" s="14"/>
      <c r="D33" s="14"/>
      <c r="E33" s="139"/>
      <c r="F33" s="46"/>
      <c r="G33" s="17"/>
      <c r="H33" s="46"/>
      <c r="I33" s="17"/>
      <c r="J33" s="175"/>
      <c r="K33" s="175"/>
      <c r="L33" s="175"/>
      <c r="M33" s="175"/>
      <c r="N33" s="175"/>
      <c r="O33" s="175"/>
      <c r="P33" s="175"/>
      <c r="Q33" s="175"/>
      <c r="R33" s="175"/>
    </row>
    <row r="34" spans="1:18" x14ac:dyDescent="0.2">
      <c r="A34" s="2"/>
      <c r="B34" s="2"/>
      <c r="C34" s="135"/>
      <c r="D34" s="2"/>
      <c r="E34" s="135"/>
      <c r="F34" s="2"/>
      <c r="G34" s="135"/>
      <c r="H34" s="2"/>
      <c r="I34" s="135"/>
    </row>
    <row r="35" spans="1:18" x14ac:dyDescent="0.2">
      <c r="A35" s="2"/>
      <c r="B35" s="2"/>
      <c r="C35" s="135"/>
      <c r="D35" s="2"/>
      <c r="E35" s="135"/>
      <c r="F35" s="2"/>
      <c r="G35" s="135"/>
      <c r="H35" s="2"/>
      <c r="I35" s="135"/>
    </row>
    <row r="36" spans="1:18" x14ac:dyDescent="0.2">
      <c r="A36" s="47"/>
      <c r="B36" s="36"/>
      <c r="C36" s="40"/>
      <c r="D36" s="36"/>
      <c r="E36" s="40"/>
      <c r="F36" s="36"/>
      <c r="G36" s="40"/>
      <c r="H36" s="36"/>
      <c r="I36" s="40"/>
    </row>
    <row r="37" spans="1:18" ht="12.75" x14ac:dyDescent="0.2">
      <c r="A37" s="171" t="s">
        <v>24</v>
      </c>
      <c r="B37" s="171"/>
      <c r="C37" s="171"/>
      <c r="D37" s="171"/>
      <c r="E37" s="171"/>
      <c r="F37" s="171"/>
      <c r="G37" s="171"/>
      <c r="H37" s="171"/>
      <c r="I37" s="171"/>
      <c r="J37" s="171" t="s">
        <v>27</v>
      </c>
      <c r="K37" s="171"/>
      <c r="L37" s="171"/>
      <c r="M37" s="171"/>
      <c r="N37" s="171"/>
      <c r="O37" s="171"/>
      <c r="P37" s="171"/>
      <c r="Q37" s="171"/>
      <c r="R37" s="171"/>
    </row>
    <row r="38" spans="1:18" ht="12.75" x14ac:dyDescent="0.2">
      <c r="A38" s="171" t="s">
        <v>23</v>
      </c>
      <c r="B38" s="171"/>
      <c r="C38" s="171"/>
      <c r="D38" s="171"/>
      <c r="E38" s="171"/>
      <c r="F38" s="171"/>
      <c r="G38" s="171"/>
      <c r="H38" s="171"/>
      <c r="I38" s="171"/>
      <c r="J38" s="171" t="s">
        <v>28</v>
      </c>
      <c r="K38" s="171"/>
      <c r="L38" s="171"/>
      <c r="M38" s="171"/>
      <c r="N38" s="171"/>
      <c r="O38" s="171"/>
      <c r="P38" s="171"/>
      <c r="Q38" s="171"/>
      <c r="R38" s="171"/>
    </row>
    <row r="39" spans="1:18" ht="12.75" x14ac:dyDescent="0.2">
      <c r="A39" s="171" t="s">
        <v>15</v>
      </c>
      <c r="B39" s="171"/>
      <c r="C39" s="171"/>
      <c r="D39" s="171"/>
      <c r="E39" s="171"/>
      <c r="F39" s="171"/>
      <c r="G39" s="171"/>
      <c r="H39" s="171"/>
      <c r="I39" s="171"/>
      <c r="J39" s="171" t="s">
        <v>26</v>
      </c>
      <c r="K39" s="171"/>
      <c r="L39" s="171"/>
      <c r="M39" s="171"/>
      <c r="N39" s="171"/>
      <c r="O39" s="171"/>
      <c r="P39" s="171"/>
      <c r="Q39" s="171"/>
      <c r="R39" s="171"/>
    </row>
    <row r="40" spans="1:18" ht="12.75" x14ac:dyDescent="0.2">
      <c r="A40" s="171" t="s">
        <v>70</v>
      </c>
      <c r="B40" s="171"/>
      <c r="C40" s="171"/>
      <c r="D40" s="171"/>
      <c r="E40" s="171"/>
      <c r="F40" s="171"/>
      <c r="G40" s="171"/>
      <c r="H40" s="171"/>
      <c r="I40" s="171"/>
      <c r="J40" s="171" t="s">
        <v>76</v>
      </c>
      <c r="K40" s="171"/>
      <c r="L40" s="171"/>
      <c r="M40" s="171"/>
      <c r="N40" s="171"/>
      <c r="O40" s="171"/>
      <c r="P40" s="171"/>
      <c r="Q40" s="171"/>
      <c r="R40" s="171"/>
    </row>
    <row r="41" spans="1:18" ht="12.75" x14ac:dyDescent="0.2">
      <c r="A41" s="1"/>
      <c r="B41" s="1"/>
      <c r="C41" s="141"/>
      <c r="D41" s="1"/>
      <c r="E41" s="141"/>
      <c r="F41" s="1"/>
      <c r="G41" s="141"/>
      <c r="H41" s="1"/>
      <c r="I41" s="141"/>
      <c r="J41" s="171" t="s">
        <v>77</v>
      </c>
      <c r="K41" s="171"/>
      <c r="L41" s="171"/>
      <c r="M41" s="171"/>
      <c r="N41" s="171"/>
      <c r="O41" s="171"/>
      <c r="P41" s="171"/>
      <c r="Q41" s="171"/>
      <c r="R41" s="171"/>
    </row>
    <row r="42" spans="1:18" ht="12.75" customHeight="1" x14ac:dyDescent="0.2">
      <c r="A42" s="167" t="str">
        <f>A10</f>
        <v>za siječanj 2022. (isplata u veljači 2022.)</v>
      </c>
      <c r="B42" s="167"/>
      <c r="C42" s="167"/>
      <c r="D42" s="167"/>
      <c r="E42" s="167"/>
      <c r="F42" s="167"/>
      <c r="G42" s="167"/>
      <c r="H42" s="167"/>
      <c r="I42" s="167"/>
      <c r="J42" s="167" t="str">
        <f>A10</f>
        <v>za siječanj 2022. (isplata u veljači 2022.)</v>
      </c>
      <c r="K42" s="167"/>
      <c r="L42" s="167"/>
      <c r="M42" s="167"/>
      <c r="N42" s="167"/>
      <c r="O42" s="167"/>
      <c r="P42" s="167"/>
      <c r="Q42" s="167"/>
      <c r="R42" s="167"/>
    </row>
    <row r="43" spans="1:18" x14ac:dyDescent="0.2">
      <c r="A43" s="26" t="s">
        <v>16</v>
      </c>
      <c r="E43" s="107" t="s">
        <v>17</v>
      </c>
      <c r="J43" s="26" t="s">
        <v>18</v>
      </c>
    </row>
    <row r="44" spans="1:18" x14ac:dyDescent="0.2">
      <c r="A44" s="27"/>
      <c r="B44" s="168" t="s">
        <v>6</v>
      </c>
      <c r="C44" s="169"/>
      <c r="D44" s="169"/>
      <c r="E44" s="169"/>
      <c r="F44" s="169"/>
      <c r="G44" s="169"/>
      <c r="H44" s="169"/>
      <c r="I44" s="170"/>
      <c r="J44" s="27"/>
      <c r="K44" s="168" t="s">
        <v>6</v>
      </c>
      <c r="L44" s="169"/>
      <c r="M44" s="169"/>
      <c r="N44" s="169"/>
      <c r="O44" s="169"/>
      <c r="P44" s="169"/>
      <c r="Q44" s="169"/>
      <c r="R44" s="170"/>
    </row>
    <row r="45" spans="1:18" x14ac:dyDescent="0.2">
      <c r="A45" s="28"/>
      <c r="B45" s="168" t="s">
        <v>1</v>
      </c>
      <c r="C45" s="170"/>
      <c r="D45" s="168" t="s">
        <v>7</v>
      </c>
      <c r="E45" s="170"/>
      <c r="F45" s="168" t="s">
        <v>69</v>
      </c>
      <c r="G45" s="170"/>
      <c r="H45" s="168" t="s">
        <v>8</v>
      </c>
      <c r="I45" s="170"/>
      <c r="J45" s="28"/>
      <c r="K45" s="168" t="s">
        <v>1</v>
      </c>
      <c r="L45" s="170"/>
      <c r="M45" s="168" t="s">
        <v>7</v>
      </c>
      <c r="N45" s="170"/>
      <c r="O45" s="168" t="s">
        <v>69</v>
      </c>
      <c r="P45" s="170"/>
      <c r="Q45" s="168" t="s">
        <v>8</v>
      </c>
      <c r="R45" s="170"/>
    </row>
    <row r="46" spans="1:18" ht="24" x14ac:dyDescent="0.2">
      <c r="A46" s="29" t="s">
        <v>19</v>
      </c>
      <c r="B46" s="10" t="s">
        <v>20</v>
      </c>
      <c r="C46" s="136" t="s">
        <v>21</v>
      </c>
      <c r="D46" s="11" t="s">
        <v>20</v>
      </c>
      <c r="E46" s="136" t="s">
        <v>21</v>
      </c>
      <c r="F46" s="11" t="s">
        <v>20</v>
      </c>
      <c r="G46" s="136" t="s">
        <v>21</v>
      </c>
      <c r="H46" s="11" t="s">
        <v>22</v>
      </c>
      <c r="I46" s="136" t="s">
        <v>21</v>
      </c>
      <c r="J46" s="29" t="s">
        <v>19</v>
      </c>
      <c r="K46" s="10" t="s">
        <v>20</v>
      </c>
      <c r="L46" s="136" t="s">
        <v>21</v>
      </c>
      <c r="M46" s="11" t="s">
        <v>20</v>
      </c>
      <c r="N46" s="136" t="s">
        <v>21</v>
      </c>
      <c r="O46" s="11" t="s">
        <v>20</v>
      </c>
      <c r="P46" s="136" t="s">
        <v>21</v>
      </c>
      <c r="Q46" s="11" t="s">
        <v>22</v>
      </c>
      <c r="R46" s="136" t="s">
        <v>21</v>
      </c>
    </row>
    <row r="47" spans="1:18" s="33" customFormat="1" ht="9" customHeight="1" x14ac:dyDescent="0.15">
      <c r="A47" s="32">
        <v>0</v>
      </c>
      <c r="B47" s="48">
        <v>1</v>
      </c>
      <c r="C47" s="137">
        <v>2</v>
      </c>
      <c r="D47" s="48">
        <v>3</v>
      </c>
      <c r="E47" s="137">
        <v>4</v>
      </c>
      <c r="F47" s="48">
        <v>5</v>
      </c>
      <c r="G47" s="137">
        <v>6</v>
      </c>
      <c r="H47" s="48">
        <v>7</v>
      </c>
      <c r="I47" s="137">
        <v>8</v>
      </c>
      <c r="J47" s="32">
        <v>0</v>
      </c>
      <c r="K47" s="48">
        <v>1</v>
      </c>
      <c r="L47" s="137">
        <v>2</v>
      </c>
      <c r="M47" s="48">
        <v>3</v>
      </c>
      <c r="N47" s="137">
        <v>4</v>
      </c>
      <c r="O47" s="48">
        <v>5</v>
      </c>
      <c r="P47" s="137">
        <v>6</v>
      </c>
      <c r="Q47" s="48">
        <v>7</v>
      </c>
      <c r="R47" s="137">
        <v>8</v>
      </c>
    </row>
    <row r="48" spans="1:18" x14ac:dyDescent="0.2">
      <c r="A48" s="78" t="s">
        <v>72</v>
      </c>
      <c r="B48" s="49">
        <v>1</v>
      </c>
      <c r="C48" s="51">
        <v>492.09</v>
      </c>
      <c r="D48" s="50" t="s">
        <v>95</v>
      </c>
      <c r="E48" s="14" t="s">
        <v>96</v>
      </c>
      <c r="F48" s="50" t="s">
        <v>95</v>
      </c>
      <c r="G48" s="14" t="s">
        <v>96</v>
      </c>
      <c r="H48" s="50">
        <v>1</v>
      </c>
      <c r="I48" s="52">
        <v>492.09</v>
      </c>
      <c r="J48" s="78" t="s">
        <v>72</v>
      </c>
      <c r="K48" s="49">
        <v>31</v>
      </c>
      <c r="L48" s="17">
        <v>250.55</v>
      </c>
      <c r="M48" s="50"/>
      <c r="N48" s="14"/>
      <c r="O48" s="50">
        <v>29</v>
      </c>
      <c r="P48" s="14">
        <v>240.48</v>
      </c>
      <c r="Q48" s="50">
        <v>2</v>
      </c>
      <c r="R48" s="52">
        <v>396.68</v>
      </c>
    </row>
    <row r="49" spans="1:19" x14ac:dyDescent="0.2">
      <c r="A49" s="78" t="s">
        <v>9</v>
      </c>
      <c r="B49" s="49">
        <v>18</v>
      </c>
      <c r="C49" s="51">
        <v>815.79</v>
      </c>
      <c r="D49" s="50" t="s">
        <v>95</v>
      </c>
      <c r="E49" s="14" t="s">
        <v>96</v>
      </c>
      <c r="F49" s="50">
        <v>13</v>
      </c>
      <c r="G49" s="14">
        <v>877.39</v>
      </c>
      <c r="H49" s="50">
        <v>5</v>
      </c>
      <c r="I49" s="52">
        <v>655.65</v>
      </c>
      <c r="J49" s="78" t="s">
        <v>9</v>
      </c>
      <c r="K49" s="49">
        <v>139</v>
      </c>
      <c r="L49" s="17">
        <v>805.98</v>
      </c>
      <c r="M49" s="50"/>
      <c r="N49" s="14"/>
      <c r="O49" s="50">
        <v>119</v>
      </c>
      <c r="P49" s="14">
        <v>806.57</v>
      </c>
      <c r="Q49" s="50">
        <v>20</v>
      </c>
      <c r="R49" s="52">
        <v>802.45</v>
      </c>
      <c r="S49" s="7"/>
    </row>
    <row r="50" spans="1:19" x14ac:dyDescent="0.2">
      <c r="A50" s="78" t="s">
        <v>10</v>
      </c>
      <c r="B50" s="49">
        <v>84</v>
      </c>
      <c r="C50" s="51">
        <v>1323.16</v>
      </c>
      <c r="D50" s="50">
        <v>19</v>
      </c>
      <c r="E50" s="14">
        <v>1380.97</v>
      </c>
      <c r="F50" s="50">
        <v>57</v>
      </c>
      <c r="G50" s="14">
        <v>1297.44</v>
      </c>
      <c r="H50" s="50">
        <v>8</v>
      </c>
      <c r="I50" s="52">
        <v>1369.14</v>
      </c>
      <c r="J50" s="78" t="s">
        <v>10</v>
      </c>
      <c r="K50" s="49">
        <v>253</v>
      </c>
      <c r="L50" s="53">
        <v>1248.3599999999999</v>
      </c>
      <c r="M50" s="50"/>
      <c r="N50" s="14"/>
      <c r="O50" s="50">
        <v>201</v>
      </c>
      <c r="P50" s="14">
        <v>1246.03</v>
      </c>
      <c r="Q50" s="50">
        <v>52</v>
      </c>
      <c r="R50" s="52">
        <v>1257.3699999999999</v>
      </c>
      <c r="S50" s="7"/>
    </row>
    <row r="51" spans="1:19" x14ac:dyDescent="0.2">
      <c r="A51" s="78" t="s">
        <v>11</v>
      </c>
      <c r="B51" s="49">
        <v>370</v>
      </c>
      <c r="C51" s="51">
        <v>1781.99</v>
      </c>
      <c r="D51" s="50">
        <v>146</v>
      </c>
      <c r="E51" s="14">
        <v>1760.75</v>
      </c>
      <c r="F51" s="50">
        <v>199</v>
      </c>
      <c r="G51" s="14">
        <v>1795.53</v>
      </c>
      <c r="H51" s="50">
        <v>25</v>
      </c>
      <c r="I51" s="52">
        <v>1798.29</v>
      </c>
      <c r="J51" s="78" t="s">
        <v>11</v>
      </c>
      <c r="K51" s="49">
        <v>598</v>
      </c>
      <c r="L51" s="53">
        <v>1767.81</v>
      </c>
      <c r="M51" s="50"/>
      <c r="N51" s="14"/>
      <c r="O51" s="50">
        <v>439</v>
      </c>
      <c r="P51" s="14">
        <v>1761.82</v>
      </c>
      <c r="Q51" s="50">
        <v>159</v>
      </c>
      <c r="R51" s="52">
        <v>1784.35</v>
      </c>
      <c r="S51" s="7"/>
    </row>
    <row r="52" spans="1:19" x14ac:dyDescent="0.2">
      <c r="A52" s="78" t="s">
        <v>73</v>
      </c>
      <c r="B52" s="49">
        <v>569</v>
      </c>
      <c r="C52" s="51">
        <v>2258.73</v>
      </c>
      <c r="D52" s="50">
        <v>90</v>
      </c>
      <c r="E52" s="14">
        <v>2178.86</v>
      </c>
      <c r="F52" s="50">
        <v>417</v>
      </c>
      <c r="G52" s="14">
        <v>2268.41</v>
      </c>
      <c r="H52" s="50">
        <v>62</v>
      </c>
      <c r="I52" s="52">
        <v>2309.52</v>
      </c>
      <c r="J52" s="78" t="s">
        <v>73</v>
      </c>
      <c r="K52" s="49">
        <v>899</v>
      </c>
      <c r="L52" s="53">
        <v>2260.9</v>
      </c>
      <c r="M52" s="50"/>
      <c r="N52" s="14"/>
      <c r="O52" s="50">
        <v>811</v>
      </c>
      <c r="P52" s="14">
        <v>2262.54</v>
      </c>
      <c r="Q52" s="50">
        <v>88</v>
      </c>
      <c r="R52" s="52">
        <v>2245.81</v>
      </c>
      <c r="S52" s="7"/>
    </row>
    <row r="53" spans="1:19" x14ac:dyDescent="0.2">
      <c r="A53" s="78" t="s">
        <v>61</v>
      </c>
      <c r="B53" s="49">
        <v>1068</v>
      </c>
      <c r="C53" s="51">
        <v>2798.05</v>
      </c>
      <c r="D53" s="50">
        <v>170</v>
      </c>
      <c r="E53" s="14">
        <v>2854.43</v>
      </c>
      <c r="F53" s="50">
        <v>757</v>
      </c>
      <c r="G53" s="14">
        <v>2788.79</v>
      </c>
      <c r="H53" s="50">
        <v>141</v>
      </c>
      <c r="I53" s="52">
        <v>2779.79</v>
      </c>
      <c r="J53" s="78" t="s">
        <v>61</v>
      </c>
      <c r="K53" s="49">
        <v>1109</v>
      </c>
      <c r="L53" s="53">
        <v>2764.75</v>
      </c>
      <c r="M53" s="50"/>
      <c r="N53" s="14"/>
      <c r="O53" s="50">
        <v>1057</v>
      </c>
      <c r="P53" s="14">
        <v>2765.13</v>
      </c>
      <c r="Q53" s="50">
        <v>52</v>
      </c>
      <c r="R53" s="52">
        <v>2757.05</v>
      </c>
      <c r="S53" s="7"/>
    </row>
    <row r="54" spans="1:19" x14ac:dyDescent="0.2">
      <c r="A54" s="78" t="s">
        <v>62</v>
      </c>
      <c r="B54" s="49">
        <v>3583</v>
      </c>
      <c r="C54" s="51">
        <v>3308.87</v>
      </c>
      <c r="D54" s="50">
        <v>1136</v>
      </c>
      <c r="E54" s="14">
        <v>3319.81</v>
      </c>
      <c r="F54" s="50">
        <v>2205</v>
      </c>
      <c r="G54" s="14">
        <v>3311.36</v>
      </c>
      <c r="H54" s="50">
        <v>242</v>
      </c>
      <c r="I54" s="52">
        <v>3234.78</v>
      </c>
      <c r="J54" s="78" t="s">
        <v>62</v>
      </c>
      <c r="K54" s="49">
        <v>915</v>
      </c>
      <c r="L54" s="53">
        <v>3273.83</v>
      </c>
      <c r="M54" s="50"/>
      <c r="N54" s="14"/>
      <c r="O54" s="50">
        <v>687</v>
      </c>
      <c r="P54" s="14">
        <v>3285.87</v>
      </c>
      <c r="Q54" s="50">
        <v>228</v>
      </c>
      <c r="R54" s="52">
        <v>3237.53</v>
      </c>
      <c r="S54" s="7"/>
    </row>
    <row r="55" spans="1:19" x14ac:dyDescent="0.2">
      <c r="A55" s="78" t="s">
        <v>63</v>
      </c>
      <c r="B55" s="49">
        <v>2749</v>
      </c>
      <c r="C55" s="51">
        <v>3746.41</v>
      </c>
      <c r="D55" s="50">
        <v>982</v>
      </c>
      <c r="E55" s="14">
        <v>3765.65</v>
      </c>
      <c r="F55" s="50">
        <v>1549</v>
      </c>
      <c r="G55" s="14">
        <v>3733.46</v>
      </c>
      <c r="H55" s="50">
        <v>218</v>
      </c>
      <c r="I55" s="52">
        <v>3751.78</v>
      </c>
      <c r="J55" s="78" t="s">
        <v>63</v>
      </c>
      <c r="K55" s="49">
        <v>470</v>
      </c>
      <c r="L55" s="53">
        <v>3762.25</v>
      </c>
      <c r="M55" s="50"/>
      <c r="N55" s="14"/>
      <c r="O55" s="50">
        <v>356</v>
      </c>
      <c r="P55" s="14">
        <v>3764.26</v>
      </c>
      <c r="Q55" s="50">
        <v>114</v>
      </c>
      <c r="R55" s="52">
        <v>3755.98</v>
      </c>
      <c r="S55" s="7"/>
    </row>
    <row r="56" spans="1:19" x14ac:dyDescent="0.2">
      <c r="A56" s="78" t="s">
        <v>64</v>
      </c>
      <c r="B56" s="49">
        <v>3389</v>
      </c>
      <c r="C56" s="51">
        <v>4231.78</v>
      </c>
      <c r="D56" s="50">
        <v>1379</v>
      </c>
      <c r="E56" s="14">
        <v>4205.1899999999996</v>
      </c>
      <c r="F56" s="50">
        <v>1832</v>
      </c>
      <c r="G56" s="14">
        <v>4252.1899999999996</v>
      </c>
      <c r="H56" s="50">
        <v>178</v>
      </c>
      <c r="I56" s="52">
        <v>4227.6899999999996</v>
      </c>
      <c r="J56" s="78" t="s">
        <v>64</v>
      </c>
      <c r="K56" s="49">
        <v>887</v>
      </c>
      <c r="L56" s="53">
        <v>4260.1099999999997</v>
      </c>
      <c r="M56" s="50"/>
      <c r="N56" s="14"/>
      <c r="O56" s="50">
        <v>746</v>
      </c>
      <c r="P56" s="14">
        <v>4262.7</v>
      </c>
      <c r="Q56" s="50">
        <v>141</v>
      </c>
      <c r="R56" s="52">
        <v>4246.43</v>
      </c>
      <c r="S56" s="7"/>
    </row>
    <row r="57" spans="1:19" x14ac:dyDescent="0.2">
      <c r="A57" s="78" t="s">
        <v>65</v>
      </c>
      <c r="B57" s="49">
        <v>1277</v>
      </c>
      <c r="C57" s="51">
        <v>4732</v>
      </c>
      <c r="D57" s="50">
        <v>591</v>
      </c>
      <c r="E57" s="14">
        <v>4743.29</v>
      </c>
      <c r="F57" s="50">
        <v>579</v>
      </c>
      <c r="G57" s="14">
        <v>4717.71</v>
      </c>
      <c r="H57" s="50">
        <v>107</v>
      </c>
      <c r="I57" s="52">
        <v>4746.8999999999996</v>
      </c>
      <c r="J57" s="78" t="s">
        <v>65</v>
      </c>
      <c r="K57" s="49">
        <v>428</v>
      </c>
      <c r="L57" s="53">
        <v>4775.8100000000004</v>
      </c>
      <c r="M57" s="50"/>
      <c r="N57" s="14"/>
      <c r="O57" s="50">
        <v>359</v>
      </c>
      <c r="P57" s="14">
        <v>4778.92</v>
      </c>
      <c r="Q57" s="50">
        <v>69</v>
      </c>
      <c r="R57" s="52">
        <v>4759.6099999999997</v>
      </c>
      <c r="S57" s="7"/>
    </row>
    <row r="58" spans="1:19" x14ac:dyDescent="0.2">
      <c r="A58" s="78" t="s">
        <v>12</v>
      </c>
      <c r="B58" s="49">
        <v>1497</v>
      </c>
      <c r="C58" s="51">
        <v>5401.65</v>
      </c>
      <c r="D58" s="50">
        <v>973</v>
      </c>
      <c r="E58" s="14">
        <v>5410.61</v>
      </c>
      <c r="F58" s="50">
        <v>418</v>
      </c>
      <c r="G58" s="14">
        <v>5387.5</v>
      </c>
      <c r="H58" s="50">
        <v>106</v>
      </c>
      <c r="I58" s="52">
        <v>5375.15</v>
      </c>
      <c r="J58" s="78" t="s">
        <v>12</v>
      </c>
      <c r="K58" s="49">
        <v>592</v>
      </c>
      <c r="L58" s="17">
        <v>5364.21</v>
      </c>
      <c r="M58" s="50"/>
      <c r="N58" s="14"/>
      <c r="O58" s="50">
        <v>526</v>
      </c>
      <c r="P58" s="14">
        <v>5362.49</v>
      </c>
      <c r="Q58" s="50">
        <v>66</v>
      </c>
      <c r="R58" s="52">
        <v>5377.94</v>
      </c>
      <c r="S58" s="7"/>
    </row>
    <row r="59" spans="1:19" x14ac:dyDescent="0.2">
      <c r="A59" s="78" t="s">
        <v>13</v>
      </c>
      <c r="B59" s="49">
        <v>724</v>
      </c>
      <c r="C59" s="51">
        <v>6501.64</v>
      </c>
      <c r="D59" s="50">
        <v>585</v>
      </c>
      <c r="E59" s="14">
        <v>6500.92</v>
      </c>
      <c r="F59" s="50">
        <v>96</v>
      </c>
      <c r="G59" s="14">
        <v>6502.96</v>
      </c>
      <c r="H59" s="50">
        <v>43</v>
      </c>
      <c r="I59" s="52">
        <v>6508.48</v>
      </c>
      <c r="J59" s="78" t="s">
        <v>13</v>
      </c>
      <c r="K59" s="49">
        <v>261</v>
      </c>
      <c r="L59" s="17">
        <v>6439.73</v>
      </c>
      <c r="M59" s="50"/>
      <c r="N59" s="14"/>
      <c r="O59" s="50">
        <v>240</v>
      </c>
      <c r="P59" s="14">
        <v>6431.74</v>
      </c>
      <c r="Q59" s="50">
        <v>21</v>
      </c>
      <c r="R59" s="52">
        <v>6531.06</v>
      </c>
      <c r="S59" s="7"/>
    </row>
    <row r="60" spans="1:19" x14ac:dyDescent="0.2">
      <c r="A60" s="78" t="s">
        <v>14</v>
      </c>
      <c r="B60" s="49">
        <v>275</v>
      </c>
      <c r="C60" s="51">
        <v>7389.51</v>
      </c>
      <c r="D60" s="50">
        <v>208</v>
      </c>
      <c r="E60" s="14">
        <v>7355.89</v>
      </c>
      <c r="F60" s="50">
        <v>45</v>
      </c>
      <c r="G60" s="14">
        <v>7471.98</v>
      </c>
      <c r="H60" s="50">
        <v>22</v>
      </c>
      <c r="I60" s="52">
        <v>7538.68</v>
      </c>
      <c r="J60" s="78" t="s">
        <v>14</v>
      </c>
      <c r="K60" s="49">
        <v>141</v>
      </c>
      <c r="L60" s="17">
        <v>7440.35</v>
      </c>
      <c r="M60" s="50"/>
      <c r="N60" s="14"/>
      <c r="O60" s="50">
        <v>131</v>
      </c>
      <c r="P60" s="14">
        <v>7433.79</v>
      </c>
      <c r="Q60" s="50">
        <v>10</v>
      </c>
      <c r="R60" s="52">
        <v>7526.32</v>
      </c>
      <c r="S60" s="7"/>
    </row>
    <row r="61" spans="1:19" x14ac:dyDescent="0.2">
      <c r="A61" s="78" t="s">
        <v>74</v>
      </c>
      <c r="B61" s="49">
        <v>265</v>
      </c>
      <c r="C61" s="51">
        <v>9372.01</v>
      </c>
      <c r="D61" s="50">
        <v>191</v>
      </c>
      <c r="E61" s="14">
        <v>9450.15</v>
      </c>
      <c r="F61" s="50">
        <v>59</v>
      </c>
      <c r="G61" s="14">
        <v>9196.99</v>
      </c>
      <c r="H61" s="50">
        <v>15</v>
      </c>
      <c r="I61" s="52">
        <v>9065.3799999999992</v>
      </c>
      <c r="J61" s="78" t="s">
        <v>74</v>
      </c>
      <c r="K61" s="49">
        <v>67</v>
      </c>
      <c r="L61" s="17">
        <v>9135.08</v>
      </c>
      <c r="M61" s="50"/>
      <c r="N61" s="14"/>
      <c r="O61" s="50">
        <v>64</v>
      </c>
      <c r="P61" s="14">
        <v>9127.5400000000009</v>
      </c>
      <c r="Q61" s="50">
        <v>3</v>
      </c>
      <c r="R61" s="52">
        <v>9295.82</v>
      </c>
      <c r="S61" s="7"/>
    </row>
    <row r="62" spans="1:19" x14ac:dyDescent="0.2">
      <c r="A62" s="41" t="s">
        <v>1</v>
      </c>
      <c r="B62" s="54">
        <v>15869</v>
      </c>
      <c r="C62" s="55">
        <v>4090.19</v>
      </c>
      <c r="D62" s="54">
        <v>6470</v>
      </c>
      <c r="E62" s="55">
        <v>4550.0200000000004</v>
      </c>
      <c r="F62" s="54">
        <v>8226</v>
      </c>
      <c r="G62" s="55">
        <v>3751.65</v>
      </c>
      <c r="H62" s="54">
        <v>1173</v>
      </c>
      <c r="I62" s="55">
        <v>3927.91</v>
      </c>
      <c r="J62" s="41" t="s">
        <v>1</v>
      </c>
      <c r="K62" s="54">
        <v>6790</v>
      </c>
      <c r="L62" s="55">
        <v>3489.77</v>
      </c>
      <c r="M62" s="54"/>
      <c r="N62" s="55"/>
      <c r="O62" s="54">
        <v>5765</v>
      </c>
      <c r="P62" s="55">
        <v>3521.22</v>
      </c>
      <c r="Q62" s="54">
        <v>1025</v>
      </c>
      <c r="R62" s="55">
        <v>3312.86</v>
      </c>
      <c r="S62" s="7"/>
    </row>
    <row r="63" spans="1:19" x14ac:dyDescent="0.2">
      <c r="A63" s="47"/>
      <c r="B63" s="46"/>
      <c r="C63" s="17"/>
      <c r="D63" s="46"/>
      <c r="E63" s="17"/>
      <c r="F63" s="46"/>
      <c r="G63" s="17"/>
      <c r="H63" s="46"/>
      <c r="I63" s="17"/>
      <c r="J63" s="47"/>
      <c r="K63" s="46"/>
      <c r="L63" s="17"/>
      <c r="M63" s="46"/>
      <c r="N63" s="17"/>
      <c r="O63" s="46"/>
      <c r="P63" s="17"/>
      <c r="Q63" s="46"/>
      <c r="R63" s="17"/>
      <c r="S63" s="7"/>
    </row>
    <row r="64" spans="1:19" s="45" customFormat="1" x14ac:dyDescent="0.2">
      <c r="A64" s="44"/>
      <c r="B64" s="46"/>
      <c r="C64" s="17"/>
      <c r="D64" s="44"/>
      <c r="E64" s="14"/>
      <c r="F64" s="44"/>
      <c r="G64" s="14"/>
      <c r="H64" s="44"/>
      <c r="I64" s="14"/>
      <c r="L64" s="139"/>
      <c r="M64" s="13"/>
      <c r="N64" s="142"/>
      <c r="O64" s="13"/>
      <c r="P64" s="142"/>
      <c r="Q64" s="13"/>
      <c r="R64" s="142"/>
    </row>
    <row r="65" spans="1:18" x14ac:dyDescent="0.2">
      <c r="A65" s="15"/>
      <c r="B65" s="7"/>
      <c r="C65" s="138"/>
      <c r="D65" s="7"/>
      <c r="E65" s="138"/>
      <c r="F65" s="7"/>
      <c r="G65" s="138"/>
      <c r="H65" s="7"/>
      <c r="I65" s="138"/>
      <c r="J65" s="7"/>
      <c r="K65" s="7"/>
      <c r="L65" s="138"/>
      <c r="M65" s="7"/>
      <c r="N65" s="138"/>
      <c r="O65" s="7"/>
      <c r="P65" s="138"/>
      <c r="Q65" s="7"/>
      <c r="R65" s="138"/>
    </row>
    <row r="66" spans="1:18" x14ac:dyDescent="0.2">
      <c r="A66" s="47"/>
      <c r="B66" s="36"/>
      <c r="C66" s="40"/>
      <c r="D66" s="36"/>
      <c r="E66" s="40"/>
      <c r="F66" s="36"/>
      <c r="G66" s="40"/>
      <c r="H66" s="36"/>
      <c r="I66" s="40"/>
      <c r="J66" s="7"/>
      <c r="K66" s="7"/>
      <c r="L66" s="138"/>
      <c r="M66" s="7"/>
      <c r="N66" s="138"/>
      <c r="O66" s="7"/>
      <c r="P66" s="138"/>
      <c r="Q66" s="7"/>
      <c r="R66" s="138"/>
    </row>
    <row r="67" spans="1:18" x14ac:dyDescent="0.2">
      <c r="A67" s="15"/>
      <c r="B67" s="7"/>
      <c r="C67" s="138"/>
      <c r="D67" s="7"/>
      <c r="E67" s="138"/>
      <c r="F67" s="7"/>
      <c r="G67" s="138"/>
      <c r="H67" s="7"/>
      <c r="I67" s="138"/>
      <c r="J67" s="7"/>
      <c r="K67" s="7"/>
      <c r="L67" s="138"/>
      <c r="M67" s="7"/>
      <c r="N67" s="138"/>
      <c r="O67" s="7"/>
      <c r="P67" s="138"/>
      <c r="Q67" s="7"/>
      <c r="R67" s="138"/>
    </row>
    <row r="68" spans="1:18" x14ac:dyDescent="0.2">
      <c r="A68" s="7"/>
      <c r="B68" s="7"/>
      <c r="C68" s="138"/>
      <c r="D68" s="7"/>
      <c r="E68" s="138"/>
      <c r="F68" s="7"/>
      <c r="G68" s="138"/>
      <c r="H68" s="7"/>
      <c r="I68" s="138"/>
      <c r="J68" s="7"/>
      <c r="K68" s="7"/>
      <c r="L68" s="138"/>
      <c r="M68" s="7"/>
      <c r="N68" s="138"/>
      <c r="O68" s="7"/>
      <c r="P68" s="138"/>
      <c r="Q68" s="7"/>
      <c r="R68" s="138"/>
    </row>
    <row r="69" spans="1:18" x14ac:dyDescent="0.2">
      <c r="A69" s="7"/>
      <c r="B69" s="7"/>
      <c r="C69" s="138"/>
      <c r="D69" s="7"/>
      <c r="E69" s="138"/>
      <c r="F69" s="7"/>
      <c r="G69" s="138"/>
      <c r="H69" s="7"/>
      <c r="I69" s="138"/>
      <c r="J69" s="7"/>
      <c r="K69" s="7"/>
      <c r="L69" s="138"/>
      <c r="M69" s="7"/>
      <c r="N69" s="138"/>
      <c r="O69" s="7"/>
      <c r="P69" s="138"/>
      <c r="Q69" s="7"/>
      <c r="R69" s="138"/>
    </row>
    <row r="70" spans="1:18" x14ac:dyDescent="0.2">
      <c r="A70" s="7"/>
      <c r="B70" s="7"/>
      <c r="C70" s="138"/>
      <c r="D70" s="7"/>
      <c r="E70" s="138"/>
      <c r="F70" s="7"/>
      <c r="G70" s="138"/>
      <c r="H70" s="7"/>
      <c r="I70" s="138"/>
      <c r="J70" s="7"/>
      <c r="K70" s="7"/>
      <c r="L70" s="138"/>
      <c r="M70" s="7"/>
      <c r="N70" s="138"/>
      <c r="O70" s="7"/>
      <c r="P70" s="138"/>
      <c r="Q70" s="7"/>
      <c r="R70" s="138"/>
    </row>
    <row r="71" spans="1:18" x14ac:dyDescent="0.2">
      <c r="A71" s="7"/>
      <c r="B71" s="7"/>
      <c r="C71" s="138"/>
      <c r="D71" s="7"/>
      <c r="E71" s="138"/>
      <c r="F71" s="7"/>
      <c r="G71" s="138"/>
      <c r="H71" s="7"/>
      <c r="I71" s="138"/>
      <c r="J71" s="7"/>
      <c r="K71" s="7"/>
      <c r="L71" s="138"/>
      <c r="M71" s="7"/>
      <c r="N71" s="138"/>
      <c r="O71" s="7"/>
      <c r="P71" s="138"/>
      <c r="Q71" s="7"/>
      <c r="R71" s="138"/>
    </row>
    <row r="72" spans="1:18" x14ac:dyDescent="0.2">
      <c r="A72" s="7"/>
      <c r="B72" s="7"/>
      <c r="C72" s="138"/>
      <c r="D72" s="7"/>
      <c r="E72" s="138"/>
      <c r="F72" s="7"/>
      <c r="G72" s="138"/>
      <c r="H72" s="7"/>
      <c r="I72" s="138"/>
      <c r="J72" s="7"/>
      <c r="K72" s="7"/>
      <c r="L72" s="138"/>
      <c r="M72" s="7"/>
      <c r="N72" s="138"/>
      <c r="O72" s="7"/>
      <c r="P72" s="138"/>
      <c r="Q72" s="7"/>
      <c r="R72" s="138"/>
    </row>
    <row r="73" spans="1:18" x14ac:dyDescent="0.2">
      <c r="A73" s="7"/>
      <c r="B73" s="7"/>
      <c r="C73" s="138"/>
      <c r="D73" s="7"/>
      <c r="E73" s="138"/>
      <c r="F73" s="7"/>
      <c r="G73" s="138"/>
      <c r="H73" s="7"/>
      <c r="I73" s="138"/>
      <c r="J73" s="7"/>
      <c r="K73" s="7"/>
      <c r="L73" s="138"/>
      <c r="M73" s="7"/>
      <c r="N73" s="138"/>
      <c r="O73" s="7"/>
      <c r="P73" s="138"/>
      <c r="Q73" s="7"/>
      <c r="R73" s="138"/>
    </row>
    <row r="74" spans="1:18" x14ac:dyDescent="0.2">
      <c r="A74" s="7"/>
      <c r="B74" s="7"/>
      <c r="C74" s="138"/>
      <c r="D74" s="7"/>
      <c r="E74" s="138"/>
      <c r="F74" s="7"/>
      <c r="G74" s="138"/>
      <c r="H74" s="7"/>
      <c r="I74" s="138"/>
      <c r="J74" s="7"/>
      <c r="K74" s="7"/>
      <c r="L74" s="138"/>
      <c r="M74" s="7"/>
      <c r="N74" s="138"/>
      <c r="O74" s="7"/>
      <c r="P74" s="138"/>
      <c r="Q74" s="7"/>
      <c r="R74" s="138"/>
    </row>
    <row r="75" spans="1:18" x14ac:dyDescent="0.2">
      <c r="A75" s="7"/>
      <c r="B75" s="7"/>
      <c r="C75" s="138"/>
      <c r="D75" s="7"/>
      <c r="E75" s="138"/>
      <c r="F75" s="7"/>
      <c r="G75" s="138"/>
      <c r="H75" s="7"/>
      <c r="I75" s="138"/>
      <c r="J75" s="7"/>
      <c r="K75" s="7"/>
      <c r="L75" s="138"/>
      <c r="M75" s="7"/>
      <c r="N75" s="138"/>
      <c r="O75" s="7"/>
      <c r="P75" s="138"/>
      <c r="Q75" s="7"/>
      <c r="R75" s="138"/>
    </row>
    <row r="76" spans="1:18" x14ac:dyDescent="0.2">
      <c r="A76" s="7"/>
      <c r="B76" s="7"/>
      <c r="C76" s="138"/>
      <c r="D76" s="7"/>
      <c r="E76" s="138"/>
      <c r="F76" s="7"/>
      <c r="G76" s="138"/>
      <c r="H76" s="7"/>
      <c r="I76" s="138"/>
      <c r="J76" s="7"/>
      <c r="K76" s="7"/>
      <c r="L76" s="138"/>
      <c r="M76" s="7"/>
      <c r="N76" s="138"/>
      <c r="O76" s="7"/>
      <c r="P76" s="138"/>
      <c r="Q76" s="7"/>
      <c r="R76" s="138"/>
    </row>
  </sheetData>
  <mergeCells count="41">
    <mergeCell ref="A6:I6"/>
    <mergeCell ref="J6:R6"/>
    <mergeCell ref="A7:I7"/>
    <mergeCell ref="J7:R7"/>
    <mergeCell ref="A8:I8"/>
    <mergeCell ref="J8:R8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J41:R41"/>
    <mergeCell ref="A38:I38"/>
    <mergeCell ref="J38:R38"/>
    <mergeCell ref="A39:I39"/>
    <mergeCell ref="J39:R39"/>
    <mergeCell ref="A40:I40"/>
    <mergeCell ref="J40:R40"/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tabSelected="1" topLeftCell="A7" zoomScale="110" zoomScaleNormal="110" workbookViewId="0">
      <selection activeCell="M15" sqref="M15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107" customWidth="1"/>
    <col min="4" max="4" width="8.85546875" style="3" customWidth="1"/>
    <col min="5" max="5" width="9.85546875" style="107" customWidth="1"/>
    <col min="6" max="6" width="8.85546875" style="3" customWidth="1"/>
    <col min="7" max="7" width="10.28515625" style="107" customWidth="1"/>
    <col min="8" max="8" width="9.140625" style="3"/>
    <col min="9" max="9" width="9.5703125" style="107" customWidth="1"/>
    <col min="10" max="10" width="16.140625" style="3" customWidth="1"/>
    <col min="11" max="11" width="9.140625" style="3" customWidth="1"/>
    <col min="12" max="12" width="9.140625" style="107"/>
    <col min="13" max="13" width="8.85546875" style="3" customWidth="1"/>
    <col min="14" max="14" width="9.140625" style="107"/>
    <col min="15" max="15" width="8.85546875" style="3" customWidth="1"/>
    <col min="16" max="16" width="9.140625" style="107"/>
    <col min="17" max="17" width="9.85546875" style="3" customWidth="1"/>
    <col min="18" max="18" width="9.7109375" style="107" customWidth="1"/>
    <col min="19" max="22" width="9.140625" style="3" customWidth="1"/>
    <col min="23" max="23" width="9.140625" style="103" customWidth="1"/>
    <col min="24" max="24" width="9.140625" style="3" customWidth="1"/>
    <col min="25" max="16384" width="9.140625" style="3"/>
  </cols>
  <sheetData>
    <row r="1" spans="1:23" x14ac:dyDescent="0.2">
      <c r="A1" s="25" t="s">
        <v>2</v>
      </c>
      <c r="B1" s="25"/>
      <c r="C1" s="131"/>
      <c r="J1" s="25" t="s">
        <v>2</v>
      </c>
      <c r="K1" s="25"/>
      <c r="L1" s="131"/>
    </row>
    <row r="2" spans="1:23" x14ac:dyDescent="0.2">
      <c r="A2" s="25" t="s">
        <v>3</v>
      </c>
      <c r="B2" s="25"/>
      <c r="C2" s="131"/>
      <c r="J2" s="25" t="s">
        <v>3</v>
      </c>
      <c r="K2" s="25"/>
      <c r="L2" s="131"/>
    </row>
    <row r="3" spans="1:23" x14ac:dyDescent="0.2">
      <c r="A3" s="26" t="s">
        <v>0</v>
      </c>
      <c r="B3" s="26"/>
      <c r="C3" s="132"/>
      <c r="J3" s="26" t="s">
        <v>0</v>
      </c>
      <c r="K3" s="26"/>
      <c r="L3" s="132"/>
    </row>
    <row r="4" spans="1:23" x14ac:dyDescent="0.2">
      <c r="A4" s="26"/>
      <c r="B4" s="26"/>
      <c r="C4" s="132"/>
      <c r="J4" s="26"/>
      <c r="K4" s="26"/>
      <c r="L4" s="132"/>
    </row>
    <row r="6" spans="1:23" ht="12.75" x14ac:dyDescent="0.2">
      <c r="A6" s="171" t="s">
        <v>24</v>
      </c>
      <c r="B6" s="171"/>
      <c r="C6" s="171"/>
      <c r="D6" s="171"/>
      <c r="E6" s="171"/>
      <c r="F6" s="171"/>
      <c r="G6" s="171"/>
      <c r="H6" s="171"/>
      <c r="I6" s="171"/>
      <c r="J6" s="171" t="s">
        <v>25</v>
      </c>
      <c r="K6" s="171"/>
      <c r="L6" s="171"/>
      <c r="M6" s="171"/>
      <c r="N6" s="171"/>
      <c r="O6" s="171"/>
      <c r="P6" s="171"/>
      <c r="Q6" s="171"/>
      <c r="R6" s="171"/>
    </row>
    <row r="7" spans="1:23" ht="12.75" x14ac:dyDescent="0.2">
      <c r="A7" s="171" t="s">
        <v>23</v>
      </c>
      <c r="B7" s="171"/>
      <c r="C7" s="171"/>
      <c r="D7" s="171"/>
      <c r="E7" s="171"/>
      <c r="F7" s="171"/>
      <c r="G7" s="171"/>
      <c r="H7" s="171"/>
      <c r="I7" s="171"/>
      <c r="J7" s="171" t="s">
        <v>23</v>
      </c>
      <c r="K7" s="171"/>
      <c r="L7" s="171"/>
      <c r="M7" s="171"/>
      <c r="N7" s="171"/>
      <c r="O7" s="171"/>
      <c r="P7" s="171"/>
      <c r="Q7" s="171"/>
      <c r="R7" s="171"/>
    </row>
    <row r="8" spans="1:23" ht="12.75" x14ac:dyDescent="0.2">
      <c r="A8" s="176" t="s">
        <v>67</v>
      </c>
      <c r="B8" s="176"/>
      <c r="C8" s="176"/>
      <c r="D8" s="176"/>
      <c r="E8" s="176"/>
      <c r="F8" s="176"/>
      <c r="G8" s="176"/>
      <c r="H8" s="176"/>
      <c r="I8" s="176"/>
      <c r="J8" s="171" t="s">
        <v>57</v>
      </c>
      <c r="K8" s="171"/>
      <c r="L8" s="171"/>
      <c r="M8" s="171"/>
      <c r="N8" s="171"/>
      <c r="O8" s="171"/>
      <c r="P8" s="171"/>
      <c r="Q8" s="171"/>
      <c r="R8" s="171"/>
    </row>
    <row r="9" spans="1:23" ht="12.75" x14ac:dyDescent="0.2">
      <c r="A9" s="176" t="s">
        <v>71</v>
      </c>
      <c r="B9" s="176"/>
      <c r="C9" s="176"/>
      <c r="D9" s="176"/>
      <c r="E9" s="176"/>
      <c r="F9" s="176"/>
      <c r="G9" s="176"/>
      <c r="H9" s="176"/>
      <c r="I9" s="176"/>
      <c r="J9" s="171" t="s">
        <v>68</v>
      </c>
      <c r="K9" s="171"/>
      <c r="L9" s="171"/>
      <c r="M9" s="171"/>
      <c r="N9" s="171"/>
      <c r="O9" s="171"/>
      <c r="P9" s="171"/>
      <c r="Q9" s="171"/>
      <c r="R9" s="171"/>
    </row>
    <row r="10" spans="1:23" ht="12.75" x14ac:dyDescent="0.2">
      <c r="A10" s="167" t="str">
        <f>'u veljači 2022.-prema svotama'!A10:I10</f>
        <v>za siječanj 2022. (isplata u veljači 2022.)</v>
      </c>
      <c r="B10" s="167"/>
      <c r="C10" s="167"/>
      <c r="D10" s="167"/>
      <c r="E10" s="167"/>
      <c r="F10" s="167"/>
      <c r="G10" s="167"/>
      <c r="H10" s="167"/>
      <c r="I10" s="167"/>
      <c r="J10" s="176" t="s">
        <v>71</v>
      </c>
      <c r="K10" s="176"/>
      <c r="L10" s="176"/>
      <c r="M10" s="176"/>
      <c r="N10" s="176"/>
      <c r="O10" s="176"/>
      <c r="P10" s="176"/>
      <c r="Q10" s="176"/>
      <c r="R10" s="176"/>
    </row>
    <row r="11" spans="1:23" ht="12.75" customHeight="1" x14ac:dyDescent="0.2">
      <c r="J11" s="167" t="str">
        <f>A10</f>
        <v>za siječanj 2022. (isplata u veljači 2022.)</v>
      </c>
      <c r="K11" s="167"/>
      <c r="L11" s="167"/>
      <c r="M11" s="167"/>
      <c r="N11" s="167"/>
      <c r="O11" s="167"/>
      <c r="P11" s="167"/>
      <c r="Q11" s="167"/>
      <c r="R11" s="167"/>
    </row>
    <row r="12" spans="1:23" x14ac:dyDescent="0.2">
      <c r="A12" s="26" t="s">
        <v>4</v>
      </c>
      <c r="J12" s="26" t="s">
        <v>5</v>
      </c>
    </row>
    <row r="13" spans="1:23" x14ac:dyDescent="0.2">
      <c r="A13" s="27"/>
      <c r="B13" s="172" t="s">
        <v>6</v>
      </c>
      <c r="C13" s="173"/>
      <c r="D13" s="173"/>
      <c r="E13" s="173"/>
      <c r="F13" s="173"/>
      <c r="G13" s="173"/>
      <c r="H13" s="173"/>
      <c r="I13" s="174"/>
      <c r="J13" s="27"/>
      <c r="K13" s="172" t="s">
        <v>6</v>
      </c>
      <c r="L13" s="173"/>
      <c r="M13" s="173"/>
      <c r="N13" s="173"/>
      <c r="O13" s="173"/>
      <c r="P13" s="173"/>
      <c r="Q13" s="173"/>
      <c r="R13" s="174"/>
    </row>
    <row r="14" spans="1:23" x14ac:dyDescent="0.2">
      <c r="A14" s="28"/>
      <c r="B14" s="172" t="s">
        <v>1</v>
      </c>
      <c r="C14" s="174"/>
      <c r="D14" s="172" t="s">
        <v>7</v>
      </c>
      <c r="E14" s="174"/>
      <c r="F14" s="172" t="s">
        <v>69</v>
      </c>
      <c r="G14" s="174"/>
      <c r="H14" s="172" t="s">
        <v>8</v>
      </c>
      <c r="I14" s="174"/>
      <c r="J14" s="28"/>
      <c r="K14" s="172" t="s">
        <v>1</v>
      </c>
      <c r="L14" s="174"/>
      <c r="M14" s="172" t="s">
        <v>104</v>
      </c>
      <c r="N14" s="174"/>
      <c r="O14" s="172" t="s">
        <v>69</v>
      </c>
      <c r="P14" s="174"/>
      <c r="Q14" s="172" t="s">
        <v>8</v>
      </c>
      <c r="R14" s="174"/>
    </row>
    <row r="15" spans="1:23" ht="24" x14ac:dyDescent="0.2">
      <c r="A15" s="29" t="s">
        <v>19</v>
      </c>
      <c r="B15" s="30" t="s">
        <v>20</v>
      </c>
      <c r="C15" s="133" t="s">
        <v>21</v>
      </c>
      <c r="D15" s="31" t="s">
        <v>20</v>
      </c>
      <c r="E15" s="133" t="s">
        <v>21</v>
      </c>
      <c r="F15" s="31" t="s">
        <v>20</v>
      </c>
      <c r="G15" s="133" t="s">
        <v>21</v>
      </c>
      <c r="H15" s="31" t="s">
        <v>22</v>
      </c>
      <c r="I15" s="133" t="s">
        <v>21</v>
      </c>
      <c r="J15" s="29" t="s">
        <v>19</v>
      </c>
      <c r="K15" s="30" t="s">
        <v>20</v>
      </c>
      <c r="L15" s="133" t="s">
        <v>21</v>
      </c>
      <c r="M15" s="31" t="s">
        <v>20</v>
      </c>
      <c r="N15" s="133" t="s">
        <v>21</v>
      </c>
      <c r="O15" s="31" t="s">
        <v>20</v>
      </c>
      <c r="P15" s="133" t="s">
        <v>21</v>
      </c>
      <c r="Q15" s="31" t="s">
        <v>22</v>
      </c>
      <c r="R15" s="133" t="s">
        <v>21</v>
      </c>
    </row>
    <row r="16" spans="1:23" s="33" customFormat="1" ht="8.25" customHeight="1" x14ac:dyDescent="0.15">
      <c r="A16" s="32">
        <v>0</v>
      </c>
      <c r="B16" s="32">
        <v>1</v>
      </c>
      <c r="C16" s="134">
        <v>2</v>
      </c>
      <c r="D16" s="32">
        <v>3</v>
      </c>
      <c r="E16" s="134">
        <v>4</v>
      </c>
      <c r="F16" s="32">
        <v>5</v>
      </c>
      <c r="G16" s="134">
        <v>6</v>
      </c>
      <c r="H16" s="32">
        <v>7</v>
      </c>
      <c r="I16" s="134">
        <v>8</v>
      </c>
      <c r="J16" s="32">
        <v>0</v>
      </c>
      <c r="K16" s="32">
        <v>1</v>
      </c>
      <c r="L16" s="134">
        <v>2</v>
      </c>
      <c r="M16" s="32">
        <v>3</v>
      </c>
      <c r="N16" s="134">
        <v>4</v>
      </c>
      <c r="O16" s="32">
        <v>5</v>
      </c>
      <c r="P16" s="134">
        <v>6</v>
      </c>
      <c r="Q16" s="32">
        <v>7</v>
      </c>
      <c r="R16" s="134">
        <v>8</v>
      </c>
      <c r="W16" s="104"/>
    </row>
    <row r="17" spans="1:23" x14ac:dyDescent="0.2">
      <c r="A17" s="78" t="s">
        <v>59</v>
      </c>
      <c r="B17" s="34">
        <v>2926</v>
      </c>
      <c r="C17" s="40">
        <v>329.66</v>
      </c>
      <c r="D17" s="35">
        <v>847</v>
      </c>
      <c r="E17" s="38">
        <v>302.73</v>
      </c>
      <c r="F17" s="35">
        <v>1504</v>
      </c>
      <c r="G17" s="38">
        <v>344.38</v>
      </c>
      <c r="H17" s="35">
        <v>575</v>
      </c>
      <c r="I17" s="39">
        <v>330.83</v>
      </c>
      <c r="J17" s="78" t="s">
        <v>59</v>
      </c>
      <c r="K17" s="34" t="s">
        <v>95</v>
      </c>
      <c r="L17" s="37" t="s">
        <v>96</v>
      </c>
      <c r="M17" s="35" t="s">
        <v>95</v>
      </c>
      <c r="N17" s="38" t="s">
        <v>96</v>
      </c>
      <c r="O17" s="35" t="s">
        <v>95</v>
      </c>
      <c r="P17" s="107" t="s">
        <v>96</v>
      </c>
      <c r="Q17" s="35" t="s">
        <v>95</v>
      </c>
      <c r="R17" s="39" t="s">
        <v>96</v>
      </c>
    </row>
    <row r="18" spans="1:23" x14ac:dyDescent="0.2">
      <c r="A18" s="78" t="s">
        <v>9</v>
      </c>
      <c r="B18" s="34">
        <v>18907</v>
      </c>
      <c r="C18" s="37">
        <v>811.34</v>
      </c>
      <c r="D18" s="35">
        <v>7270</v>
      </c>
      <c r="E18" s="38">
        <v>809.4</v>
      </c>
      <c r="F18" s="35">
        <v>3265</v>
      </c>
      <c r="G18" s="38">
        <v>806.66</v>
      </c>
      <c r="H18" s="35">
        <v>8372</v>
      </c>
      <c r="I18" s="39">
        <v>814.84</v>
      </c>
      <c r="J18" s="78" t="s">
        <v>9</v>
      </c>
      <c r="K18" s="34">
        <v>10</v>
      </c>
      <c r="L18" s="37">
        <v>904.52</v>
      </c>
      <c r="M18" s="35">
        <v>2</v>
      </c>
      <c r="N18" s="38">
        <v>946.35</v>
      </c>
      <c r="O18" s="35">
        <v>8</v>
      </c>
      <c r="P18" s="38">
        <v>894.07</v>
      </c>
      <c r="Q18" s="35" t="s">
        <v>95</v>
      </c>
      <c r="R18" s="39" t="s">
        <v>96</v>
      </c>
      <c r="W18" s="105">
        <f>C31-'u veljači 2022.'!E21</f>
        <v>0</v>
      </c>
    </row>
    <row r="19" spans="1:23" x14ac:dyDescent="0.2">
      <c r="A19" s="78" t="s">
        <v>10</v>
      </c>
      <c r="B19" s="34">
        <v>84532</v>
      </c>
      <c r="C19" s="37">
        <v>1248.18</v>
      </c>
      <c r="D19" s="35">
        <v>43367</v>
      </c>
      <c r="E19" s="38">
        <v>1251.69</v>
      </c>
      <c r="F19" s="35">
        <v>11263</v>
      </c>
      <c r="G19" s="38">
        <v>1287</v>
      </c>
      <c r="H19" s="35">
        <v>29902</v>
      </c>
      <c r="I19" s="39">
        <v>1228.47</v>
      </c>
      <c r="J19" s="78" t="s">
        <v>10</v>
      </c>
      <c r="K19" s="34">
        <v>33</v>
      </c>
      <c r="L19" s="37">
        <v>1299.21</v>
      </c>
      <c r="M19" s="35">
        <v>2</v>
      </c>
      <c r="N19" s="38">
        <v>1372.28</v>
      </c>
      <c r="O19" s="35">
        <v>21</v>
      </c>
      <c r="P19" s="38">
        <v>1268.0999999999999</v>
      </c>
      <c r="Q19" s="35">
        <v>10</v>
      </c>
      <c r="R19" s="39">
        <v>1349.93</v>
      </c>
    </row>
    <row r="20" spans="1:23" x14ac:dyDescent="0.2">
      <c r="A20" s="78" t="s">
        <v>11</v>
      </c>
      <c r="B20" s="34">
        <v>128215</v>
      </c>
      <c r="C20" s="37">
        <v>1763.26</v>
      </c>
      <c r="D20" s="35">
        <v>75665</v>
      </c>
      <c r="E20" s="38">
        <v>1769.03</v>
      </c>
      <c r="F20" s="35">
        <v>23950</v>
      </c>
      <c r="G20" s="38">
        <v>1766.98</v>
      </c>
      <c r="H20" s="35">
        <v>28600</v>
      </c>
      <c r="I20" s="39">
        <v>1744.89</v>
      </c>
      <c r="J20" s="78" t="s">
        <v>11</v>
      </c>
      <c r="K20" s="34">
        <v>145</v>
      </c>
      <c r="L20" s="37">
        <v>1799.4</v>
      </c>
      <c r="M20" s="35">
        <v>1</v>
      </c>
      <c r="N20" s="38">
        <v>1644.93</v>
      </c>
      <c r="O20" s="35">
        <v>104</v>
      </c>
      <c r="P20" s="38">
        <v>1773.99</v>
      </c>
      <c r="Q20" s="35">
        <v>40</v>
      </c>
      <c r="R20" s="39">
        <v>1869.34</v>
      </c>
    </row>
    <row r="21" spans="1:23" x14ac:dyDescent="0.2">
      <c r="A21" s="78" t="s">
        <v>60</v>
      </c>
      <c r="B21" s="34">
        <v>186774</v>
      </c>
      <c r="C21" s="37">
        <v>2247.34</v>
      </c>
      <c r="D21" s="35">
        <v>116216</v>
      </c>
      <c r="E21" s="38">
        <v>2250.58</v>
      </c>
      <c r="F21" s="35">
        <v>25635</v>
      </c>
      <c r="G21" s="38">
        <v>2235.86</v>
      </c>
      <c r="H21" s="35">
        <v>44923</v>
      </c>
      <c r="I21" s="39">
        <v>2245.4899999999998</v>
      </c>
      <c r="J21" s="78" t="s">
        <v>60</v>
      </c>
      <c r="K21" s="34">
        <v>1288</v>
      </c>
      <c r="L21" s="37">
        <v>2330.1999999999998</v>
      </c>
      <c r="M21" s="35">
        <v>20</v>
      </c>
      <c r="N21" s="38">
        <v>2363.3000000000002</v>
      </c>
      <c r="O21" s="35">
        <v>738</v>
      </c>
      <c r="P21" s="38">
        <v>2377.54</v>
      </c>
      <c r="Q21" s="35">
        <v>530</v>
      </c>
      <c r="R21" s="39">
        <v>2263.0500000000002</v>
      </c>
    </row>
    <row r="22" spans="1:23" x14ac:dyDescent="0.2">
      <c r="A22" s="78" t="s">
        <v>61</v>
      </c>
      <c r="B22" s="34">
        <v>134775</v>
      </c>
      <c r="C22" s="37">
        <v>2734.27</v>
      </c>
      <c r="D22" s="35">
        <v>94779</v>
      </c>
      <c r="E22" s="38">
        <v>2737.95</v>
      </c>
      <c r="F22" s="35">
        <v>12876</v>
      </c>
      <c r="G22" s="38">
        <v>2719.28</v>
      </c>
      <c r="H22" s="35">
        <v>27120</v>
      </c>
      <c r="I22" s="39">
        <v>2728.52</v>
      </c>
      <c r="J22" s="78" t="s">
        <v>61</v>
      </c>
      <c r="K22" s="34">
        <v>2814</v>
      </c>
      <c r="L22" s="37">
        <v>2778.05</v>
      </c>
      <c r="M22" s="35">
        <v>55</v>
      </c>
      <c r="N22" s="38">
        <v>2915.89</v>
      </c>
      <c r="O22" s="35">
        <v>2125</v>
      </c>
      <c r="P22" s="38">
        <v>2782.95</v>
      </c>
      <c r="Q22" s="35">
        <v>634</v>
      </c>
      <c r="R22" s="39">
        <v>2749.67</v>
      </c>
    </row>
    <row r="23" spans="1:23" x14ac:dyDescent="0.2">
      <c r="A23" s="78" t="s">
        <v>62</v>
      </c>
      <c r="B23" s="34">
        <v>132201</v>
      </c>
      <c r="C23" s="37">
        <v>3207.51</v>
      </c>
      <c r="D23" s="35">
        <v>104528</v>
      </c>
      <c r="E23" s="38">
        <v>3207.26</v>
      </c>
      <c r="F23" s="35">
        <v>10518</v>
      </c>
      <c r="G23" s="38">
        <v>3177.36</v>
      </c>
      <c r="H23" s="35">
        <v>17155</v>
      </c>
      <c r="I23" s="39">
        <v>3227.52</v>
      </c>
      <c r="J23" s="78" t="s">
        <v>62</v>
      </c>
      <c r="K23" s="34">
        <v>7932</v>
      </c>
      <c r="L23" s="37">
        <v>3233.36</v>
      </c>
      <c r="M23" s="35">
        <v>2401</v>
      </c>
      <c r="N23" s="38">
        <v>3178.51</v>
      </c>
      <c r="O23" s="35">
        <v>4799</v>
      </c>
      <c r="P23" s="38">
        <v>3268.64</v>
      </c>
      <c r="Q23" s="35">
        <v>732</v>
      </c>
      <c r="R23" s="39">
        <v>3181.97</v>
      </c>
    </row>
    <row r="24" spans="1:23" x14ac:dyDescent="0.2">
      <c r="A24" s="78" t="s">
        <v>63</v>
      </c>
      <c r="B24" s="34">
        <v>81131</v>
      </c>
      <c r="C24" s="37">
        <v>3738.09</v>
      </c>
      <c r="D24" s="35">
        <v>68293</v>
      </c>
      <c r="E24" s="38">
        <v>3739.8</v>
      </c>
      <c r="F24" s="35">
        <v>3454</v>
      </c>
      <c r="G24" s="38">
        <v>3721.2</v>
      </c>
      <c r="H24" s="35">
        <v>9384</v>
      </c>
      <c r="I24" s="39">
        <v>3731.88</v>
      </c>
      <c r="J24" s="78" t="s">
        <v>63</v>
      </c>
      <c r="K24" s="34">
        <v>4529</v>
      </c>
      <c r="L24" s="37">
        <v>3755.32</v>
      </c>
      <c r="M24" s="35">
        <v>591</v>
      </c>
      <c r="N24" s="38">
        <v>3703.4</v>
      </c>
      <c r="O24" s="35">
        <v>3338</v>
      </c>
      <c r="P24" s="38">
        <v>3765.4</v>
      </c>
      <c r="Q24" s="35">
        <v>600</v>
      </c>
      <c r="R24" s="39">
        <v>3750.34</v>
      </c>
    </row>
    <row r="25" spans="1:23" x14ac:dyDescent="0.2">
      <c r="A25" s="78" t="s">
        <v>64</v>
      </c>
      <c r="B25" s="34">
        <v>64198</v>
      </c>
      <c r="C25" s="37">
        <v>4237.1099999999997</v>
      </c>
      <c r="D25" s="35">
        <v>56108</v>
      </c>
      <c r="E25" s="38">
        <v>4238.3900000000003</v>
      </c>
      <c r="F25" s="35">
        <v>1625</v>
      </c>
      <c r="G25" s="38">
        <v>4219.58</v>
      </c>
      <c r="H25" s="35">
        <v>6465</v>
      </c>
      <c r="I25" s="39">
        <v>4230.43</v>
      </c>
      <c r="J25" s="78" t="s">
        <v>64</v>
      </c>
      <c r="K25" s="34">
        <v>7128</v>
      </c>
      <c r="L25" s="37">
        <v>4259.1499999999996</v>
      </c>
      <c r="M25" s="35">
        <v>183</v>
      </c>
      <c r="N25" s="38">
        <v>4238.5</v>
      </c>
      <c r="O25" s="35">
        <v>6278</v>
      </c>
      <c r="P25" s="38">
        <v>4262.0200000000004</v>
      </c>
      <c r="Q25" s="35">
        <v>667</v>
      </c>
      <c r="R25" s="39">
        <v>4237.78</v>
      </c>
    </row>
    <row r="26" spans="1:23" x14ac:dyDescent="0.2">
      <c r="A26" s="78" t="s">
        <v>65</v>
      </c>
      <c r="B26" s="34">
        <v>42559</v>
      </c>
      <c r="C26" s="37">
        <v>4731.32</v>
      </c>
      <c r="D26" s="35">
        <v>38509</v>
      </c>
      <c r="E26" s="38">
        <v>4731.47</v>
      </c>
      <c r="F26" s="35">
        <v>668</v>
      </c>
      <c r="G26" s="38">
        <v>4722.38</v>
      </c>
      <c r="H26" s="35">
        <v>3382</v>
      </c>
      <c r="I26" s="39">
        <v>4731.37</v>
      </c>
      <c r="J26" s="78" t="s">
        <v>65</v>
      </c>
      <c r="K26" s="34">
        <v>3866</v>
      </c>
      <c r="L26" s="37">
        <v>4732.66</v>
      </c>
      <c r="M26" s="35">
        <v>50</v>
      </c>
      <c r="N26" s="38">
        <v>4752.51</v>
      </c>
      <c r="O26" s="35">
        <v>2979</v>
      </c>
      <c r="P26" s="38">
        <v>4745.21</v>
      </c>
      <c r="Q26" s="35">
        <v>837</v>
      </c>
      <c r="R26" s="39">
        <v>4686.8100000000004</v>
      </c>
    </row>
    <row r="27" spans="1:23" x14ac:dyDescent="0.2">
      <c r="A27" s="78" t="s">
        <v>12</v>
      </c>
      <c r="B27" s="34">
        <v>43927</v>
      </c>
      <c r="C27" s="40">
        <v>5425.34</v>
      </c>
      <c r="D27" s="35">
        <v>39690</v>
      </c>
      <c r="E27" s="38">
        <v>5424.65</v>
      </c>
      <c r="F27" s="35">
        <v>623</v>
      </c>
      <c r="G27" s="38">
        <v>5426.49</v>
      </c>
      <c r="H27" s="35">
        <v>3614</v>
      </c>
      <c r="I27" s="39">
        <v>5432.73</v>
      </c>
      <c r="J27" s="78" t="s">
        <v>12</v>
      </c>
      <c r="K27" s="34">
        <v>8875</v>
      </c>
      <c r="L27" s="40">
        <v>5444.5</v>
      </c>
      <c r="M27" s="35">
        <v>101</v>
      </c>
      <c r="N27" s="38">
        <v>5390.27</v>
      </c>
      <c r="O27" s="35">
        <v>7373</v>
      </c>
      <c r="P27" s="38">
        <v>5434.14</v>
      </c>
      <c r="Q27" s="35">
        <v>1401</v>
      </c>
      <c r="R27" s="39">
        <v>5502.93</v>
      </c>
    </row>
    <row r="28" spans="1:23" x14ac:dyDescent="0.2">
      <c r="A28" s="78" t="s">
        <v>13</v>
      </c>
      <c r="B28" s="34">
        <v>20674</v>
      </c>
      <c r="C28" s="40">
        <v>6451.8</v>
      </c>
      <c r="D28" s="35">
        <v>18811</v>
      </c>
      <c r="E28" s="38">
        <v>6456.72</v>
      </c>
      <c r="F28" s="35">
        <v>261</v>
      </c>
      <c r="G28" s="38">
        <v>6448.32</v>
      </c>
      <c r="H28" s="35">
        <v>1602</v>
      </c>
      <c r="I28" s="39">
        <v>6394.57</v>
      </c>
      <c r="J28" s="78" t="s">
        <v>13</v>
      </c>
      <c r="K28" s="34">
        <v>8464</v>
      </c>
      <c r="L28" s="40">
        <v>6502.67</v>
      </c>
      <c r="M28" s="35">
        <v>53</v>
      </c>
      <c r="N28" s="38">
        <v>6406</v>
      </c>
      <c r="O28" s="35">
        <v>7221</v>
      </c>
      <c r="P28" s="38">
        <v>6505.17</v>
      </c>
      <c r="Q28" s="35">
        <v>1190</v>
      </c>
      <c r="R28" s="39">
        <v>6491.79</v>
      </c>
    </row>
    <row r="29" spans="1:23" x14ac:dyDescent="0.2">
      <c r="A29" s="78" t="s">
        <v>14</v>
      </c>
      <c r="B29" s="34">
        <v>7993</v>
      </c>
      <c r="C29" s="40">
        <v>7430.09</v>
      </c>
      <c r="D29" s="35">
        <v>7509</v>
      </c>
      <c r="E29" s="38">
        <v>7431.17</v>
      </c>
      <c r="F29" s="35">
        <v>88</v>
      </c>
      <c r="G29" s="38">
        <v>7386.07</v>
      </c>
      <c r="H29" s="35">
        <v>396</v>
      </c>
      <c r="I29" s="39">
        <v>7419.32</v>
      </c>
      <c r="J29" s="78" t="s">
        <v>14</v>
      </c>
      <c r="K29" s="34">
        <v>6072</v>
      </c>
      <c r="L29" s="40">
        <v>7544.88</v>
      </c>
      <c r="M29" s="35">
        <v>30</v>
      </c>
      <c r="N29" s="38">
        <v>7486.07</v>
      </c>
      <c r="O29" s="35">
        <v>4693</v>
      </c>
      <c r="P29" s="38">
        <v>7535.35</v>
      </c>
      <c r="Q29" s="35">
        <v>1349</v>
      </c>
      <c r="R29" s="39">
        <v>7579.31</v>
      </c>
    </row>
    <row r="30" spans="1:23" x14ac:dyDescent="0.2">
      <c r="A30" s="78" t="s">
        <v>66</v>
      </c>
      <c r="B30" s="34">
        <v>9153</v>
      </c>
      <c r="C30" s="40">
        <v>9429.18</v>
      </c>
      <c r="D30" s="35">
        <v>8903</v>
      </c>
      <c r="E30" s="38">
        <v>9434.6299999999992</v>
      </c>
      <c r="F30" s="35">
        <v>47</v>
      </c>
      <c r="G30" s="38">
        <v>9066.7900000000009</v>
      </c>
      <c r="H30" s="35">
        <v>203</v>
      </c>
      <c r="I30" s="39">
        <v>9274.09</v>
      </c>
      <c r="J30" s="78" t="s">
        <v>66</v>
      </c>
      <c r="K30" s="34">
        <v>19594</v>
      </c>
      <c r="L30" s="40">
        <v>9389.27</v>
      </c>
      <c r="M30" s="35">
        <v>16</v>
      </c>
      <c r="N30" s="38">
        <v>9172.86</v>
      </c>
      <c r="O30" s="35">
        <v>12593</v>
      </c>
      <c r="P30" s="38">
        <v>9478.98</v>
      </c>
      <c r="Q30" s="35">
        <v>6985</v>
      </c>
      <c r="R30" s="39">
        <v>9228.0300000000007</v>
      </c>
    </row>
    <row r="31" spans="1:23" x14ac:dyDescent="0.2">
      <c r="A31" s="41" t="s">
        <v>1</v>
      </c>
      <c r="B31" s="42">
        <v>957965</v>
      </c>
      <c r="C31" s="43">
        <v>2979.47</v>
      </c>
      <c r="D31" s="42">
        <v>680495</v>
      </c>
      <c r="E31" s="43">
        <v>3236.69</v>
      </c>
      <c r="F31" s="42">
        <v>95777</v>
      </c>
      <c r="G31" s="43">
        <v>2241.87</v>
      </c>
      <c r="H31" s="42">
        <v>181693</v>
      </c>
      <c r="I31" s="43">
        <v>2404.9299999999998</v>
      </c>
      <c r="J31" s="41" t="s">
        <v>1</v>
      </c>
      <c r="K31" s="42">
        <v>70750</v>
      </c>
      <c r="L31" s="43">
        <v>6156.7</v>
      </c>
      <c r="M31" s="42">
        <v>3505</v>
      </c>
      <c r="N31" s="43">
        <v>3510.07</v>
      </c>
      <c r="O31" s="42">
        <v>52270</v>
      </c>
      <c r="P31" s="43">
        <v>6099.23</v>
      </c>
      <c r="Q31" s="42">
        <v>14975</v>
      </c>
      <c r="R31" s="43">
        <v>6976.76</v>
      </c>
    </row>
    <row r="32" spans="1:23" x14ac:dyDescent="0.2">
      <c r="A32" s="2"/>
      <c r="B32" s="2"/>
      <c r="C32" s="135"/>
      <c r="D32" s="2"/>
      <c r="E32" s="135"/>
      <c r="F32" s="2"/>
      <c r="G32" s="135"/>
      <c r="H32" s="2"/>
      <c r="I32" s="135"/>
    </row>
    <row r="33" spans="1:23" ht="21.75" customHeight="1" x14ac:dyDescent="0.2">
      <c r="A33" s="57"/>
      <c r="B33" s="44"/>
      <c r="C33" s="14"/>
      <c r="D33" s="14"/>
      <c r="E33" s="139"/>
      <c r="F33" s="46"/>
      <c r="G33" s="17"/>
      <c r="H33" s="46"/>
      <c r="I33" s="17"/>
      <c r="J33" s="175"/>
      <c r="K33" s="175"/>
      <c r="L33" s="175"/>
      <c r="M33" s="175"/>
      <c r="N33" s="175"/>
      <c r="O33" s="175"/>
      <c r="P33" s="175"/>
      <c r="Q33" s="175"/>
      <c r="R33" s="175"/>
    </row>
    <row r="34" spans="1:23" x14ac:dyDescent="0.2">
      <c r="A34" s="2"/>
      <c r="B34" s="2"/>
      <c r="C34" s="135"/>
      <c r="D34" s="2"/>
      <c r="E34" s="135"/>
      <c r="F34" s="2"/>
      <c r="G34" s="135"/>
      <c r="H34" s="2"/>
      <c r="I34" s="135"/>
    </row>
    <row r="35" spans="1:23" x14ac:dyDescent="0.2">
      <c r="A35" s="2"/>
      <c r="B35" s="2"/>
      <c r="C35" s="135"/>
      <c r="D35" s="2"/>
      <c r="E35" s="135"/>
      <c r="F35" s="2"/>
      <c r="G35" s="135"/>
      <c r="H35" s="2"/>
      <c r="I35" s="135"/>
    </row>
    <row r="36" spans="1:23" x14ac:dyDescent="0.2">
      <c r="A36" s="47"/>
      <c r="B36" s="36"/>
      <c r="C36" s="40"/>
      <c r="D36" s="36"/>
      <c r="E36" s="40"/>
      <c r="F36" s="36"/>
      <c r="G36" s="40"/>
      <c r="H36" s="36"/>
      <c r="I36" s="40"/>
    </row>
    <row r="37" spans="1:23" ht="12.75" x14ac:dyDescent="0.2">
      <c r="A37" s="171" t="s">
        <v>24</v>
      </c>
      <c r="B37" s="171"/>
      <c r="C37" s="171"/>
      <c r="D37" s="171"/>
      <c r="E37" s="171"/>
      <c r="F37" s="171"/>
      <c r="G37" s="171"/>
      <c r="H37" s="171"/>
      <c r="I37" s="171"/>
      <c r="J37" s="171" t="s">
        <v>27</v>
      </c>
      <c r="K37" s="171"/>
      <c r="L37" s="171"/>
      <c r="M37" s="171"/>
      <c r="N37" s="171"/>
      <c r="O37" s="171"/>
      <c r="P37" s="171"/>
      <c r="Q37" s="171"/>
      <c r="R37" s="171"/>
    </row>
    <row r="38" spans="1:23" ht="12.75" x14ac:dyDescent="0.2">
      <c r="A38" s="171" t="s">
        <v>23</v>
      </c>
      <c r="B38" s="171"/>
      <c r="C38" s="171"/>
      <c r="D38" s="171"/>
      <c r="E38" s="171"/>
      <c r="F38" s="171"/>
      <c r="G38" s="171"/>
      <c r="H38" s="171"/>
      <c r="I38" s="171"/>
      <c r="J38" s="171" t="s">
        <v>28</v>
      </c>
      <c r="K38" s="171"/>
      <c r="L38" s="171"/>
      <c r="M38" s="171"/>
      <c r="N38" s="171"/>
      <c r="O38" s="171"/>
      <c r="P38" s="171"/>
      <c r="Q38" s="171"/>
      <c r="R38" s="171"/>
    </row>
    <row r="39" spans="1:23" ht="12.75" x14ac:dyDescent="0.2">
      <c r="A39" s="171" t="s">
        <v>15</v>
      </c>
      <c r="B39" s="171"/>
      <c r="C39" s="171"/>
      <c r="D39" s="171"/>
      <c r="E39" s="171"/>
      <c r="F39" s="171"/>
      <c r="G39" s="171"/>
      <c r="H39" s="171"/>
      <c r="I39" s="171"/>
      <c r="J39" s="171" t="s">
        <v>78</v>
      </c>
      <c r="K39" s="171"/>
      <c r="L39" s="171"/>
      <c r="M39" s="171"/>
      <c r="N39" s="171"/>
      <c r="O39" s="171"/>
      <c r="P39" s="171"/>
      <c r="Q39" s="171"/>
      <c r="R39" s="171"/>
    </row>
    <row r="40" spans="1:23" ht="12.75" x14ac:dyDescent="0.2">
      <c r="A40" s="171" t="s">
        <v>70</v>
      </c>
      <c r="B40" s="171"/>
      <c r="C40" s="171"/>
      <c r="D40" s="171"/>
      <c r="E40" s="171"/>
      <c r="F40" s="171"/>
      <c r="G40" s="171"/>
      <c r="H40" s="171"/>
      <c r="I40" s="171"/>
      <c r="J40" s="171" t="s">
        <v>79</v>
      </c>
      <c r="K40" s="171"/>
      <c r="L40" s="171"/>
      <c r="M40" s="171"/>
      <c r="N40" s="171"/>
      <c r="O40" s="171"/>
      <c r="P40" s="171"/>
      <c r="Q40" s="171"/>
      <c r="R40" s="171"/>
    </row>
    <row r="41" spans="1:23" ht="12.75" x14ac:dyDescent="0.2">
      <c r="A41" s="176" t="s">
        <v>71</v>
      </c>
      <c r="B41" s="176"/>
      <c r="C41" s="176"/>
      <c r="D41" s="176"/>
      <c r="E41" s="176"/>
      <c r="F41" s="176"/>
      <c r="G41" s="176"/>
      <c r="H41" s="176"/>
      <c r="I41" s="176"/>
      <c r="J41" s="176" t="s">
        <v>71</v>
      </c>
      <c r="K41" s="176"/>
      <c r="L41" s="176"/>
      <c r="M41" s="176"/>
      <c r="N41" s="176"/>
      <c r="O41" s="176"/>
      <c r="P41" s="176"/>
      <c r="Q41" s="176"/>
      <c r="R41" s="176"/>
    </row>
    <row r="42" spans="1:23" ht="12.75" customHeight="1" x14ac:dyDescent="0.2">
      <c r="A42" s="167" t="str">
        <f>A10</f>
        <v>za siječanj 2022. (isplata u veljači 2022.)</v>
      </c>
      <c r="B42" s="167"/>
      <c r="C42" s="167"/>
      <c r="D42" s="167"/>
      <c r="E42" s="167"/>
      <c r="F42" s="167"/>
      <c r="G42" s="167"/>
      <c r="H42" s="167"/>
      <c r="I42" s="167"/>
      <c r="J42" s="167" t="str">
        <f>A10</f>
        <v>za siječanj 2022. (isplata u veljači 2022.)</v>
      </c>
      <c r="K42" s="167"/>
      <c r="L42" s="167"/>
      <c r="M42" s="167"/>
      <c r="N42" s="167"/>
      <c r="O42" s="167"/>
      <c r="P42" s="167"/>
      <c r="Q42" s="167"/>
      <c r="R42" s="167"/>
    </row>
    <row r="43" spans="1:23" x14ac:dyDescent="0.2">
      <c r="A43" s="26" t="s">
        <v>16</v>
      </c>
      <c r="E43" s="107" t="s">
        <v>17</v>
      </c>
      <c r="J43" s="26" t="s">
        <v>18</v>
      </c>
    </row>
    <row r="44" spans="1:23" x14ac:dyDescent="0.2">
      <c r="A44" s="27"/>
      <c r="B44" s="168" t="s">
        <v>6</v>
      </c>
      <c r="C44" s="169"/>
      <c r="D44" s="169"/>
      <c r="E44" s="169"/>
      <c r="F44" s="169"/>
      <c r="G44" s="169"/>
      <c r="H44" s="169"/>
      <c r="I44" s="170"/>
      <c r="J44" s="27"/>
      <c r="K44" s="168" t="s">
        <v>6</v>
      </c>
      <c r="L44" s="169"/>
      <c r="M44" s="169"/>
      <c r="N44" s="169"/>
      <c r="O44" s="169"/>
      <c r="P44" s="169"/>
      <c r="Q44" s="169"/>
      <c r="R44" s="170"/>
    </row>
    <row r="45" spans="1:23" x14ac:dyDescent="0.2">
      <c r="A45" s="28"/>
      <c r="B45" s="168" t="s">
        <v>1</v>
      </c>
      <c r="C45" s="170"/>
      <c r="D45" s="168" t="s">
        <v>7</v>
      </c>
      <c r="E45" s="170"/>
      <c r="F45" s="168" t="s">
        <v>69</v>
      </c>
      <c r="G45" s="170"/>
      <c r="H45" s="168" t="s">
        <v>8</v>
      </c>
      <c r="I45" s="170"/>
      <c r="J45" s="28"/>
      <c r="K45" s="168" t="s">
        <v>1</v>
      </c>
      <c r="L45" s="170"/>
      <c r="M45" s="168" t="s">
        <v>7</v>
      </c>
      <c r="N45" s="170"/>
      <c r="O45" s="168" t="s">
        <v>69</v>
      </c>
      <c r="P45" s="170"/>
      <c r="Q45" s="168" t="s">
        <v>8</v>
      </c>
      <c r="R45" s="170"/>
    </row>
    <row r="46" spans="1:23" ht="24" x14ac:dyDescent="0.2">
      <c r="A46" s="29" t="s">
        <v>19</v>
      </c>
      <c r="B46" s="10" t="s">
        <v>20</v>
      </c>
      <c r="C46" s="136" t="s">
        <v>21</v>
      </c>
      <c r="D46" s="11" t="s">
        <v>20</v>
      </c>
      <c r="E46" s="136" t="s">
        <v>21</v>
      </c>
      <c r="F46" s="11" t="s">
        <v>20</v>
      </c>
      <c r="G46" s="136" t="s">
        <v>21</v>
      </c>
      <c r="H46" s="11" t="s">
        <v>22</v>
      </c>
      <c r="I46" s="136" t="s">
        <v>21</v>
      </c>
      <c r="J46" s="29" t="s">
        <v>19</v>
      </c>
      <c r="K46" s="10" t="s">
        <v>20</v>
      </c>
      <c r="L46" s="136" t="s">
        <v>21</v>
      </c>
      <c r="M46" s="11" t="s">
        <v>20</v>
      </c>
      <c r="N46" s="136" t="s">
        <v>21</v>
      </c>
      <c r="O46" s="11" t="s">
        <v>20</v>
      </c>
      <c r="P46" s="136" t="s">
        <v>21</v>
      </c>
      <c r="Q46" s="11" t="s">
        <v>22</v>
      </c>
      <c r="R46" s="136" t="s">
        <v>21</v>
      </c>
    </row>
    <row r="47" spans="1:23" s="33" customFormat="1" ht="9" customHeight="1" x14ac:dyDescent="0.15">
      <c r="A47" s="32">
        <v>0</v>
      </c>
      <c r="B47" s="48">
        <v>1</v>
      </c>
      <c r="C47" s="137">
        <v>2</v>
      </c>
      <c r="D47" s="48">
        <v>3</v>
      </c>
      <c r="E47" s="137">
        <v>4</v>
      </c>
      <c r="F47" s="48">
        <v>5</v>
      </c>
      <c r="G47" s="137">
        <v>6</v>
      </c>
      <c r="H47" s="48">
        <v>7</v>
      </c>
      <c r="I47" s="137">
        <v>8</v>
      </c>
      <c r="J47" s="32">
        <v>0</v>
      </c>
      <c r="K47" s="48">
        <v>1</v>
      </c>
      <c r="L47" s="137">
        <v>2</v>
      </c>
      <c r="M47" s="48">
        <v>3</v>
      </c>
      <c r="N47" s="137">
        <v>4</v>
      </c>
      <c r="O47" s="48">
        <v>5</v>
      </c>
      <c r="P47" s="137">
        <v>6</v>
      </c>
      <c r="Q47" s="48">
        <v>7</v>
      </c>
      <c r="R47" s="137">
        <v>8</v>
      </c>
      <c r="W47" s="104"/>
    </row>
    <row r="48" spans="1:23" x14ac:dyDescent="0.2">
      <c r="A48" s="78" t="s">
        <v>59</v>
      </c>
      <c r="B48" s="49" t="s">
        <v>95</v>
      </c>
      <c r="C48" s="51" t="s">
        <v>96</v>
      </c>
      <c r="D48" s="50" t="s">
        <v>95</v>
      </c>
      <c r="E48" s="14" t="s">
        <v>96</v>
      </c>
      <c r="F48" s="50" t="s">
        <v>95</v>
      </c>
      <c r="G48" s="14" t="s">
        <v>96</v>
      </c>
      <c r="H48" s="50" t="s">
        <v>95</v>
      </c>
      <c r="I48" s="52" t="s">
        <v>96</v>
      </c>
      <c r="J48" s="78" t="s">
        <v>59</v>
      </c>
      <c r="K48" s="49">
        <v>31</v>
      </c>
      <c r="L48" s="17">
        <v>250.55</v>
      </c>
      <c r="M48" s="50"/>
      <c r="N48" s="14"/>
      <c r="O48" s="50">
        <v>29</v>
      </c>
      <c r="P48" s="14">
        <v>240.48</v>
      </c>
      <c r="Q48" s="50">
        <v>2</v>
      </c>
      <c r="R48" s="52">
        <v>396.68</v>
      </c>
    </row>
    <row r="49" spans="1:23" x14ac:dyDescent="0.2">
      <c r="A49" s="78" t="s">
        <v>9</v>
      </c>
      <c r="B49" s="49">
        <v>12</v>
      </c>
      <c r="C49" s="51">
        <v>887.18</v>
      </c>
      <c r="D49" s="50" t="s">
        <v>95</v>
      </c>
      <c r="E49" s="14" t="s">
        <v>96</v>
      </c>
      <c r="F49" s="50">
        <v>11</v>
      </c>
      <c r="G49" s="14">
        <v>890.04</v>
      </c>
      <c r="H49" s="50">
        <v>1</v>
      </c>
      <c r="I49" s="52">
        <v>855.77</v>
      </c>
      <c r="J49" s="78" t="s">
        <v>9</v>
      </c>
      <c r="K49" s="49">
        <v>139</v>
      </c>
      <c r="L49" s="17">
        <v>805.98</v>
      </c>
      <c r="M49" s="50"/>
      <c r="N49" s="14"/>
      <c r="O49" s="50">
        <v>119</v>
      </c>
      <c r="P49" s="14">
        <v>806.57</v>
      </c>
      <c r="Q49" s="50">
        <v>20</v>
      </c>
      <c r="R49" s="52">
        <v>802.45</v>
      </c>
      <c r="S49" s="7"/>
    </row>
    <row r="50" spans="1:23" x14ac:dyDescent="0.2">
      <c r="A50" s="78" t="s">
        <v>10</v>
      </c>
      <c r="B50" s="49">
        <v>78</v>
      </c>
      <c r="C50" s="51">
        <v>1330.49</v>
      </c>
      <c r="D50" s="50">
        <v>15</v>
      </c>
      <c r="E50" s="14">
        <v>1405.69</v>
      </c>
      <c r="F50" s="50">
        <v>55</v>
      </c>
      <c r="G50" s="14">
        <v>1304.3599999999999</v>
      </c>
      <c r="H50" s="50">
        <v>8</v>
      </c>
      <c r="I50" s="52">
        <v>1369.14</v>
      </c>
      <c r="J50" s="78" t="s">
        <v>10</v>
      </c>
      <c r="K50" s="49">
        <v>253</v>
      </c>
      <c r="L50" s="53">
        <v>1248.3599999999999</v>
      </c>
      <c r="M50" s="50"/>
      <c r="N50" s="14"/>
      <c r="O50" s="50">
        <v>201</v>
      </c>
      <c r="P50" s="14">
        <v>1246.03</v>
      </c>
      <c r="Q50" s="50">
        <v>52</v>
      </c>
      <c r="R50" s="52">
        <v>1257.3699999999999</v>
      </c>
      <c r="S50" s="7"/>
    </row>
    <row r="51" spans="1:23" x14ac:dyDescent="0.2">
      <c r="A51" s="78" t="s">
        <v>11</v>
      </c>
      <c r="B51" s="49">
        <v>363</v>
      </c>
      <c r="C51" s="51">
        <v>1781.17</v>
      </c>
      <c r="D51" s="50">
        <v>139</v>
      </c>
      <c r="E51" s="14">
        <v>1757.54</v>
      </c>
      <c r="F51" s="50">
        <v>199</v>
      </c>
      <c r="G51" s="14">
        <v>1795.53</v>
      </c>
      <c r="H51" s="50">
        <v>25</v>
      </c>
      <c r="I51" s="52">
        <v>1798.29</v>
      </c>
      <c r="J51" s="78" t="s">
        <v>11</v>
      </c>
      <c r="K51" s="49">
        <v>597</v>
      </c>
      <c r="L51" s="53">
        <v>1767.49</v>
      </c>
      <c r="M51" s="50"/>
      <c r="N51" s="14"/>
      <c r="O51" s="50">
        <v>439</v>
      </c>
      <c r="P51" s="14">
        <v>1761.82</v>
      </c>
      <c r="Q51" s="50">
        <v>158</v>
      </c>
      <c r="R51" s="52">
        <v>1783.27</v>
      </c>
      <c r="S51" s="7"/>
    </row>
    <row r="52" spans="1:23" x14ac:dyDescent="0.2">
      <c r="A52" s="78" t="s">
        <v>60</v>
      </c>
      <c r="B52" s="49">
        <v>559</v>
      </c>
      <c r="C52" s="51">
        <v>2259.2800000000002</v>
      </c>
      <c r="D52" s="50">
        <v>81</v>
      </c>
      <c r="E52" s="14">
        <v>2173.5</v>
      </c>
      <c r="F52" s="50">
        <v>417</v>
      </c>
      <c r="G52" s="14">
        <v>2268.41</v>
      </c>
      <c r="H52" s="50">
        <v>61</v>
      </c>
      <c r="I52" s="52">
        <v>2310.7800000000002</v>
      </c>
      <c r="J52" s="78" t="s">
        <v>60</v>
      </c>
      <c r="K52" s="49">
        <v>899</v>
      </c>
      <c r="L52" s="53">
        <v>2260.9</v>
      </c>
      <c r="M52" s="50"/>
      <c r="N52" s="14"/>
      <c r="O52" s="50">
        <v>811</v>
      </c>
      <c r="P52" s="14">
        <v>2262.54</v>
      </c>
      <c r="Q52" s="50">
        <v>88</v>
      </c>
      <c r="R52" s="52">
        <v>2245.81</v>
      </c>
      <c r="S52" s="7"/>
    </row>
    <row r="53" spans="1:23" x14ac:dyDescent="0.2">
      <c r="A53" s="78" t="s">
        <v>61</v>
      </c>
      <c r="B53" s="49">
        <v>1045</v>
      </c>
      <c r="C53" s="51">
        <v>2798.33</v>
      </c>
      <c r="D53" s="50">
        <v>148</v>
      </c>
      <c r="E53" s="14">
        <v>2865.96</v>
      </c>
      <c r="F53" s="50">
        <v>757</v>
      </c>
      <c r="G53" s="14">
        <v>2788.79</v>
      </c>
      <c r="H53" s="50">
        <v>140</v>
      </c>
      <c r="I53" s="52">
        <v>2778.4</v>
      </c>
      <c r="J53" s="78" t="s">
        <v>61</v>
      </c>
      <c r="K53" s="49">
        <v>1108</v>
      </c>
      <c r="L53" s="53">
        <v>2764.81</v>
      </c>
      <c r="M53" s="50"/>
      <c r="N53" s="14"/>
      <c r="O53" s="50">
        <v>1057</v>
      </c>
      <c r="P53" s="14">
        <v>2765.13</v>
      </c>
      <c r="Q53" s="50">
        <v>51</v>
      </c>
      <c r="R53" s="52">
        <v>2758.11</v>
      </c>
      <c r="S53" s="7"/>
    </row>
    <row r="54" spans="1:23" x14ac:dyDescent="0.2">
      <c r="A54" s="78" t="s">
        <v>62</v>
      </c>
      <c r="B54" s="49">
        <v>3558</v>
      </c>
      <c r="C54" s="51">
        <v>3309.21</v>
      </c>
      <c r="D54" s="50">
        <v>1113</v>
      </c>
      <c r="E54" s="14">
        <v>3320.85</v>
      </c>
      <c r="F54" s="50">
        <v>2204</v>
      </c>
      <c r="G54" s="14">
        <v>3311.37</v>
      </c>
      <c r="H54" s="50">
        <v>241</v>
      </c>
      <c r="I54" s="52">
        <v>3235.74</v>
      </c>
      <c r="J54" s="78" t="s">
        <v>62</v>
      </c>
      <c r="K54" s="49">
        <v>915</v>
      </c>
      <c r="L54" s="53">
        <v>3273.83</v>
      </c>
      <c r="M54" s="50"/>
      <c r="N54" s="14"/>
      <c r="O54" s="50">
        <v>687</v>
      </c>
      <c r="P54" s="14">
        <v>3285.87</v>
      </c>
      <c r="Q54" s="50">
        <v>228</v>
      </c>
      <c r="R54" s="52">
        <v>3237.53</v>
      </c>
      <c r="S54" s="7"/>
    </row>
    <row r="55" spans="1:23" x14ac:dyDescent="0.2">
      <c r="A55" s="78" t="s">
        <v>63</v>
      </c>
      <c r="B55" s="49">
        <v>2742</v>
      </c>
      <c r="C55" s="51">
        <v>3746.17</v>
      </c>
      <c r="D55" s="50">
        <v>975</v>
      </c>
      <c r="E55" s="14">
        <v>3765.09</v>
      </c>
      <c r="F55" s="50">
        <v>1549</v>
      </c>
      <c r="G55" s="14">
        <v>3733.46</v>
      </c>
      <c r="H55" s="50">
        <v>218</v>
      </c>
      <c r="I55" s="52">
        <v>3751.78</v>
      </c>
      <c r="J55" s="78" t="s">
        <v>63</v>
      </c>
      <c r="K55" s="49">
        <v>470</v>
      </c>
      <c r="L55" s="53">
        <v>3762.25</v>
      </c>
      <c r="M55" s="50"/>
      <c r="N55" s="14"/>
      <c r="O55" s="50">
        <v>356</v>
      </c>
      <c r="P55" s="14">
        <v>3764.26</v>
      </c>
      <c r="Q55" s="50">
        <v>114</v>
      </c>
      <c r="R55" s="52">
        <v>3755.98</v>
      </c>
      <c r="S55" s="7"/>
      <c r="W55" s="103">
        <f>K62-O62-Q62</f>
        <v>0</v>
      </c>
    </row>
    <row r="56" spans="1:23" x14ac:dyDescent="0.2">
      <c r="A56" s="78" t="s">
        <v>64</v>
      </c>
      <c r="B56" s="49">
        <v>3377</v>
      </c>
      <c r="C56" s="51">
        <v>4232.01</v>
      </c>
      <c r="D56" s="50">
        <v>1367</v>
      </c>
      <c r="E56" s="14">
        <v>4205.54</v>
      </c>
      <c r="F56" s="50">
        <v>1832</v>
      </c>
      <c r="G56" s="14">
        <v>4252.1899999999996</v>
      </c>
      <c r="H56" s="50">
        <v>178</v>
      </c>
      <c r="I56" s="52">
        <v>4227.6899999999996</v>
      </c>
      <c r="J56" s="78" t="s">
        <v>64</v>
      </c>
      <c r="K56" s="49">
        <v>887</v>
      </c>
      <c r="L56" s="53">
        <v>4260.1099999999997</v>
      </c>
      <c r="M56" s="50"/>
      <c r="N56" s="14"/>
      <c r="O56" s="50">
        <v>746</v>
      </c>
      <c r="P56" s="14">
        <v>4262.7</v>
      </c>
      <c r="Q56" s="50">
        <v>141</v>
      </c>
      <c r="R56" s="52">
        <v>4246.43</v>
      </c>
      <c r="S56" s="7"/>
    </row>
    <row r="57" spans="1:23" x14ac:dyDescent="0.2">
      <c r="A57" s="78" t="s">
        <v>65</v>
      </c>
      <c r="B57" s="49">
        <v>1275</v>
      </c>
      <c r="C57" s="51">
        <v>4731.9799999999996</v>
      </c>
      <c r="D57" s="50">
        <v>589</v>
      </c>
      <c r="E57" s="14">
        <v>4743.3</v>
      </c>
      <c r="F57" s="50">
        <v>579</v>
      </c>
      <c r="G57" s="14">
        <v>4717.71</v>
      </c>
      <c r="H57" s="50">
        <v>107</v>
      </c>
      <c r="I57" s="52">
        <v>4746.8999999999996</v>
      </c>
      <c r="J57" s="78" t="s">
        <v>65</v>
      </c>
      <c r="K57" s="49">
        <v>428</v>
      </c>
      <c r="L57" s="53">
        <v>4775.8100000000004</v>
      </c>
      <c r="M57" s="50"/>
      <c r="N57" s="14"/>
      <c r="O57" s="50">
        <v>359</v>
      </c>
      <c r="P57" s="14">
        <v>4778.92</v>
      </c>
      <c r="Q57" s="50">
        <v>69</v>
      </c>
      <c r="R57" s="52">
        <v>4759.6099999999997</v>
      </c>
      <c r="S57" s="7"/>
    </row>
    <row r="58" spans="1:23" x14ac:dyDescent="0.2">
      <c r="A58" s="78" t="s">
        <v>12</v>
      </c>
      <c r="B58" s="49">
        <v>1496</v>
      </c>
      <c r="C58" s="51">
        <v>5401.33</v>
      </c>
      <c r="D58" s="50">
        <v>972</v>
      </c>
      <c r="E58" s="14">
        <v>5410.14</v>
      </c>
      <c r="F58" s="50">
        <v>418</v>
      </c>
      <c r="G58" s="14">
        <v>5387.5</v>
      </c>
      <c r="H58" s="50">
        <v>106</v>
      </c>
      <c r="I58" s="52">
        <v>5375.15</v>
      </c>
      <c r="J58" s="78" t="s">
        <v>12</v>
      </c>
      <c r="K58" s="49">
        <v>592</v>
      </c>
      <c r="L58" s="17">
        <v>5364.21</v>
      </c>
      <c r="M58" s="50"/>
      <c r="N58" s="14"/>
      <c r="O58" s="50">
        <v>526</v>
      </c>
      <c r="P58" s="14">
        <v>5362.49</v>
      </c>
      <c r="Q58" s="50">
        <v>66</v>
      </c>
      <c r="R58" s="52">
        <v>5377.94</v>
      </c>
      <c r="S58" s="7"/>
    </row>
    <row r="59" spans="1:23" x14ac:dyDescent="0.2">
      <c r="A59" s="78" t="s">
        <v>13</v>
      </c>
      <c r="B59" s="49">
        <v>724</v>
      </c>
      <c r="C59" s="51">
        <v>6501.64</v>
      </c>
      <c r="D59" s="50">
        <v>585</v>
      </c>
      <c r="E59" s="14">
        <v>6500.92</v>
      </c>
      <c r="F59" s="50">
        <v>96</v>
      </c>
      <c r="G59" s="14">
        <v>6502.96</v>
      </c>
      <c r="H59" s="50">
        <v>43</v>
      </c>
      <c r="I59" s="52">
        <v>6508.48</v>
      </c>
      <c r="J59" s="78" t="s">
        <v>13</v>
      </c>
      <c r="K59" s="49">
        <v>261</v>
      </c>
      <c r="L59" s="17">
        <v>6439.73</v>
      </c>
      <c r="M59" s="50"/>
      <c r="N59" s="14"/>
      <c r="O59" s="50">
        <v>240</v>
      </c>
      <c r="P59" s="14">
        <v>6431.74</v>
      </c>
      <c r="Q59" s="50">
        <v>21</v>
      </c>
      <c r="R59" s="52">
        <v>6531.06</v>
      </c>
      <c r="S59" s="7"/>
    </row>
    <row r="60" spans="1:23" x14ac:dyDescent="0.2">
      <c r="A60" s="78" t="s">
        <v>14</v>
      </c>
      <c r="B60" s="49">
        <v>275</v>
      </c>
      <c r="C60" s="51">
        <v>7389.51</v>
      </c>
      <c r="D60" s="50">
        <v>208</v>
      </c>
      <c r="E60" s="14">
        <v>7355.89</v>
      </c>
      <c r="F60" s="50">
        <v>45</v>
      </c>
      <c r="G60" s="14">
        <v>7471.98</v>
      </c>
      <c r="H60" s="50">
        <v>22</v>
      </c>
      <c r="I60" s="52">
        <v>7538.68</v>
      </c>
      <c r="J60" s="78" t="s">
        <v>14</v>
      </c>
      <c r="K60" s="49">
        <v>141</v>
      </c>
      <c r="L60" s="17">
        <v>7440.35</v>
      </c>
      <c r="M60" s="50"/>
      <c r="N60" s="14"/>
      <c r="O60" s="50">
        <v>131</v>
      </c>
      <c r="P60" s="14">
        <v>7433.79</v>
      </c>
      <c r="Q60" s="50">
        <v>10</v>
      </c>
      <c r="R60" s="52">
        <v>7526.32</v>
      </c>
      <c r="S60" s="7"/>
    </row>
    <row r="61" spans="1:23" x14ac:dyDescent="0.2">
      <c r="A61" s="78" t="s">
        <v>66</v>
      </c>
      <c r="B61" s="49">
        <v>265</v>
      </c>
      <c r="C61" s="51">
        <v>9372.01</v>
      </c>
      <c r="D61" s="50">
        <v>191</v>
      </c>
      <c r="E61" s="14">
        <v>9450.15</v>
      </c>
      <c r="F61" s="50">
        <v>59</v>
      </c>
      <c r="G61" s="14">
        <v>9196.99</v>
      </c>
      <c r="H61" s="50">
        <v>15</v>
      </c>
      <c r="I61" s="52">
        <v>9065.3799999999992</v>
      </c>
      <c r="J61" s="78" t="s">
        <v>66</v>
      </c>
      <c r="K61" s="49">
        <v>67</v>
      </c>
      <c r="L61" s="17">
        <v>9135.08</v>
      </c>
      <c r="M61" s="50"/>
      <c r="N61" s="14"/>
      <c r="O61" s="50">
        <v>64</v>
      </c>
      <c r="P61" s="14">
        <v>9127.5400000000009</v>
      </c>
      <c r="Q61" s="50">
        <v>3</v>
      </c>
      <c r="R61" s="52">
        <v>9295.82</v>
      </c>
      <c r="S61" s="7"/>
    </row>
    <row r="62" spans="1:23" x14ac:dyDescent="0.2">
      <c r="A62" s="41" t="s">
        <v>1</v>
      </c>
      <c r="B62" s="54">
        <v>15769</v>
      </c>
      <c r="C62" s="55">
        <v>4098.07</v>
      </c>
      <c r="D62" s="54">
        <v>6383</v>
      </c>
      <c r="E62" s="55">
        <v>4570.29</v>
      </c>
      <c r="F62" s="54">
        <v>8221</v>
      </c>
      <c r="G62" s="55">
        <v>3753.07</v>
      </c>
      <c r="H62" s="54">
        <v>1165</v>
      </c>
      <c r="I62" s="55">
        <v>3945.33</v>
      </c>
      <c r="J62" s="41" t="s">
        <v>1</v>
      </c>
      <c r="K62" s="54">
        <v>6788</v>
      </c>
      <c r="L62" s="55">
        <v>3490.11</v>
      </c>
      <c r="M62" s="54"/>
      <c r="N62" s="55"/>
      <c r="O62" s="54">
        <v>5765</v>
      </c>
      <c r="P62" s="55">
        <v>3521.22</v>
      </c>
      <c r="Q62" s="54">
        <v>1023</v>
      </c>
      <c r="R62" s="55">
        <v>3314.78</v>
      </c>
      <c r="S62" s="7"/>
    </row>
    <row r="63" spans="1:23" x14ac:dyDescent="0.2">
      <c r="A63" s="47"/>
      <c r="B63" s="46"/>
      <c r="C63" s="17"/>
      <c r="D63" s="46"/>
      <c r="E63" s="17"/>
      <c r="F63" s="46"/>
      <c r="G63" s="17"/>
      <c r="H63" s="46"/>
      <c r="I63" s="17"/>
      <c r="J63" s="47"/>
      <c r="K63" s="46"/>
      <c r="L63" s="17"/>
      <c r="M63" s="46"/>
      <c r="N63" s="17"/>
      <c r="O63" s="46"/>
      <c r="P63" s="17"/>
      <c r="Q63" s="46"/>
      <c r="R63" s="17"/>
      <c r="S63" s="7"/>
    </row>
    <row r="64" spans="1:23" x14ac:dyDescent="0.2">
      <c r="A64" s="47"/>
      <c r="B64" s="36"/>
      <c r="C64" s="40"/>
      <c r="D64" s="36"/>
      <c r="E64" s="40"/>
      <c r="F64" s="36"/>
      <c r="G64" s="40"/>
      <c r="H64" s="36"/>
      <c r="I64" s="40"/>
      <c r="J64" s="7"/>
      <c r="K64" s="7"/>
      <c r="L64" s="138"/>
      <c r="M64" s="7"/>
      <c r="N64" s="138"/>
      <c r="O64" s="7"/>
      <c r="P64" s="138"/>
      <c r="Q64" s="7"/>
      <c r="R64" s="138"/>
    </row>
    <row r="65" spans="1:18" x14ac:dyDescent="0.2">
      <c r="A65" s="15"/>
      <c r="B65" s="7"/>
      <c r="C65" s="138"/>
      <c r="D65" s="7"/>
      <c r="E65" s="138"/>
      <c r="F65" s="7"/>
      <c r="G65" s="138"/>
      <c r="H65" s="7"/>
      <c r="I65" s="138"/>
      <c r="J65" s="7"/>
      <c r="K65" s="7"/>
      <c r="L65" s="138"/>
      <c r="M65" s="7"/>
      <c r="N65" s="138"/>
      <c r="O65" s="7"/>
      <c r="P65" s="138"/>
      <c r="Q65" s="7"/>
      <c r="R65" s="138"/>
    </row>
    <row r="66" spans="1:18" x14ac:dyDescent="0.2">
      <c r="A66" s="47"/>
      <c r="B66" s="36"/>
      <c r="C66" s="40"/>
      <c r="D66" s="36"/>
      <c r="E66" s="40"/>
      <c r="F66" s="36"/>
      <c r="G66" s="40"/>
      <c r="H66" s="36"/>
      <c r="I66" s="40"/>
      <c r="J66" s="7"/>
      <c r="K66" s="7"/>
      <c r="L66" s="138"/>
      <c r="M66" s="7"/>
      <c r="N66" s="138"/>
      <c r="O66" s="7"/>
      <c r="P66" s="138"/>
      <c r="Q66" s="7"/>
      <c r="R66" s="138"/>
    </row>
    <row r="67" spans="1:18" x14ac:dyDescent="0.2">
      <c r="A67" s="15"/>
      <c r="B67" s="7"/>
      <c r="C67" s="138"/>
      <c r="D67" s="7"/>
      <c r="E67" s="138"/>
      <c r="F67" s="7"/>
      <c r="G67" s="138"/>
      <c r="H67" s="7"/>
      <c r="I67" s="138"/>
      <c r="J67" s="7"/>
      <c r="K67" s="7"/>
      <c r="L67" s="138"/>
      <c r="M67" s="7"/>
      <c r="N67" s="138"/>
      <c r="O67" s="7"/>
      <c r="P67" s="138"/>
      <c r="Q67" s="7"/>
      <c r="R67" s="138"/>
    </row>
    <row r="68" spans="1:18" x14ac:dyDescent="0.2">
      <c r="A68" s="7"/>
      <c r="B68" s="7"/>
      <c r="C68" s="138"/>
      <c r="D68" s="7"/>
      <c r="E68" s="138"/>
      <c r="F68" s="7"/>
      <c r="G68" s="138"/>
      <c r="H68" s="7"/>
      <c r="I68" s="138"/>
      <c r="J68" s="7"/>
      <c r="K68" s="7"/>
      <c r="L68" s="138"/>
      <c r="M68" s="7"/>
      <c r="N68" s="138"/>
      <c r="O68" s="7"/>
      <c r="P68" s="138"/>
      <c r="Q68" s="7"/>
      <c r="R68" s="138"/>
    </row>
    <row r="69" spans="1:18" x14ac:dyDescent="0.2">
      <c r="A69" s="7"/>
      <c r="B69" s="7"/>
      <c r="C69" s="138"/>
      <c r="D69" s="7"/>
      <c r="E69" s="138"/>
      <c r="F69" s="7"/>
      <c r="G69" s="138"/>
      <c r="H69" s="7"/>
      <c r="I69" s="138"/>
      <c r="J69" s="7"/>
      <c r="K69" s="7"/>
      <c r="L69" s="138"/>
      <c r="M69" s="7"/>
      <c r="N69" s="138"/>
      <c r="O69" s="7"/>
      <c r="P69" s="138"/>
      <c r="Q69" s="7"/>
      <c r="R69" s="138"/>
    </row>
    <row r="70" spans="1:18" x14ac:dyDescent="0.2">
      <c r="A70" s="7"/>
      <c r="B70" s="7"/>
      <c r="C70" s="138"/>
      <c r="D70" s="7"/>
      <c r="E70" s="138"/>
      <c r="F70" s="7"/>
      <c r="G70" s="138"/>
      <c r="H70" s="7"/>
      <c r="I70" s="138"/>
      <c r="J70" s="7"/>
      <c r="K70" s="7"/>
      <c r="L70" s="138"/>
      <c r="M70" s="7"/>
      <c r="N70" s="138"/>
      <c r="O70" s="7"/>
      <c r="P70" s="138"/>
      <c r="Q70" s="7"/>
      <c r="R70" s="138"/>
    </row>
    <row r="71" spans="1:18" x14ac:dyDescent="0.2">
      <c r="A71" s="7"/>
      <c r="B71" s="7"/>
      <c r="C71" s="138"/>
      <c r="D71" s="7"/>
      <c r="E71" s="138"/>
      <c r="F71" s="7"/>
      <c r="G71" s="138"/>
      <c r="H71" s="7"/>
      <c r="I71" s="138"/>
      <c r="J71" s="7"/>
      <c r="K71" s="7"/>
      <c r="L71" s="138"/>
      <c r="M71" s="7"/>
      <c r="N71" s="138"/>
      <c r="O71" s="7"/>
      <c r="P71" s="138"/>
      <c r="Q71" s="7"/>
      <c r="R71" s="138"/>
    </row>
    <row r="72" spans="1:18" x14ac:dyDescent="0.2">
      <c r="A72" s="7"/>
      <c r="B72" s="7"/>
      <c r="C72" s="138"/>
      <c r="D72" s="7"/>
      <c r="E72" s="138"/>
      <c r="F72" s="7"/>
      <c r="G72" s="138"/>
      <c r="H72" s="7"/>
      <c r="I72" s="138"/>
      <c r="J72" s="7"/>
      <c r="K72" s="7"/>
      <c r="L72" s="138"/>
      <c r="M72" s="7"/>
      <c r="N72" s="138"/>
      <c r="O72" s="7"/>
      <c r="P72" s="138"/>
      <c r="Q72" s="7"/>
      <c r="R72" s="138"/>
    </row>
    <row r="73" spans="1:18" x14ac:dyDescent="0.2">
      <c r="A73" s="7"/>
      <c r="B73" s="7"/>
      <c r="C73" s="138"/>
      <c r="D73" s="7"/>
      <c r="E73" s="138"/>
      <c r="F73" s="7"/>
      <c r="G73" s="138"/>
      <c r="H73" s="7"/>
      <c r="I73" s="138"/>
      <c r="J73" s="7"/>
      <c r="K73" s="7"/>
      <c r="L73" s="138"/>
      <c r="M73" s="7"/>
      <c r="N73" s="138"/>
      <c r="O73" s="7"/>
      <c r="P73" s="138"/>
      <c r="Q73" s="7"/>
      <c r="R73" s="138"/>
    </row>
    <row r="74" spans="1:18" x14ac:dyDescent="0.2">
      <c r="A74" s="7"/>
      <c r="B74" s="7"/>
      <c r="C74" s="138"/>
      <c r="D74" s="7"/>
      <c r="E74" s="138"/>
      <c r="F74" s="7"/>
      <c r="G74" s="138"/>
      <c r="H74" s="7"/>
      <c r="I74" s="138"/>
      <c r="J74" s="7"/>
      <c r="K74" s="7"/>
      <c r="L74" s="138"/>
      <c r="M74" s="7"/>
      <c r="N74" s="138"/>
      <c r="O74" s="7"/>
      <c r="P74" s="138"/>
      <c r="Q74" s="7"/>
      <c r="R74" s="138"/>
    </row>
    <row r="75" spans="1:18" x14ac:dyDescent="0.2">
      <c r="A75" s="7"/>
      <c r="B75" s="7"/>
      <c r="C75" s="138"/>
      <c r="D75" s="7"/>
      <c r="E75" s="138"/>
      <c r="F75" s="7"/>
      <c r="G75" s="138"/>
      <c r="H75" s="7"/>
      <c r="I75" s="138"/>
      <c r="J75" s="7"/>
      <c r="K75" s="7"/>
      <c r="L75" s="138"/>
      <c r="M75" s="7"/>
      <c r="N75" s="138"/>
      <c r="O75" s="7"/>
      <c r="P75" s="138"/>
      <c r="Q75" s="7"/>
      <c r="R75" s="138"/>
    </row>
    <row r="76" spans="1:18" x14ac:dyDescent="0.2">
      <c r="A76" s="7"/>
      <c r="B76" s="7"/>
      <c r="C76" s="138"/>
      <c r="D76" s="7"/>
      <c r="E76" s="138"/>
      <c r="F76" s="7"/>
      <c r="G76" s="138"/>
      <c r="H76" s="7"/>
      <c r="I76" s="138"/>
      <c r="J76" s="7"/>
      <c r="K76" s="7"/>
      <c r="L76" s="138"/>
      <c r="M76" s="7"/>
      <c r="N76" s="138"/>
      <c r="O76" s="7"/>
      <c r="P76" s="138"/>
      <c r="Q76" s="7"/>
      <c r="R76" s="138"/>
    </row>
  </sheetData>
  <mergeCells count="44"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Q14:R14"/>
    <mergeCell ref="K14:L14"/>
    <mergeCell ref="M14:N14"/>
    <mergeCell ref="J33:R33"/>
    <mergeCell ref="A37:I37"/>
    <mergeCell ref="J37:R37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J9:R9"/>
    <mergeCell ref="A6:I6"/>
    <mergeCell ref="J6:R6"/>
    <mergeCell ref="A7:I7"/>
    <mergeCell ref="J7:R7"/>
    <mergeCell ref="A8:I8"/>
    <mergeCell ref="J8:R8"/>
    <mergeCell ref="A9:I9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veljači 2022.</vt:lpstr>
      <vt:lpstr>u veljači 2022.-prema svotama</vt:lpstr>
      <vt:lpstr>u veljači 2022.-svote bez MU</vt:lpstr>
      <vt:lpstr>'u veljači 2022.'!Podrucje_ispisa</vt:lpstr>
      <vt:lpstr>'u veljači 2022.-prema svotama'!Podrucje_ispisa</vt:lpstr>
      <vt:lpstr>'u veljači 2022.-svote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2022-01-25T12:36:13Z</cp:lastPrinted>
  <dcterms:created xsi:type="dcterms:W3CDTF">2012-01-05T13:22:43Z</dcterms:created>
  <dcterms:modified xsi:type="dcterms:W3CDTF">2022-01-26T09:43:02Z</dcterms:modified>
</cp:coreProperties>
</file>