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2\"/>
    </mc:Choice>
  </mc:AlternateContent>
  <bookViews>
    <workbookView xWindow="0" yWindow="765" windowWidth="15195" windowHeight="7725" tabRatio="781"/>
  </bookViews>
  <sheets>
    <sheet name="u rujnu 2022." sheetId="7" r:id="rId1"/>
    <sheet name="u rujnu 2022.-prema svotama" sheetId="6" r:id="rId2"/>
    <sheet name="u rujnu 2022.-svote bez MU" sheetId="8" r:id="rId3"/>
  </sheets>
  <definedNames>
    <definedName name="_xlnm.Print_Area" localSheetId="0">'u rujnu 2022.'!$A$1:$E$57</definedName>
    <definedName name="_xlnm.Print_Area" localSheetId="1">'u rujnu 2022.-prema svotama'!$A$1:$R$65</definedName>
    <definedName name="_xlnm.Print_Area" localSheetId="2">'u rujnu 2022.-svote bez MU'!$A$1:$R$65</definedName>
  </definedNames>
  <calcPr calcId="162913"/>
</workbook>
</file>

<file path=xl/calcChain.xml><?xml version="1.0" encoding="utf-8"?>
<calcChain xmlns="http://schemas.openxmlformats.org/spreadsheetml/2006/main">
  <c r="E46" i="7" l="1"/>
  <c r="A10" i="6" l="1"/>
  <c r="T25" i="7" l="1"/>
  <c r="V19" i="7" l="1"/>
  <c r="U30" i="7"/>
  <c r="T30" i="7"/>
  <c r="U38" i="7"/>
  <c r="T38" i="7"/>
  <c r="E43" i="7"/>
  <c r="D43" i="7"/>
  <c r="U23" i="7"/>
  <c r="U20" i="7"/>
  <c r="U19" i="7"/>
  <c r="T23" i="7"/>
  <c r="T20" i="7"/>
  <c r="T19" i="7"/>
  <c r="E35" i="7"/>
  <c r="D35" i="7"/>
  <c r="C35" i="7"/>
  <c r="B35" i="7"/>
  <c r="W55" i="8"/>
  <c r="E45" i="7"/>
  <c r="D45" i="7"/>
  <c r="E44" i="7"/>
  <c r="D44" i="7"/>
  <c r="C46" i="7"/>
  <c r="E38" i="7"/>
  <c r="E37" i="7"/>
  <c r="E36" i="7"/>
  <c r="E34" i="7"/>
  <c r="D37" i="7"/>
  <c r="D36" i="7"/>
  <c r="D34" i="7"/>
  <c r="C38" i="7"/>
  <c r="C37" i="7"/>
  <c r="C36" i="7"/>
  <c r="C34" i="7"/>
  <c r="B38" i="7"/>
  <c r="B37" i="7"/>
  <c r="B36" i="7"/>
  <c r="B34" i="7"/>
  <c r="C45" i="7"/>
  <c r="C44" i="7"/>
  <c r="C43" i="7"/>
  <c r="B44" i="7"/>
  <c r="B43" i="7"/>
  <c r="E30" i="7"/>
  <c r="E29" i="7"/>
  <c r="E28" i="7"/>
  <c r="E27" i="7"/>
  <c r="D29" i="7"/>
  <c r="D28" i="7"/>
  <c r="D27" i="7"/>
  <c r="C30" i="7"/>
  <c r="C29" i="7"/>
  <c r="C28" i="7"/>
  <c r="C27" i="7"/>
  <c r="B30" i="7"/>
  <c r="B29" i="7"/>
  <c r="B28" i="7"/>
  <c r="B27" i="7"/>
  <c r="E14" i="7"/>
  <c r="E15" i="7"/>
  <c r="E16" i="7"/>
  <c r="E17" i="7"/>
  <c r="E18" i="7"/>
  <c r="E19" i="7"/>
  <c r="E20" i="7"/>
  <c r="E21" i="7"/>
  <c r="E22" i="7"/>
  <c r="E23" i="7"/>
  <c r="W18" i="8" s="1"/>
  <c r="D20" i="7"/>
  <c r="D22" i="7"/>
  <c r="D21" i="7"/>
  <c r="D19" i="7"/>
  <c r="D17" i="7"/>
  <c r="D16" i="7"/>
  <c r="D15" i="7"/>
  <c r="D18" i="7"/>
  <c r="D14" i="7"/>
  <c r="C21" i="7"/>
  <c r="C22" i="7"/>
  <c r="C23" i="7"/>
  <c r="B23" i="7"/>
  <c r="B22" i="7"/>
  <c r="B21" i="7"/>
  <c r="C20" i="7"/>
  <c r="B20" i="7"/>
  <c r="C19" i="7"/>
  <c r="B19" i="7"/>
  <c r="C17" i="7"/>
  <c r="B17" i="7"/>
  <c r="C16" i="7"/>
  <c r="B16" i="7"/>
  <c r="C15" i="7"/>
  <c r="B15" i="7"/>
  <c r="C18" i="7"/>
  <c r="B18" i="7"/>
  <c r="C14" i="7"/>
  <c r="B14" i="7"/>
  <c r="J42" i="6"/>
  <c r="A42" i="6"/>
  <c r="J11" i="6"/>
  <c r="A10" i="8"/>
  <c r="J42" i="8" s="1"/>
  <c r="B45" i="7" l="1"/>
  <c r="P50" i="7" s="1"/>
  <c r="D30" i="7"/>
  <c r="J11" i="8"/>
  <c r="A42" i="8"/>
  <c r="D38" i="7"/>
  <c r="D23" i="7"/>
  <c r="Q49" i="7" l="1"/>
  <c r="T51" i="7" s="1"/>
  <c r="P49" i="7"/>
  <c r="R51" i="7" s="1"/>
  <c r="Q51" i="7"/>
  <c r="B46" i="7"/>
  <c r="Q52" i="7" s="1"/>
  <c r="Q50" i="7"/>
  <c r="S51" i="7" s="1"/>
  <c r="D46" i="7"/>
  <c r="S25" i="7" s="1"/>
  <c r="R52" i="7" l="1"/>
  <c r="P25" i="7"/>
  <c r="R25" i="7"/>
  <c r="R26" i="7"/>
</calcChain>
</file>

<file path=xl/sharedStrings.xml><?xml version="1.0" encoding="utf-8"?>
<sst xmlns="http://schemas.openxmlformats.org/spreadsheetml/2006/main" count="395" uniqueCount="104">
  <si>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</si>
  <si>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</si>
  <si>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</si>
  <si>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</si>
  <si>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</si>
  <si>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</si>
  <si>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</si>
  <si>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</si>
  <si>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</si>
  <si>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</si>
  <si>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</si>
  <si>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</si>
  <si>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</si>
  <si>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</si>
  <si>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</si>
  <si>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</si>
  <si>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</si>
  <si>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</si>
  <si>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</si>
  <si>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</si>
  <si>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</si>
  <si>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</si>
  <si>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</si>
  <si>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</si>
  <si>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</si>
  <si>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</si>
  <si>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</si>
  <si>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</si>
  <si>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</si>
  <si>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</si>
  <si>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</si>
  <si>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</si>
  <si>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</si>
  <si>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</si>
  <si>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</si>
  <si>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</si>
  <si>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</si>
  <si>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</si>
  <si>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</si>
  <si>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</si>
  <si>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</si>
  <si>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</si>
  <si>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</si>
  <si>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</si>
  <si>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</si>
  <si>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</si>
  <si>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</si>
  <si>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</si>
  <si>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</si>
  <si>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</si>
  <si>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</si>
  <si>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</si>
  <si>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</si>
  <si>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</si>
  <si>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</si>
  <si>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</si>
  <si>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</si>
  <si>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</si>
  <si>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</si>
  <si>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</si>
  <si>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</si>
  <si>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</si>
  <si>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</si>
  <si>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</si>
  <si>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</si>
  <si>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</si>
  <si>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</si>
  <si>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</si>
  <si>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</si>
  <si>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</si>
  <si>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</si>
  <si>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</si>
  <si>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</si>
  <si>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</si>
  <si>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</si>
  <si>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</si>
  <si>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</si>
  <si>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</si>
  <si>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</si>
  <si>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</si>
  <si>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</si>
  <si>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</si>
  <si>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</si>
  <si>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</si>
  <si>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</si>
  <si>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</si>
  <si>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</si>
  <si>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</si>
  <si>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</si>
  <si>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</si>
  <si>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</si>
  <si>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</si>
  <si>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</si>
  <si>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</si>
  <si>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</si>
  <si>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t xml:space="preserve">         </t>
  </si>
  <si>
    <t xml:space="preserve">          </t>
  </si>
  <si>
    <t xml:space="preserve">kontrola: </t>
  </si>
  <si>
    <t>kontrola:</t>
  </si>
  <si>
    <t>Starosna mirovina prevedena iz invalidske</t>
  </si>
  <si>
    <t>Invalidska</t>
  </si>
  <si>
    <t>Starosna mirovina prevedena iz invalidske (čl. 36. ZOHBDR/2017.)</t>
  </si>
  <si>
    <t xml:space="preserve">STAROSNA </t>
  </si>
  <si>
    <t>za kolovoz 2022. (isplata u rujnu 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</si>
</sst>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Border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11" fillId="0" borderId="0" xfId="0" applyFont="1" applyAlignment="1">
      <alignment vertical="top" wrapText="1"/>
    </xf>
    <xf numFmtId="0" fontId="7" fillId="0" borderId="8" xfId="0" applyFont="1" applyFill="1" applyBorder="1" applyAlignment="1"/>
    <xf numFmtId="0" fontId="7" fillId="0" borderId="3" xfId="0" applyFont="1" applyFill="1" applyBorder="1" applyAlignment="1"/>
    <xf numFmtId="4" fontId="7" fillId="0" borderId="9" xfId="0" applyNumberFormat="1" applyFont="1" applyFill="1" applyBorder="1" applyAlignment="1"/>
    <xf numFmtId="4" fontId="7" fillId="0" borderId="3" xfId="0" applyNumberFormat="1" applyFont="1" applyFill="1" applyBorder="1" applyAlignment="1"/>
    <xf numFmtId="0" fontId="7" fillId="0" borderId="4" xfId="0" applyFont="1" applyFill="1" applyBorder="1" applyAlignment="1"/>
    <xf numFmtId="4" fontId="7" fillId="0" borderId="0" xfId="0" applyNumberFormat="1" applyFont="1" applyFill="1" applyBorder="1" applyAlignment="1"/>
    <xf numFmtId="4" fontId="7" fillId="0" borderId="6" xfId="0" applyNumberFormat="1" applyFont="1" applyFill="1" applyBorder="1" applyAlignment="1"/>
    <xf numFmtId="0" fontId="12" fillId="0" borderId="3" xfId="0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7" fillId="0" borderId="2" xfId="0" applyFont="1" applyFill="1" applyBorder="1" applyAlignment="1"/>
    <xf numFmtId="4" fontId="7" fillId="0" borderId="4" xfId="0" applyNumberFormat="1" applyFont="1" applyFill="1" applyBorder="1" applyAlignment="1"/>
    <xf numFmtId="1" fontId="7" fillId="0" borderId="3" xfId="0" applyNumberFormat="1" applyFont="1" applyFill="1" applyBorder="1" applyAlignment="1"/>
    <xf numFmtId="1" fontId="7" fillId="0" borderId="4" xfId="0" applyNumberFormat="1" applyFont="1" applyFill="1" applyBorder="1" applyAlignment="1"/>
    <xf numFmtId="1" fontId="8" fillId="0" borderId="4" xfId="0" applyNumberFormat="1" applyFont="1" applyFill="1" applyBorder="1" applyAlignment="1"/>
    <xf numFmtId="4" fontId="8" fillId="0" borderId="4" xfId="0" applyNumberFormat="1" applyFont="1" applyFill="1" applyBorder="1" applyAlignment="1"/>
    <xf numFmtId="0" fontId="8" fillId="0" borderId="2" xfId="0" applyFont="1" applyFill="1" applyBorder="1" applyAlignment="1"/>
    <xf numFmtId="4" fontId="7" fillId="0" borderId="5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4" fontId="13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2" fontId="6" fillId="0" borderId="0" xfId="0" applyNumberFormat="1" applyFont="1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 applyAlignment="1">
      <alignment vertical="top"/>
    </xf>
    <xf numFmtId="0" fontId="19" fillId="0" borderId="0" xfId="0" applyFont="1"/>
    <xf numFmtId="0" fontId="20" fillId="0" borderId="0" xfId="0" applyFont="1" applyFill="1" applyBorder="1"/>
    <xf numFmtId="0" fontId="20" fillId="0" borderId="0" xfId="0" applyFont="1" applyFill="1" applyBorder="1" applyAlignment="1">
      <alignment vertical="top"/>
    </xf>
    <xf numFmtId="0" fontId="21" fillId="0" borderId="0" xfId="0" applyFont="1"/>
    <xf numFmtId="4" fontId="20" fillId="0" borderId="0" xfId="0" applyNumberFormat="1" applyFont="1" applyFill="1" applyBorder="1"/>
    <xf numFmtId="0" fontId="13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13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" fontId="13" fillId="2" borderId="0" xfId="0" applyNumberFormat="1" applyFont="1" applyFill="1" applyBorder="1"/>
    <xf numFmtId="2" fontId="13" fillId="2" borderId="0" xfId="0" applyNumberFormat="1" applyFont="1" applyFill="1" applyBorder="1"/>
    <xf numFmtId="2" fontId="13" fillId="2" borderId="0" xfId="0" applyNumberFormat="1" applyFont="1" applyFill="1" applyBorder="1" applyAlignment="1">
      <alignment vertical="top"/>
    </xf>
    <xf numFmtId="1" fontId="23" fillId="2" borderId="0" xfId="0" applyNumberFormat="1" applyFont="1" applyFill="1" applyBorder="1"/>
    <xf numFmtId="2" fontId="23" fillId="2" borderId="0" xfId="0" applyNumberFormat="1" applyFont="1" applyFill="1" applyBorder="1"/>
    <xf numFmtId="0" fontId="13" fillId="2" borderId="0" xfId="0" applyFont="1" applyFill="1"/>
    <xf numFmtId="4" fontId="5" fillId="0" borderId="0" xfId="0" applyNumberFormat="1" applyFont="1" applyAlignment="1">
      <alignment horizontal="left"/>
    </xf>
    <xf numFmtId="4" fontId="5" fillId="0" borderId="0" xfId="0" applyNumberFormat="1" applyFont="1"/>
    <xf numFmtId="4" fontId="6" fillId="0" borderId="5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5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6" fillId="0" borderId="0" xfId="0" applyNumberFormat="1" applyFont="1" applyBorder="1"/>
    <xf numFmtId="4" fontId="6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Fill="1" applyBorder="1"/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5" fillId="0" borderId="1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4" fillId="2" borderId="0" xfId="0" applyFont="1" applyFill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Normal="100" workbookViewId="0"/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56" customWidth="1"/>
    <col min="4" max="4" width="12.42578125" style="6" customWidth="1"/>
    <col min="5" max="5" width="12.140625" style="56" customWidth="1"/>
    <col min="6" max="6" width="9.140625" style="6"/>
    <col min="7" max="7" width="13" style="6" customWidth="1"/>
    <col min="8" max="13" width="9.140625" style="6"/>
    <col min="14" max="14" width="9.140625" style="113"/>
    <col min="15" max="20" width="9.140625" style="117"/>
    <col min="21" max="22" width="9.140625" style="118"/>
    <col min="23" max="23" width="9.140625" style="110"/>
    <col min="24" max="16384" width="9.140625" style="6"/>
  </cols>
  <sheetData>
    <row r="1" spans="1:23" x14ac:dyDescent="0.2">
      <c r="A1" s="8" t="s">
        <v>29</v>
      </c>
      <c r="B1" s="8"/>
      <c r="C1" s="140"/>
    </row>
    <row r="2" spans="1:23" x14ac:dyDescent="0.2">
      <c r="A2" s="8" t="s">
        <v>30</v>
      </c>
      <c r="B2" s="8"/>
      <c r="C2" s="140"/>
    </row>
    <row r="3" spans="1:23" x14ac:dyDescent="0.2">
      <c r="A3" s="58" t="s">
        <v>0</v>
      </c>
      <c r="B3" s="59"/>
      <c r="C3" s="141"/>
    </row>
    <row r="4" spans="1:23" ht="9" customHeight="1" x14ac:dyDescent="0.2">
      <c r="A4" s="58"/>
      <c r="B4" s="59"/>
      <c r="C4" s="141"/>
    </row>
    <row r="5" spans="1:23" ht="9" customHeight="1" x14ac:dyDescent="0.2">
      <c r="A5" s="151"/>
      <c r="B5" s="150"/>
      <c r="C5" s="141"/>
    </row>
    <row r="6" spans="1:23" ht="9" customHeight="1" x14ac:dyDescent="0.2">
      <c r="A6" s="151"/>
      <c r="B6" s="150"/>
      <c r="C6" s="141"/>
    </row>
    <row r="7" spans="1:23" x14ac:dyDescent="0.2">
      <c r="A7" s="157" t="s">
        <v>31</v>
      </c>
      <c r="B7" s="157"/>
      <c r="C7" s="157"/>
      <c r="D7" s="157"/>
      <c r="E7" s="157"/>
    </row>
    <row r="8" spans="1:23" x14ac:dyDescent="0.2">
      <c r="A8" s="157" t="s">
        <v>103</v>
      </c>
      <c r="B8" s="157"/>
      <c r="C8" s="157"/>
      <c r="D8" s="157"/>
      <c r="E8" s="157"/>
    </row>
    <row r="9" spans="1:23" ht="21" customHeight="1" x14ac:dyDescent="0.2">
      <c r="A9" s="9"/>
      <c r="B9" s="9"/>
      <c r="E9" s="147" t="s">
        <v>32</v>
      </c>
    </row>
    <row r="10" spans="1:23" x14ac:dyDescent="0.2">
      <c r="A10" s="158" t="s">
        <v>33</v>
      </c>
      <c r="B10" s="158" t="s">
        <v>22</v>
      </c>
      <c r="C10" s="160" t="s">
        <v>34</v>
      </c>
      <c r="D10" s="155" t="s">
        <v>35</v>
      </c>
      <c r="E10" s="156"/>
    </row>
    <row r="11" spans="1:23" ht="28.5" customHeight="1" x14ac:dyDescent="0.2">
      <c r="A11" s="159"/>
      <c r="B11" s="159"/>
      <c r="C11" s="161"/>
      <c r="D11" s="64" t="s">
        <v>36</v>
      </c>
      <c r="E11" s="148" t="s">
        <v>37</v>
      </c>
      <c r="O11" s="119" t="s">
        <v>93</v>
      </c>
      <c r="W11" s="109"/>
    </row>
    <row r="12" spans="1:23" x14ac:dyDescent="0.2">
      <c r="A12" s="65"/>
      <c r="B12" s="65"/>
      <c r="C12" s="142"/>
      <c r="D12" s="65"/>
      <c r="W12" s="109"/>
    </row>
    <row r="13" spans="1:23" x14ac:dyDescent="0.2">
      <c r="A13" s="58" t="s">
        <v>38</v>
      </c>
      <c r="B13" s="58"/>
      <c r="C13" s="143"/>
      <c r="D13" s="58"/>
      <c r="P13" s="117" t="s">
        <v>90</v>
      </c>
      <c r="R13" s="119" t="s">
        <v>94</v>
      </c>
      <c r="W13" s="109"/>
    </row>
    <row r="14" spans="1:23" ht="18.75" customHeight="1" x14ac:dyDescent="0.2">
      <c r="A14" s="81" t="s">
        <v>39</v>
      </c>
      <c r="B14" s="97">
        <f>P14</f>
        <v>492231</v>
      </c>
      <c r="C14" s="84">
        <f>Q14</f>
        <v>3068.94</v>
      </c>
      <c r="D14" s="81">
        <f>R14</f>
        <v>399253</v>
      </c>
      <c r="E14" s="84">
        <f>S14</f>
        <v>3577.07</v>
      </c>
      <c r="O14" s="117" t="s">
        <v>80</v>
      </c>
      <c r="P14" s="117">
        <v>492231</v>
      </c>
      <c r="Q14" s="117">
        <v>3068.94</v>
      </c>
      <c r="R14" s="127">
        <v>399253</v>
      </c>
      <c r="S14" s="127">
        <v>3577.07</v>
      </c>
      <c r="W14" s="109"/>
    </row>
    <row r="15" spans="1:23" x14ac:dyDescent="0.2">
      <c r="A15" s="66" t="s">
        <v>53</v>
      </c>
      <c r="B15" s="98">
        <f>P16</f>
        <v>46441</v>
      </c>
      <c r="C15" s="96">
        <f>Q16</f>
        <v>4039.34</v>
      </c>
      <c r="D15" s="95">
        <f>R16</f>
        <v>40909</v>
      </c>
      <c r="E15" s="96">
        <f>S16</f>
        <v>4244.17</v>
      </c>
      <c r="O15" s="117" t="s">
        <v>81</v>
      </c>
      <c r="P15" s="117">
        <v>207364</v>
      </c>
      <c r="Q15" s="117">
        <v>2977.77</v>
      </c>
      <c r="R15" s="127">
        <v>171234</v>
      </c>
      <c r="S15" s="127">
        <v>3307.66</v>
      </c>
      <c r="W15" s="109"/>
    </row>
    <row r="16" spans="1:23" x14ac:dyDescent="0.2">
      <c r="A16" s="66" t="s">
        <v>99</v>
      </c>
      <c r="B16" s="98">
        <f>P18</f>
        <v>78071</v>
      </c>
      <c r="C16" s="96">
        <f>Q18</f>
        <v>2720.51</v>
      </c>
      <c r="D16" s="95">
        <f>R18</f>
        <v>67547</v>
      </c>
      <c r="E16" s="96">
        <f>S18</f>
        <v>3060.93</v>
      </c>
      <c r="O16" s="117" t="s">
        <v>82</v>
      </c>
      <c r="P16" s="117">
        <v>46441</v>
      </c>
      <c r="Q16" s="117">
        <v>4039.34</v>
      </c>
      <c r="R16" s="127">
        <v>40909</v>
      </c>
      <c r="S16" s="127">
        <v>4244.17</v>
      </c>
      <c r="W16" s="109"/>
    </row>
    <row r="17" spans="1:23" x14ac:dyDescent="0.2">
      <c r="A17" s="24" t="s">
        <v>40</v>
      </c>
      <c r="B17" s="99">
        <f>P20</f>
        <v>616743</v>
      </c>
      <c r="C17" s="100">
        <f>Q20</f>
        <v>3097.9</v>
      </c>
      <c r="D17" s="101">
        <f>R20</f>
        <v>507709</v>
      </c>
      <c r="E17" s="100">
        <f>S20</f>
        <v>3562.15</v>
      </c>
      <c r="O17" s="117" t="s">
        <v>83</v>
      </c>
      <c r="P17" s="117">
        <v>375</v>
      </c>
      <c r="Q17" s="117">
        <v>3291.29</v>
      </c>
      <c r="R17" s="127">
        <v>367</v>
      </c>
      <c r="S17" s="127">
        <v>3293.89</v>
      </c>
      <c r="W17" s="109"/>
    </row>
    <row r="18" spans="1:23" x14ac:dyDescent="0.2">
      <c r="A18" s="95" t="s">
        <v>41</v>
      </c>
      <c r="B18" s="98">
        <f>P15</f>
        <v>207364</v>
      </c>
      <c r="C18" s="96">
        <f>Q15</f>
        <v>2977.77</v>
      </c>
      <c r="D18" s="95">
        <f>R15</f>
        <v>171234</v>
      </c>
      <c r="E18" s="96">
        <f>S15</f>
        <v>3307.66</v>
      </c>
      <c r="O18" s="117" t="s">
        <v>84</v>
      </c>
      <c r="P18" s="117">
        <v>78071</v>
      </c>
      <c r="Q18" s="117">
        <v>2720.51</v>
      </c>
      <c r="R18" s="127">
        <v>67547</v>
      </c>
      <c r="S18" s="127">
        <v>3060.93</v>
      </c>
      <c r="W18" s="109"/>
    </row>
    <row r="19" spans="1:23" ht="15.75" customHeight="1" x14ac:dyDescent="0.2">
      <c r="A19" s="67" t="s">
        <v>54</v>
      </c>
      <c r="B19" s="98">
        <f>P17</f>
        <v>375</v>
      </c>
      <c r="C19" s="96">
        <f>Q17</f>
        <v>3291.29</v>
      </c>
      <c r="D19" s="95">
        <f>R17</f>
        <v>367</v>
      </c>
      <c r="E19" s="96">
        <f>S17</f>
        <v>3293.89</v>
      </c>
      <c r="O19" s="117" t="s">
        <v>85</v>
      </c>
      <c r="P19" s="117">
        <v>824482</v>
      </c>
      <c r="Q19" s="117">
        <v>3067.78</v>
      </c>
      <c r="R19" s="127">
        <v>679310</v>
      </c>
      <c r="S19" s="127">
        <v>3497.86</v>
      </c>
      <c r="T19" s="117">
        <f>SUM(P14:P18)-P19</f>
        <v>0</v>
      </c>
      <c r="U19" s="118">
        <f>SUM(R14:R18)-R19</f>
        <v>0</v>
      </c>
      <c r="V19" s="118">
        <f>SUM(P19,P21,P22)-P23</f>
        <v>0</v>
      </c>
      <c r="W19" s="109"/>
    </row>
    <row r="20" spans="1:23" x14ac:dyDescent="0.2">
      <c r="A20" s="24" t="s">
        <v>42</v>
      </c>
      <c r="B20" s="99">
        <f>P19</f>
        <v>824482</v>
      </c>
      <c r="C20" s="100">
        <f>Q19</f>
        <v>3067.78</v>
      </c>
      <c r="D20" s="101">
        <f>R19</f>
        <v>679310</v>
      </c>
      <c r="E20" s="100">
        <f>S19</f>
        <v>3497.86</v>
      </c>
      <c r="O20" s="117" t="s">
        <v>86</v>
      </c>
      <c r="P20" s="117">
        <v>616743</v>
      </c>
      <c r="Q20" s="117">
        <v>3097.9</v>
      </c>
      <c r="R20" s="127">
        <v>507709</v>
      </c>
      <c r="S20" s="127">
        <v>3562.15</v>
      </c>
      <c r="T20" s="117">
        <f>SUM(P14,P16,P18)-P20</f>
        <v>0</v>
      </c>
      <c r="U20" s="118">
        <f>SUM(R14,R16,R18)-R20</f>
        <v>0</v>
      </c>
      <c r="W20" s="109"/>
    </row>
    <row r="21" spans="1:23" x14ac:dyDescent="0.2">
      <c r="A21" s="95" t="s">
        <v>100</v>
      </c>
      <c r="B21" s="98">
        <f t="shared" ref="B21:E22" si="0">P21</f>
        <v>98503</v>
      </c>
      <c r="C21" s="96">
        <f t="shared" si="0"/>
        <v>2324.41</v>
      </c>
      <c r="D21" s="95">
        <f t="shared" si="0"/>
        <v>93049</v>
      </c>
      <c r="E21" s="96">
        <f t="shared" si="0"/>
        <v>2428.37</v>
      </c>
      <c r="O21" s="117" t="s">
        <v>87</v>
      </c>
      <c r="P21" s="117">
        <v>98503</v>
      </c>
      <c r="Q21" s="117">
        <v>2324.41</v>
      </c>
      <c r="R21" s="127">
        <v>93049</v>
      </c>
      <c r="S21" s="127">
        <v>2428.37</v>
      </c>
      <c r="W21" s="109"/>
    </row>
    <row r="22" spans="1:23" s="62" customFormat="1" ht="16.5" customHeight="1" x14ac:dyDescent="0.2">
      <c r="A22" s="95" t="s">
        <v>43</v>
      </c>
      <c r="B22" s="98">
        <f t="shared" si="0"/>
        <v>212229</v>
      </c>
      <c r="C22" s="96">
        <f t="shared" si="0"/>
        <v>2309.81</v>
      </c>
      <c r="D22" s="95">
        <f t="shared" si="0"/>
        <v>179531</v>
      </c>
      <c r="E22" s="102">
        <f t="shared" si="0"/>
        <v>2604.8000000000002</v>
      </c>
      <c r="G22" s="63"/>
      <c r="N22" s="114"/>
      <c r="O22" s="120" t="s">
        <v>88</v>
      </c>
      <c r="P22" s="120">
        <v>212229</v>
      </c>
      <c r="Q22" s="120">
        <v>2309.81</v>
      </c>
      <c r="R22" s="120">
        <v>179531</v>
      </c>
      <c r="S22" s="120">
        <v>2604.8000000000002</v>
      </c>
      <c r="T22" s="120"/>
      <c r="U22" s="121"/>
      <c r="V22" s="121"/>
      <c r="W22" s="111"/>
    </row>
    <row r="23" spans="1:23" ht="15.75" customHeight="1" x14ac:dyDescent="0.2">
      <c r="A23" s="12" t="s">
        <v>44</v>
      </c>
      <c r="B23" s="72">
        <f>SUM(P19,P21,P22)</f>
        <v>1135214</v>
      </c>
      <c r="C23" s="73">
        <f>Q23</f>
        <v>2861.57</v>
      </c>
      <c r="D23" s="74">
        <f>SUM(D20:D22)</f>
        <v>951890</v>
      </c>
      <c r="E23" s="73">
        <f>S23</f>
        <v>3224.88</v>
      </c>
      <c r="G23" s="56"/>
      <c r="O23" s="117" t="s">
        <v>89</v>
      </c>
      <c r="P23" s="117">
        <v>1135214</v>
      </c>
      <c r="Q23" s="117">
        <v>2861.57</v>
      </c>
      <c r="R23" s="117">
        <v>951890</v>
      </c>
      <c r="S23" s="117">
        <v>3224.88</v>
      </c>
      <c r="T23" s="117">
        <f>SUM(P19,P21,P22)-P23</f>
        <v>0</v>
      </c>
      <c r="U23" s="118">
        <f>SUM(R19,R21,R22)-R23</f>
        <v>0</v>
      </c>
      <c r="W23" s="109"/>
    </row>
    <row r="24" spans="1:23" ht="23.25" customHeight="1" x14ac:dyDescent="0.2">
      <c r="A24" s="68"/>
      <c r="B24" s="69"/>
      <c r="C24" s="144"/>
      <c r="D24" s="5"/>
      <c r="O24" s="117" t="s">
        <v>91</v>
      </c>
      <c r="P24" s="172">
        <v>1229242</v>
      </c>
      <c r="Q24" s="172">
        <v>3107.22</v>
      </c>
      <c r="R24" s="127">
        <v>1045746</v>
      </c>
      <c r="S24" s="127">
        <v>3480.94</v>
      </c>
      <c r="W24" s="109"/>
    </row>
    <row r="25" spans="1:23" x14ac:dyDescent="0.2">
      <c r="A25" s="58" t="s">
        <v>49</v>
      </c>
      <c r="B25" s="58"/>
      <c r="C25" s="143"/>
      <c r="D25" s="58"/>
      <c r="O25" s="117" t="s">
        <v>92</v>
      </c>
      <c r="P25" s="122">
        <f>B46-B38-B30-B23-B45</f>
        <v>0</v>
      </c>
      <c r="R25" s="117">
        <f>D46-D45-D38-D30-D23</f>
        <v>0</v>
      </c>
      <c r="S25" s="123">
        <f>((D23*E23)+(D30*E30)+(D38*E38)+(D45*E45))/D46</f>
        <v>3480.9453996285911</v>
      </c>
      <c r="T25" s="117">
        <f>R20-R18-R16-R14</f>
        <v>0</v>
      </c>
      <c r="W25" s="109"/>
    </row>
    <row r="26" spans="1:23" x14ac:dyDescent="0.2">
      <c r="A26" s="16" t="s">
        <v>50</v>
      </c>
      <c r="B26" s="16"/>
      <c r="C26" s="145"/>
      <c r="D26" s="16"/>
      <c r="R26" s="117">
        <f>D46-D45-D38-D30-D23</f>
        <v>0</v>
      </c>
      <c r="W26" s="109"/>
    </row>
    <row r="27" spans="1:23" ht="18.75" customHeight="1" x14ac:dyDescent="0.2">
      <c r="A27" s="82" t="s">
        <v>39</v>
      </c>
      <c r="B27" s="81">
        <f t="shared" ref="B27:E29" si="1">P27</f>
        <v>6728</v>
      </c>
      <c r="C27" s="84">
        <f t="shared" si="1"/>
        <v>4893.49</v>
      </c>
      <c r="D27" s="82">
        <f t="shared" si="1"/>
        <v>6642</v>
      </c>
      <c r="E27" s="84">
        <f t="shared" si="1"/>
        <v>4914.28</v>
      </c>
      <c r="P27" s="117">
        <v>6728</v>
      </c>
      <c r="Q27" s="117">
        <v>4893.49</v>
      </c>
      <c r="R27" s="117">
        <v>6642</v>
      </c>
      <c r="S27" s="117">
        <v>4914.28</v>
      </c>
      <c r="W27" s="109"/>
    </row>
    <row r="28" spans="1:23" x14ac:dyDescent="0.2">
      <c r="A28" s="85" t="s">
        <v>45</v>
      </c>
      <c r="B28" s="95">
        <f t="shared" si="1"/>
        <v>8129</v>
      </c>
      <c r="C28" s="96">
        <f t="shared" si="1"/>
        <v>4039.91</v>
      </c>
      <c r="D28" s="85">
        <f t="shared" si="1"/>
        <v>8124</v>
      </c>
      <c r="E28" s="96">
        <f t="shared" si="1"/>
        <v>4041.46</v>
      </c>
      <c r="P28" s="117">
        <v>8129</v>
      </c>
      <c r="Q28" s="117">
        <v>4039.91</v>
      </c>
      <c r="R28" s="117">
        <v>8124</v>
      </c>
      <c r="S28" s="117">
        <v>4041.46</v>
      </c>
      <c r="W28" s="109"/>
    </row>
    <row r="29" spans="1:23" s="62" customFormat="1" ht="16.5" customHeight="1" x14ac:dyDescent="0.2">
      <c r="A29" s="85" t="s">
        <v>43</v>
      </c>
      <c r="B29" s="95">
        <f t="shared" si="1"/>
        <v>1227</v>
      </c>
      <c r="C29" s="96">
        <f t="shared" si="1"/>
        <v>4256.66</v>
      </c>
      <c r="D29" s="85">
        <f t="shared" si="1"/>
        <v>1218</v>
      </c>
      <c r="E29" s="96">
        <f t="shared" si="1"/>
        <v>4274.2</v>
      </c>
      <c r="N29" s="114"/>
      <c r="O29" s="120"/>
      <c r="P29" s="120">
        <v>1227</v>
      </c>
      <c r="Q29" s="120">
        <v>4256.66</v>
      </c>
      <c r="R29" s="117">
        <v>1218</v>
      </c>
      <c r="S29" s="117">
        <v>4274.2</v>
      </c>
      <c r="T29" s="120"/>
      <c r="U29" s="121"/>
      <c r="V29" s="121"/>
      <c r="W29" s="111"/>
    </row>
    <row r="30" spans="1:23" ht="15.75" customHeight="1" x14ac:dyDescent="0.2">
      <c r="A30" s="12" t="s">
        <v>1</v>
      </c>
      <c r="B30" s="74">
        <f>SUM(P27:P29)</f>
        <v>16084</v>
      </c>
      <c r="C30" s="73">
        <f>Q30</f>
        <v>4413.5</v>
      </c>
      <c r="D30" s="74">
        <f>SUM(D27:D29)</f>
        <v>15984</v>
      </c>
      <c r="E30" s="73">
        <f>S30</f>
        <v>4421.88</v>
      </c>
      <c r="P30" s="117">
        <v>16084</v>
      </c>
      <c r="Q30" s="117">
        <v>4413.5</v>
      </c>
      <c r="R30" s="117">
        <v>15984</v>
      </c>
      <c r="S30" s="117">
        <v>4421.88</v>
      </c>
      <c r="T30" s="117">
        <f>P30-P27-P28-P29</f>
        <v>0</v>
      </c>
      <c r="U30" s="118">
        <f>R30-R27-R28-R29</f>
        <v>0</v>
      </c>
      <c r="W30" s="109"/>
    </row>
    <row r="31" spans="1:23" ht="23.25" customHeight="1" x14ac:dyDescent="0.2">
      <c r="A31" s="19"/>
      <c r="B31" s="20"/>
      <c r="C31" s="21"/>
      <c r="D31" s="23"/>
      <c r="W31" s="109"/>
    </row>
    <row r="32" spans="1:23" x14ac:dyDescent="0.2">
      <c r="A32" s="152" t="s">
        <v>55</v>
      </c>
      <c r="B32" s="152"/>
      <c r="C32" s="152"/>
      <c r="D32" s="152"/>
      <c r="E32" s="152"/>
      <c r="W32" s="109"/>
    </row>
    <row r="33" spans="1:23" x14ac:dyDescent="0.2">
      <c r="A33" s="18" t="s">
        <v>56</v>
      </c>
      <c r="W33" s="109"/>
    </row>
    <row r="34" spans="1:23" ht="15" customHeight="1" x14ac:dyDescent="0.2">
      <c r="A34" s="81" t="s">
        <v>58</v>
      </c>
      <c r="B34" s="82">
        <f t="shared" ref="B34:E37" si="2">P34</f>
        <v>2262</v>
      </c>
      <c r="C34" s="83">
        <f t="shared" si="2"/>
        <v>3451.23</v>
      </c>
      <c r="D34" s="82">
        <f t="shared" si="2"/>
        <v>2262</v>
      </c>
      <c r="E34" s="84">
        <f t="shared" si="2"/>
        <v>3451.23</v>
      </c>
      <c r="P34" s="117">
        <v>2262</v>
      </c>
      <c r="Q34" s="117">
        <v>3451.23</v>
      </c>
      <c r="R34" s="117">
        <v>2262</v>
      </c>
      <c r="S34" s="117">
        <v>3451.23</v>
      </c>
      <c r="W34" s="109"/>
    </row>
    <row r="35" spans="1:23" ht="15" customHeight="1" x14ac:dyDescent="0.2">
      <c r="A35" s="79" t="s">
        <v>101</v>
      </c>
      <c r="B35" s="85">
        <f>P35</f>
        <v>1559</v>
      </c>
      <c r="C35" s="86">
        <f>Q35</f>
        <v>4334.71</v>
      </c>
      <c r="D35" s="85">
        <f>R35</f>
        <v>1556</v>
      </c>
      <c r="E35" s="87">
        <f>S35</f>
        <v>4336.37</v>
      </c>
      <c r="P35" s="117">
        <v>1559</v>
      </c>
      <c r="Q35" s="117">
        <v>4334.71</v>
      </c>
      <c r="R35" s="117">
        <v>1556</v>
      </c>
      <c r="S35" s="117">
        <v>4336.37</v>
      </c>
      <c r="W35" s="109"/>
    </row>
    <row r="36" spans="1:23" ht="15" customHeight="1" x14ac:dyDescent="0.2">
      <c r="A36" s="66" t="s">
        <v>100</v>
      </c>
      <c r="B36" s="85">
        <f t="shared" si="2"/>
        <v>52284</v>
      </c>
      <c r="C36" s="86">
        <f t="shared" si="2"/>
        <v>6636.02</v>
      </c>
      <c r="D36" s="85">
        <f t="shared" si="2"/>
        <v>52223</v>
      </c>
      <c r="E36" s="87">
        <f t="shared" si="2"/>
        <v>6639.46</v>
      </c>
      <c r="P36" s="117">
        <v>52284</v>
      </c>
      <c r="Q36" s="117">
        <v>6636.02</v>
      </c>
      <c r="R36" s="117">
        <v>52223</v>
      </c>
      <c r="S36" s="117">
        <v>6639.46</v>
      </c>
      <c r="W36" s="109"/>
    </row>
    <row r="37" spans="1:23" s="62" customFormat="1" ht="15" customHeight="1" x14ac:dyDescent="0.2">
      <c r="A37" s="66" t="s">
        <v>43</v>
      </c>
      <c r="B37" s="85">
        <f t="shared" si="2"/>
        <v>15072</v>
      </c>
      <c r="C37" s="86">
        <f t="shared" si="2"/>
        <v>7487.18</v>
      </c>
      <c r="D37" s="85">
        <f t="shared" si="2"/>
        <v>15064</v>
      </c>
      <c r="E37" s="87">
        <f t="shared" si="2"/>
        <v>7489.11</v>
      </c>
      <c r="N37" s="114"/>
      <c r="O37" s="120"/>
      <c r="P37" s="120">
        <v>15072</v>
      </c>
      <c r="Q37" s="120">
        <v>7487.18</v>
      </c>
      <c r="R37" s="120">
        <v>15064</v>
      </c>
      <c r="S37" s="120">
        <v>7489.11</v>
      </c>
      <c r="T37" s="120"/>
      <c r="U37" s="121"/>
      <c r="V37" s="121"/>
      <c r="W37" s="111"/>
    </row>
    <row r="38" spans="1:23" ht="17.25" customHeight="1" x14ac:dyDescent="0.2">
      <c r="A38" s="12" t="s">
        <v>1</v>
      </c>
      <c r="B38" s="74">
        <f>SUM(P34:P37)</f>
        <v>71177</v>
      </c>
      <c r="C38" s="73">
        <f>Q38</f>
        <v>6664.64</v>
      </c>
      <c r="D38" s="74">
        <f>SUM(D34:D37)</f>
        <v>71105</v>
      </c>
      <c r="E38" s="73">
        <f>S38</f>
        <v>6667.64</v>
      </c>
      <c r="P38" s="117">
        <v>71177</v>
      </c>
      <c r="Q38" s="117">
        <v>6664.64</v>
      </c>
      <c r="R38" s="117">
        <v>71105</v>
      </c>
      <c r="S38" s="117">
        <v>6667.64</v>
      </c>
      <c r="T38" s="117">
        <f>P38-P34-P35-P36-P37</f>
        <v>0</v>
      </c>
      <c r="U38" s="118">
        <f>R38-R34-R35-R36-R37</f>
        <v>0</v>
      </c>
      <c r="W38" s="109"/>
    </row>
    <row r="39" spans="1:23" ht="23.25" customHeight="1" x14ac:dyDescent="0.2">
      <c r="A39" s="16"/>
      <c r="B39" s="75"/>
      <c r="C39" s="146"/>
      <c r="D39" s="76"/>
      <c r="E39" s="149"/>
      <c r="W39" s="109"/>
    </row>
    <row r="40" spans="1:23" x14ac:dyDescent="0.2">
      <c r="A40" s="16" t="s">
        <v>51</v>
      </c>
      <c r="B40" s="16"/>
      <c r="C40" s="145"/>
      <c r="D40" s="16"/>
      <c r="W40" s="109"/>
    </row>
    <row r="41" spans="1:23" x14ac:dyDescent="0.2">
      <c r="A41" s="16" t="s">
        <v>52</v>
      </c>
      <c r="B41" s="16"/>
      <c r="C41" s="145"/>
      <c r="D41" s="16"/>
      <c r="W41" s="109"/>
    </row>
    <row r="42" spans="1:23" x14ac:dyDescent="0.2">
      <c r="A42" s="16" t="s">
        <v>75</v>
      </c>
      <c r="B42" s="16"/>
      <c r="C42" s="145"/>
      <c r="D42" s="16"/>
      <c r="W42" s="109"/>
    </row>
    <row r="43" spans="1:23" ht="18.75" customHeight="1" x14ac:dyDescent="0.2">
      <c r="A43" s="70" t="s">
        <v>45</v>
      </c>
      <c r="B43" s="88">
        <f t="shared" ref="B43:E44" si="3">P43</f>
        <v>5713</v>
      </c>
      <c r="C43" s="89">
        <f t="shared" si="3"/>
        <v>3829.91</v>
      </c>
      <c r="D43" s="88">
        <f t="shared" si="3"/>
        <v>5713</v>
      </c>
      <c r="E43" s="90">
        <f t="shared" si="3"/>
        <v>3829.91</v>
      </c>
      <c r="P43" s="117">
        <v>5713</v>
      </c>
      <c r="Q43" s="117">
        <v>3829.91</v>
      </c>
      <c r="R43" s="117">
        <v>5713</v>
      </c>
      <c r="S43" s="117">
        <v>3829.91</v>
      </c>
      <c r="W43" s="109"/>
    </row>
    <row r="44" spans="1:23" s="62" customFormat="1" ht="16.5" customHeight="1" x14ac:dyDescent="0.2">
      <c r="A44" s="66" t="s">
        <v>43</v>
      </c>
      <c r="B44" s="91">
        <f t="shared" si="3"/>
        <v>1054</v>
      </c>
      <c r="C44" s="92">
        <f t="shared" si="3"/>
        <v>3597.29</v>
      </c>
      <c r="D44" s="93">
        <f t="shared" si="3"/>
        <v>1054</v>
      </c>
      <c r="E44" s="94">
        <f t="shared" si="3"/>
        <v>3597.29</v>
      </c>
      <c r="N44" s="114"/>
      <c r="O44" s="120"/>
      <c r="P44" s="117">
        <v>1054</v>
      </c>
      <c r="Q44" s="117">
        <v>3597.29</v>
      </c>
      <c r="R44" s="120">
        <v>1054</v>
      </c>
      <c r="S44" s="120">
        <v>3597.29</v>
      </c>
      <c r="T44" s="120"/>
      <c r="U44" s="121"/>
      <c r="V44" s="121"/>
      <c r="W44" s="111"/>
    </row>
    <row r="45" spans="1:23" ht="15" customHeight="1" x14ac:dyDescent="0.2">
      <c r="A45" s="12" t="s">
        <v>1</v>
      </c>
      <c r="B45" s="74">
        <f>SUM(B43:B44)</f>
        <v>6767</v>
      </c>
      <c r="C45" s="73">
        <f>Q45</f>
        <v>3793.68</v>
      </c>
      <c r="D45" s="77">
        <f>R45</f>
        <v>6767</v>
      </c>
      <c r="E45" s="73">
        <f>S45</f>
        <v>3793.68</v>
      </c>
      <c r="P45" s="117">
        <v>6767</v>
      </c>
      <c r="Q45" s="117">
        <v>3793.68</v>
      </c>
      <c r="R45" s="117">
        <v>6767</v>
      </c>
      <c r="S45" s="117">
        <v>3793.68</v>
      </c>
      <c r="W45" s="109"/>
    </row>
    <row r="46" spans="1:23" ht="18" customHeight="1" x14ac:dyDescent="0.2">
      <c r="A46" s="12" t="s">
        <v>46</v>
      </c>
      <c r="B46" s="72">
        <f>SUM(B23,B30,B38,B45)</f>
        <v>1229242</v>
      </c>
      <c r="C46" s="73">
        <f>Q24</f>
        <v>3107.22</v>
      </c>
      <c r="D46" s="74">
        <f>SUM(D23,D30,D38,D45)</f>
        <v>1045746</v>
      </c>
      <c r="E46" s="73">
        <f>S24</f>
        <v>3480.94</v>
      </c>
    </row>
    <row r="47" spans="1:23" ht="20.25" customHeight="1" x14ac:dyDescent="0.2">
      <c r="A47" s="19"/>
      <c r="B47" s="20"/>
      <c r="C47" s="21"/>
      <c r="D47" s="20"/>
      <c r="E47" s="21"/>
    </row>
    <row r="48" spans="1:23" x14ac:dyDescent="0.2">
      <c r="A48" s="16" t="s">
        <v>47</v>
      </c>
      <c r="B48" s="22"/>
      <c r="C48" s="23"/>
      <c r="D48" s="23"/>
      <c r="P48" s="117" t="s">
        <v>97</v>
      </c>
    </row>
    <row r="49" spans="1:22" x14ac:dyDescent="0.2">
      <c r="A49" s="71" t="s">
        <v>48</v>
      </c>
      <c r="B49" s="4"/>
      <c r="C49" s="5"/>
      <c r="D49" s="5"/>
      <c r="O49" s="120"/>
      <c r="P49" s="124">
        <f>((B23*C23)+(B30*C30)+(B38*C38)+(B45*C45))/(B23+B30+B38+B45)</f>
        <v>3107.2172719610949</v>
      </c>
      <c r="Q49" s="124">
        <f>((D23*E23)+(D30*E30)+(D38*E38)+(D45*E45))/(D23+D30+D38+D45)</f>
        <v>3480.9453996285911</v>
      </c>
      <c r="R49" s="120"/>
      <c r="S49" s="120"/>
      <c r="T49" s="120"/>
      <c r="U49" s="121"/>
      <c r="V49" s="121"/>
    </row>
    <row r="50" spans="1:22" ht="10.5" customHeight="1" x14ac:dyDescent="0.2">
      <c r="A50" s="153"/>
      <c r="B50" s="154"/>
      <c r="C50" s="154"/>
      <c r="D50" s="154"/>
      <c r="E50" s="154"/>
      <c r="P50" s="122">
        <f>B23+B30+B38+B45</f>
        <v>1229242</v>
      </c>
      <c r="Q50" s="117">
        <f>D23+D30+D38+D45</f>
        <v>1045746</v>
      </c>
    </row>
    <row r="51" spans="1:22" ht="18.75" customHeight="1" x14ac:dyDescent="0.2">
      <c r="M51" s="112"/>
      <c r="P51" s="119" t="s">
        <v>98</v>
      </c>
      <c r="Q51" s="125">
        <f>P24-P50</f>
        <v>0</v>
      </c>
      <c r="R51" s="126">
        <f>Q24-P49</f>
        <v>2.7280389049337828E-3</v>
      </c>
      <c r="S51" s="119">
        <f>Q50-R24</f>
        <v>0</v>
      </c>
      <c r="T51" s="126">
        <f>Q49-S24</f>
        <v>5.3996285910216102E-3</v>
      </c>
    </row>
    <row r="52" spans="1:22" ht="15.75" customHeight="1" x14ac:dyDescent="0.2">
      <c r="F52" s="80"/>
      <c r="G52" s="80"/>
      <c r="H52" s="80"/>
      <c r="I52" s="80"/>
      <c r="J52" s="80"/>
      <c r="N52" s="115"/>
      <c r="P52" s="119"/>
      <c r="Q52" s="125">
        <f>B46-P50</f>
        <v>0</v>
      </c>
      <c r="R52" s="119">
        <f>D46-Q50</f>
        <v>0</v>
      </c>
      <c r="S52" s="119"/>
      <c r="T52" s="119"/>
    </row>
    <row r="55" spans="1:22" ht="0.75" customHeight="1" x14ac:dyDescent="0.2"/>
    <row r="56" spans="1:22" x14ac:dyDescent="0.2">
      <c r="N56" s="116"/>
    </row>
  </sheetData>
  <mergeCells count="8">
    <mergeCell ref="A32:E32"/>
    <mergeCell ref="A50:E50"/>
    <mergeCell ref="D10:E10"/>
    <mergeCell ref="A7:E7"/>
    <mergeCell ref="A8:E8"/>
    <mergeCell ref="A10:A11"/>
    <mergeCell ref="B10:B11"/>
    <mergeCell ref="C10:C11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="110" zoomScaleNormal="110" workbookViewId="0"/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107" customWidth="1"/>
    <col min="4" max="4" width="8.85546875" style="3" customWidth="1"/>
    <col min="5" max="5" width="9.85546875" style="107" customWidth="1"/>
    <col min="6" max="6" width="8.85546875" style="3" customWidth="1"/>
    <col min="7" max="7" width="10.28515625" style="107" customWidth="1"/>
    <col min="8" max="8" width="9.140625" style="3"/>
    <col min="9" max="9" width="9.5703125" style="107" customWidth="1"/>
    <col min="10" max="10" width="16.140625" style="3" customWidth="1"/>
    <col min="11" max="11" width="9.140625" style="3" customWidth="1"/>
    <col min="12" max="12" width="9.140625" style="107"/>
    <col min="13" max="13" width="8.85546875" style="3" customWidth="1"/>
    <col min="14" max="14" width="9.140625" style="107"/>
    <col min="15" max="15" width="8.85546875" style="3" customWidth="1"/>
    <col min="16" max="16" width="9.140625" style="107"/>
    <col min="17" max="17" width="9.85546875" style="3" customWidth="1"/>
    <col min="18" max="18" width="9.7109375" style="107" customWidth="1"/>
    <col min="19" max="24" width="9.140625" style="3" customWidth="1"/>
    <col min="25" max="16384" width="9.140625" style="3"/>
  </cols>
  <sheetData>
    <row r="1" spans="1:18" x14ac:dyDescent="0.2">
      <c r="A1" s="25" t="s">
        <v>2</v>
      </c>
      <c r="B1" s="25"/>
      <c r="C1" s="128"/>
      <c r="J1" s="25" t="s">
        <v>2</v>
      </c>
      <c r="K1" s="25"/>
      <c r="L1" s="128"/>
    </row>
    <row r="2" spans="1:18" x14ac:dyDescent="0.2">
      <c r="A2" s="25" t="s">
        <v>3</v>
      </c>
      <c r="B2" s="25"/>
      <c r="C2" s="128"/>
      <c r="J2" s="25" t="s">
        <v>3</v>
      </c>
      <c r="K2" s="25"/>
      <c r="L2" s="128"/>
    </row>
    <row r="3" spans="1:18" x14ac:dyDescent="0.2">
      <c r="A3" s="26" t="s">
        <v>0</v>
      </c>
      <c r="B3" s="26"/>
      <c r="C3" s="129"/>
      <c r="J3" s="26" t="s">
        <v>0</v>
      </c>
      <c r="K3" s="26"/>
      <c r="L3" s="129"/>
    </row>
    <row r="4" spans="1:18" x14ac:dyDescent="0.2">
      <c r="A4" s="26"/>
      <c r="B4" s="26"/>
      <c r="C4" s="129"/>
      <c r="J4" s="26"/>
      <c r="K4" s="26"/>
      <c r="L4" s="129"/>
    </row>
    <row r="6" spans="1:18" ht="12.75" x14ac:dyDescent="0.2">
      <c r="A6" s="162" t="s">
        <v>24</v>
      </c>
      <c r="B6" s="162"/>
      <c r="C6" s="162"/>
      <c r="D6" s="162"/>
      <c r="E6" s="162"/>
      <c r="F6" s="162"/>
      <c r="G6" s="162"/>
      <c r="H6" s="162"/>
      <c r="I6" s="162"/>
      <c r="J6" s="162" t="s">
        <v>25</v>
      </c>
      <c r="K6" s="162"/>
      <c r="L6" s="162"/>
      <c r="M6" s="162"/>
      <c r="N6" s="162"/>
      <c r="O6" s="162"/>
      <c r="P6" s="162"/>
      <c r="Q6" s="162"/>
      <c r="R6" s="162"/>
    </row>
    <row r="7" spans="1:18" ht="12.75" x14ac:dyDescent="0.2">
      <c r="A7" s="162" t="s">
        <v>23</v>
      </c>
      <c r="B7" s="162"/>
      <c r="C7" s="162"/>
      <c r="D7" s="162"/>
      <c r="E7" s="162"/>
      <c r="F7" s="162"/>
      <c r="G7" s="162"/>
      <c r="H7" s="162"/>
      <c r="I7" s="162"/>
      <c r="J7" s="162" t="s">
        <v>23</v>
      </c>
      <c r="K7" s="162"/>
      <c r="L7" s="162"/>
      <c r="M7" s="162"/>
      <c r="N7" s="162"/>
      <c r="O7" s="162"/>
      <c r="P7" s="162"/>
      <c r="Q7" s="162"/>
      <c r="R7" s="162"/>
    </row>
    <row r="8" spans="1:18" ht="12.75" x14ac:dyDescent="0.2">
      <c r="A8" s="163" t="s">
        <v>67</v>
      </c>
      <c r="B8" s="163"/>
      <c r="C8" s="163"/>
      <c r="D8" s="163"/>
      <c r="E8" s="163"/>
      <c r="F8" s="163"/>
      <c r="G8" s="163"/>
      <c r="H8" s="163"/>
      <c r="I8" s="163"/>
      <c r="J8" s="162" t="s">
        <v>57</v>
      </c>
      <c r="K8" s="162"/>
      <c r="L8" s="162"/>
      <c r="M8" s="162"/>
      <c r="N8" s="162"/>
      <c r="O8" s="162"/>
      <c r="P8" s="162"/>
      <c r="Q8" s="162"/>
      <c r="R8" s="162"/>
    </row>
    <row r="9" spans="1:18" ht="12.75" x14ac:dyDescent="0.2">
      <c r="A9" s="60"/>
      <c r="B9" s="60"/>
      <c r="C9" s="137"/>
      <c r="D9" s="60"/>
      <c r="E9" s="137"/>
      <c r="F9" s="60"/>
      <c r="G9" s="137"/>
      <c r="H9" s="60"/>
      <c r="I9" s="137"/>
      <c r="J9" s="162" t="s">
        <v>68</v>
      </c>
      <c r="K9" s="162"/>
      <c r="L9" s="162"/>
      <c r="M9" s="162"/>
      <c r="N9" s="162"/>
      <c r="O9" s="162"/>
      <c r="P9" s="162"/>
      <c r="Q9" s="162"/>
      <c r="R9" s="162"/>
    </row>
    <row r="10" spans="1:18" x14ac:dyDescent="0.2">
      <c r="A10" s="164" t="str">
        <f>'u rujnu 2022.'!A8:E8</f>
        <v>za kolovoz 2022. (isplata u rujnu 2022.)</v>
      </c>
      <c r="B10" s="164"/>
      <c r="C10" s="164"/>
      <c r="D10" s="164"/>
      <c r="E10" s="164"/>
      <c r="F10" s="164"/>
      <c r="G10" s="164"/>
      <c r="H10" s="164"/>
      <c r="I10" s="164"/>
      <c r="J10" s="1"/>
      <c r="K10" s="1"/>
      <c r="L10" s="138"/>
      <c r="M10" s="1"/>
      <c r="N10" s="138"/>
      <c r="O10" s="1"/>
      <c r="P10" s="138"/>
      <c r="Q10" s="1"/>
      <c r="R10" s="138"/>
    </row>
    <row r="11" spans="1:18" ht="12.75" customHeight="1" x14ac:dyDescent="0.2">
      <c r="J11" s="164" t="str">
        <f>A10</f>
        <v>za kolovoz 2022. (isplata u rujnu 2022.)</v>
      </c>
      <c r="K11" s="164"/>
      <c r="L11" s="164"/>
      <c r="M11" s="164"/>
      <c r="N11" s="164"/>
      <c r="O11" s="164"/>
      <c r="P11" s="164"/>
      <c r="Q11" s="164"/>
      <c r="R11" s="164"/>
    </row>
    <row r="12" spans="1:18" x14ac:dyDescent="0.2">
      <c r="A12" s="26" t="s">
        <v>4</v>
      </c>
      <c r="J12" s="26" t="s">
        <v>5</v>
      </c>
    </row>
    <row r="13" spans="1:18" x14ac:dyDescent="0.2">
      <c r="A13" s="27"/>
      <c r="B13" s="165" t="s">
        <v>6</v>
      </c>
      <c r="C13" s="166"/>
      <c r="D13" s="166"/>
      <c r="E13" s="166"/>
      <c r="F13" s="166"/>
      <c r="G13" s="166"/>
      <c r="H13" s="166"/>
      <c r="I13" s="167"/>
      <c r="J13" s="27"/>
      <c r="K13" s="165" t="s">
        <v>6</v>
      </c>
      <c r="L13" s="166"/>
      <c r="M13" s="166"/>
      <c r="N13" s="166"/>
      <c r="O13" s="166"/>
      <c r="P13" s="166"/>
      <c r="Q13" s="166"/>
      <c r="R13" s="167"/>
    </row>
    <row r="14" spans="1:18" x14ac:dyDescent="0.2">
      <c r="A14" s="28"/>
      <c r="B14" s="165" t="s">
        <v>1</v>
      </c>
      <c r="C14" s="167"/>
      <c r="D14" s="165" t="s">
        <v>7</v>
      </c>
      <c r="E14" s="167"/>
      <c r="F14" s="165" t="s">
        <v>69</v>
      </c>
      <c r="G14" s="167"/>
      <c r="H14" s="165" t="s">
        <v>8</v>
      </c>
      <c r="I14" s="167"/>
      <c r="J14" s="28"/>
      <c r="K14" s="165" t="s">
        <v>1</v>
      </c>
      <c r="L14" s="167"/>
      <c r="M14" s="165" t="s">
        <v>102</v>
      </c>
      <c r="N14" s="167"/>
      <c r="O14" s="165" t="s">
        <v>69</v>
      </c>
      <c r="P14" s="167"/>
      <c r="Q14" s="165" t="s">
        <v>8</v>
      </c>
      <c r="R14" s="167"/>
    </row>
    <row r="15" spans="1:18" ht="24" x14ac:dyDescent="0.2">
      <c r="A15" s="29" t="s">
        <v>19</v>
      </c>
      <c r="B15" s="30" t="s">
        <v>20</v>
      </c>
      <c r="C15" s="130" t="s">
        <v>21</v>
      </c>
      <c r="D15" s="31" t="s">
        <v>20</v>
      </c>
      <c r="E15" s="130" t="s">
        <v>21</v>
      </c>
      <c r="F15" s="31" t="s">
        <v>20</v>
      </c>
      <c r="G15" s="130" t="s">
        <v>21</v>
      </c>
      <c r="H15" s="31" t="s">
        <v>22</v>
      </c>
      <c r="I15" s="130" t="s">
        <v>21</v>
      </c>
      <c r="J15" s="29" t="s">
        <v>19</v>
      </c>
      <c r="K15" s="30" t="s">
        <v>20</v>
      </c>
      <c r="L15" s="130" t="s">
        <v>21</v>
      </c>
      <c r="M15" s="31" t="s">
        <v>20</v>
      </c>
      <c r="N15" s="130" t="s">
        <v>21</v>
      </c>
      <c r="O15" s="31" t="s">
        <v>20</v>
      </c>
      <c r="P15" s="130" t="s">
        <v>21</v>
      </c>
      <c r="Q15" s="31" t="s">
        <v>22</v>
      </c>
      <c r="R15" s="130" t="s">
        <v>21</v>
      </c>
    </row>
    <row r="16" spans="1:18" s="33" customFormat="1" ht="8.25" customHeight="1" x14ac:dyDescent="0.15">
      <c r="A16" s="32">
        <v>0</v>
      </c>
      <c r="B16" s="32">
        <v>1</v>
      </c>
      <c r="C16" s="131">
        <v>2</v>
      </c>
      <c r="D16" s="32">
        <v>3</v>
      </c>
      <c r="E16" s="131">
        <v>4</v>
      </c>
      <c r="F16" s="32">
        <v>5</v>
      </c>
      <c r="G16" s="131">
        <v>6</v>
      </c>
      <c r="H16" s="32">
        <v>7</v>
      </c>
      <c r="I16" s="131">
        <v>8</v>
      </c>
      <c r="J16" s="32">
        <v>0</v>
      </c>
      <c r="K16" s="32">
        <v>1</v>
      </c>
      <c r="L16" s="131">
        <v>2</v>
      </c>
      <c r="M16" s="32">
        <v>3</v>
      </c>
      <c r="N16" s="131">
        <v>4</v>
      </c>
      <c r="O16" s="32">
        <v>5</v>
      </c>
      <c r="P16" s="131">
        <v>6</v>
      </c>
      <c r="Q16" s="32">
        <v>7</v>
      </c>
      <c r="R16" s="131">
        <v>8</v>
      </c>
    </row>
    <row r="17" spans="1:22" x14ac:dyDescent="0.2">
      <c r="A17" s="78" t="s">
        <v>72</v>
      </c>
      <c r="B17" s="34">
        <v>86192</v>
      </c>
      <c r="C17" s="40">
        <v>239.14</v>
      </c>
      <c r="D17" s="35">
        <v>61902</v>
      </c>
      <c r="E17" s="38">
        <v>240.12</v>
      </c>
      <c r="F17" s="35">
        <v>4502</v>
      </c>
      <c r="G17" s="38">
        <v>283.27</v>
      </c>
      <c r="H17" s="35">
        <v>19788</v>
      </c>
      <c r="I17" s="39">
        <v>226.03</v>
      </c>
      <c r="J17" s="78" t="s">
        <v>72</v>
      </c>
      <c r="K17" s="34" t="s">
        <v>95</v>
      </c>
      <c r="L17" s="37" t="s">
        <v>96</v>
      </c>
      <c r="M17" s="35" t="s">
        <v>95</v>
      </c>
      <c r="N17" s="38" t="s">
        <v>96</v>
      </c>
      <c r="O17" s="35" t="s">
        <v>95</v>
      </c>
      <c r="P17" s="107" t="s">
        <v>96</v>
      </c>
      <c r="Q17" s="35" t="s">
        <v>95</v>
      </c>
      <c r="R17" s="39" t="s">
        <v>96</v>
      </c>
    </row>
    <row r="18" spans="1:22" x14ac:dyDescent="0.2">
      <c r="A18" s="78" t="s">
        <v>9</v>
      </c>
      <c r="B18" s="34">
        <v>55278</v>
      </c>
      <c r="C18" s="37">
        <v>750.34</v>
      </c>
      <c r="D18" s="35">
        <v>37836</v>
      </c>
      <c r="E18" s="38">
        <v>745.02</v>
      </c>
      <c r="F18" s="35">
        <v>4311</v>
      </c>
      <c r="G18" s="38">
        <v>767.56</v>
      </c>
      <c r="H18" s="35">
        <v>13131</v>
      </c>
      <c r="I18" s="39">
        <v>760.04</v>
      </c>
      <c r="J18" s="78" t="s">
        <v>9</v>
      </c>
      <c r="K18" s="34">
        <v>3</v>
      </c>
      <c r="L18" s="37">
        <v>872.23</v>
      </c>
      <c r="M18" s="35" t="s">
        <v>95</v>
      </c>
      <c r="N18" s="38" t="s">
        <v>96</v>
      </c>
      <c r="O18" s="35">
        <v>3</v>
      </c>
      <c r="P18" s="38">
        <v>872.23</v>
      </c>
      <c r="Q18" s="35" t="s">
        <v>95</v>
      </c>
      <c r="R18" s="39" t="s">
        <v>96</v>
      </c>
    </row>
    <row r="19" spans="1:22" x14ac:dyDescent="0.2">
      <c r="A19" s="78" t="s">
        <v>10</v>
      </c>
      <c r="B19" s="34">
        <v>90076</v>
      </c>
      <c r="C19" s="37">
        <v>1265.54</v>
      </c>
      <c r="D19" s="35">
        <v>53468</v>
      </c>
      <c r="E19" s="38">
        <v>1267.52</v>
      </c>
      <c r="F19" s="35">
        <v>8893</v>
      </c>
      <c r="G19" s="38">
        <v>1296.0999999999999</v>
      </c>
      <c r="H19" s="35">
        <v>27715</v>
      </c>
      <c r="I19" s="39">
        <v>1251.92</v>
      </c>
      <c r="J19" s="78" t="s">
        <v>10</v>
      </c>
      <c r="K19" s="34">
        <v>35</v>
      </c>
      <c r="L19" s="37">
        <v>1260.23</v>
      </c>
      <c r="M19" s="35">
        <v>3</v>
      </c>
      <c r="N19" s="38">
        <v>1172.45</v>
      </c>
      <c r="O19" s="35">
        <v>27</v>
      </c>
      <c r="P19" s="38">
        <v>1258.21</v>
      </c>
      <c r="Q19" s="35">
        <v>5</v>
      </c>
      <c r="R19" s="39">
        <v>1323.82</v>
      </c>
    </row>
    <row r="20" spans="1:22" x14ac:dyDescent="0.2">
      <c r="A20" s="78" t="s">
        <v>11</v>
      </c>
      <c r="B20" s="34">
        <v>113358</v>
      </c>
      <c r="C20" s="37">
        <v>1774.86</v>
      </c>
      <c r="D20" s="35">
        <v>67017</v>
      </c>
      <c r="E20" s="38">
        <v>1779.04</v>
      </c>
      <c r="F20" s="35">
        <v>18886</v>
      </c>
      <c r="G20" s="38">
        <v>1792.3</v>
      </c>
      <c r="H20" s="35">
        <v>27455</v>
      </c>
      <c r="I20" s="39">
        <v>1752.67</v>
      </c>
      <c r="J20" s="78" t="s">
        <v>11</v>
      </c>
      <c r="K20" s="34">
        <v>100</v>
      </c>
      <c r="L20" s="37">
        <v>1791.96</v>
      </c>
      <c r="M20" s="35">
        <v>1</v>
      </c>
      <c r="N20" s="38">
        <v>1785.67</v>
      </c>
      <c r="O20" s="35">
        <v>81</v>
      </c>
      <c r="P20" s="38">
        <v>1794.01</v>
      </c>
      <c r="Q20" s="35">
        <v>18</v>
      </c>
      <c r="R20" s="39">
        <v>1783.05</v>
      </c>
      <c r="U20" s="106"/>
    </row>
    <row r="21" spans="1:22" x14ac:dyDescent="0.2">
      <c r="A21" s="78" t="s">
        <v>73</v>
      </c>
      <c r="B21" s="34">
        <v>175965</v>
      </c>
      <c r="C21" s="37">
        <v>2283.06</v>
      </c>
      <c r="D21" s="35">
        <v>109914</v>
      </c>
      <c r="E21" s="38">
        <v>2280.89</v>
      </c>
      <c r="F21" s="35">
        <v>24691</v>
      </c>
      <c r="G21" s="38">
        <v>2255.29</v>
      </c>
      <c r="H21" s="35">
        <v>41360</v>
      </c>
      <c r="I21" s="39">
        <v>2305.39</v>
      </c>
      <c r="J21" s="78" t="s">
        <v>73</v>
      </c>
      <c r="K21" s="34">
        <v>540</v>
      </c>
      <c r="L21" s="37">
        <v>2320.25</v>
      </c>
      <c r="M21" s="35">
        <v>2</v>
      </c>
      <c r="N21" s="38">
        <v>2458.33</v>
      </c>
      <c r="O21" s="35">
        <v>183</v>
      </c>
      <c r="P21" s="38">
        <v>2302.64</v>
      </c>
      <c r="Q21" s="35">
        <v>355</v>
      </c>
      <c r="R21" s="39">
        <v>2328.5500000000002</v>
      </c>
      <c r="U21" s="106"/>
    </row>
    <row r="22" spans="1:22" x14ac:dyDescent="0.2">
      <c r="A22" s="78" t="s">
        <v>61</v>
      </c>
      <c r="B22" s="34">
        <v>142527</v>
      </c>
      <c r="C22" s="37">
        <v>2742.04</v>
      </c>
      <c r="D22" s="35">
        <v>97659</v>
      </c>
      <c r="E22" s="38">
        <v>2743.66</v>
      </c>
      <c r="F22" s="35">
        <v>15383</v>
      </c>
      <c r="G22" s="38">
        <v>2722.41</v>
      </c>
      <c r="H22" s="35">
        <v>29485</v>
      </c>
      <c r="I22" s="39">
        <v>2746.91</v>
      </c>
      <c r="J22" s="78" t="s">
        <v>61</v>
      </c>
      <c r="K22" s="34">
        <v>2146</v>
      </c>
      <c r="L22" s="37">
        <v>2756.53</v>
      </c>
      <c r="M22" s="35">
        <v>26</v>
      </c>
      <c r="N22" s="38">
        <v>2639.59</v>
      </c>
      <c r="O22" s="35">
        <v>1550</v>
      </c>
      <c r="P22" s="38">
        <v>2760.53</v>
      </c>
      <c r="Q22" s="35">
        <v>570</v>
      </c>
      <c r="R22" s="39">
        <v>2751</v>
      </c>
      <c r="U22" s="106"/>
    </row>
    <row r="23" spans="1:22" x14ac:dyDescent="0.2">
      <c r="A23" s="78" t="s">
        <v>62</v>
      </c>
      <c r="B23" s="34">
        <v>139959</v>
      </c>
      <c r="C23" s="37">
        <v>3260.52</v>
      </c>
      <c r="D23" s="35">
        <v>107550</v>
      </c>
      <c r="E23" s="38">
        <v>3263.45</v>
      </c>
      <c r="F23" s="35">
        <v>12101</v>
      </c>
      <c r="G23" s="38">
        <v>3268.15</v>
      </c>
      <c r="H23" s="35">
        <v>20308</v>
      </c>
      <c r="I23" s="39">
        <v>3240.46</v>
      </c>
      <c r="J23" s="78" t="s">
        <v>62</v>
      </c>
      <c r="K23" s="34">
        <v>8163</v>
      </c>
      <c r="L23" s="37">
        <v>3353.46</v>
      </c>
      <c r="M23" s="35">
        <v>2368</v>
      </c>
      <c r="N23" s="38">
        <v>3382.66</v>
      </c>
      <c r="O23" s="35">
        <v>4969</v>
      </c>
      <c r="P23" s="38">
        <v>3357.22</v>
      </c>
      <c r="Q23" s="35">
        <v>826</v>
      </c>
      <c r="R23" s="39">
        <v>3247.15</v>
      </c>
      <c r="U23" s="106"/>
      <c r="V23" s="107"/>
    </row>
    <row r="24" spans="1:22" x14ac:dyDescent="0.2">
      <c r="A24" s="78" t="s">
        <v>63</v>
      </c>
      <c r="B24" s="34">
        <v>91622</v>
      </c>
      <c r="C24" s="37">
        <v>3740.33</v>
      </c>
      <c r="D24" s="35">
        <v>74957</v>
      </c>
      <c r="E24" s="38">
        <v>3741.68</v>
      </c>
      <c r="F24" s="35">
        <v>4765</v>
      </c>
      <c r="G24" s="38">
        <v>3726.5</v>
      </c>
      <c r="H24" s="35">
        <v>11900</v>
      </c>
      <c r="I24" s="39">
        <v>3737.35</v>
      </c>
      <c r="J24" s="78" t="s">
        <v>63</v>
      </c>
      <c r="K24" s="34">
        <v>3973</v>
      </c>
      <c r="L24" s="37">
        <v>3844.16</v>
      </c>
      <c r="M24" s="35">
        <v>684</v>
      </c>
      <c r="N24" s="38">
        <v>3851.78</v>
      </c>
      <c r="O24" s="35">
        <v>2865</v>
      </c>
      <c r="P24" s="38">
        <v>3855.88</v>
      </c>
      <c r="Q24" s="35">
        <v>424</v>
      </c>
      <c r="R24" s="39">
        <v>3752.64</v>
      </c>
    </row>
    <row r="25" spans="1:22" x14ac:dyDescent="0.2">
      <c r="A25" s="78" t="s">
        <v>64</v>
      </c>
      <c r="B25" s="34">
        <v>76254</v>
      </c>
      <c r="C25" s="37">
        <v>4229.41</v>
      </c>
      <c r="D25" s="35">
        <v>65839</v>
      </c>
      <c r="E25" s="38">
        <v>4230.8900000000003</v>
      </c>
      <c r="F25" s="35">
        <v>2387</v>
      </c>
      <c r="G25" s="38">
        <v>4210.0200000000004</v>
      </c>
      <c r="H25" s="35">
        <v>8028</v>
      </c>
      <c r="I25" s="39">
        <v>4223.04</v>
      </c>
      <c r="J25" s="78" t="s">
        <v>64</v>
      </c>
      <c r="K25" s="34">
        <v>3716</v>
      </c>
      <c r="L25" s="37">
        <v>4243.9399999999996</v>
      </c>
      <c r="M25" s="35">
        <v>296</v>
      </c>
      <c r="N25" s="38">
        <v>4173.83</v>
      </c>
      <c r="O25" s="35">
        <v>2739</v>
      </c>
      <c r="P25" s="38">
        <v>4265.78</v>
      </c>
      <c r="Q25" s="35">
        <v>681</v>
      </c>
      <c r="R25" s="39">
        <v>4186.6000000000004</v>
      </c>
      <c r="U25" s="108"/>
      <c r="V25" s="108"/>
    </row>
    <row r="26" spans="1:22" x14ac:dyDescent="0.2">
      <c r="A26" s="78" t="s">
        <v>65</v>
      </c>
      <c r="B26" s="34">
        <v>53558</v>
      </c>
      <c r="C26" s="37">
        <v>4730.7299999999996</v>
      </c>
      <c r="D26" s="35">
        <v>47405</v>
      </c>
      <c r="E26" s="38">
        <v>4733.5200000000004</v>
      </c>
      <c r="F26" s="35">
        <v>1172</v>
      </c>
      <c r="G26" s="38">
        <v>4707.25</v>
      </c>
      <c r="H26" s="35">
        <v>4981</v>
      </c>
      <c r="I26" s="39">
        <v>4709.7</v>
      </c>
      <c r="J26" s="78" t="s">
        <v>65</v>
      </c>
      <c r="K26" s="34">
        <v>6941</v>
      </c>
      <c r="L26" s="37">
        <v>4701.95</v>
      </c>
      <c r="M26" s="35">
        <v>172</v>
      </c>
      <c r="N26" s="38">
        <v>4668.8599999999997</v>
      </c>
      <c r="O26" s="35">
        <v>5897</v>
      </c>
      <c r="P26" s="38">
        <v>4695.3900000000003</v>
      </c>
      <c r="Q26" s="35">
        <v>872</v>
      </c>
      <c r="R26" s="39">
        <v>4752.82</v>
      </c>
    </row>
    <row r="27" spans="1:22" x14ac:dyDescent="0.2">
      <c r="A27" s="78" t="s">
        <v>12</v>
      </c>
      <c r="B27" s="34">
        <v>58657</v>
      </c>
      <c r="C27" s="37">
        <v>5425.9</v>
      </c>
      <c r="D27" s="35">
        <v>53130</v>
      </c>
      <c r="E27" s="38">
        <v>5425.71</v>
      </c>
      <c r="F27" s="35">
        <v>839</v>
      </c>
      <c r="G27" s="38">
        <v>5406.58</v>
      </c>
      <c r="H27" s="35">
        <v>4688</v>
      </c>
      <c r="I27" s="39">
        <v>5431.54</v>
      </c>
      <c r="J27" s="78" t="s">
        <v>12</v>
      </c>
      <c r="K27" s="34">
        <v>8526</v>
      </c>
      <c r="L27" s="37">
        <v>5562.28</v>
      </c>
      <c r="M27" s="35">
        <v>117</v>
      </c>
      <c r="N27" s="38">
        <v>5525.21</v>
      </c>
      <c r="O27" s="35">
        <v>7046</v>
      </c>
      <c r="P27" s="38">
        <v>5564.79</v>
      </c>
      <c r="Q27" s="35">
        <v>1363</v>
      </c>
      <c r="R27" s="39">
        <v>5552.49</v>
      </c>
    </row>
    <row r="28" spans="1:22" x14ac:dyDescent="0.2">
      <c r="A28" s="78" t="s">
        <v>13</v>
      </c>
      <c r="B28" s="34">
        <v>28184</v>
      </c>
      <c r="C28" s="40">
        <v>6450.15</v>
      </c>
      <c r="D28" s="35">
        <v>25358</v>
      </c>
      <c r="E28" s="38">
        <v>6450.46</v>
      </c>
      <c r="F28" s="35">
        <v>370</v>
      </c>
      <c r="G28" s="38">
        <v>6452.52</v>
      </c>
      <c r="H28" s="35">
        <v>2456</v>
      </c>
      <c r="I28" s="39">
        <v>6446.53</v>
      </c>
      <c r="J28" s="78" t="s">
        <v>13</v>
      </c>
      <c r="K28" s="34">
        <v>5488</v>
      </c>
      <c r="L28" s="40">
        <v>6482.51</v>
      </c>
      <c r="M28" s="35">
        <v>51</v>
      </c>
      <c r="N28" s="38">
        <v>6475.95</v>
      </c>
      <c r="O28" s="35">
        <v>4339</v>
      </c>
      <c r="P28" s="38">
        <v>6489.52</v>
      </c>
      <c r="Q28" s="35">
        <v>1098</v>
      </c>
      <c r="R28" s="39">
        <v>6455.09</v>
      </c>
    </row>
    <row r="29" spans="1:22" x14ac:dyDescent="0.2">
      <c r="A29" s="78" t="s">
        <v>14</v>
      </c>
      <c r="B29" s="34">
        <v>10716</v>
      </c>
      <c r="C29" s="40">
        <v>7457.89</v>
      </c>
      <c r="D29" s="35">
        <v>10040</v>
      </c>
      <c r="E29" s="38">
        <v>7457.61</v>
      </c>
      <c r="F29" s="35">
        <v>126</v>
      </c>
      <c r="G29" s="38">
        <v>7440.87</v>
      </c>
      <c r="H29" s="35">
        <v>550</v>
      </c>
      <c r="I29" s="39">
        <v>7466.84</v>
      </c>
      <c r="J29" s="78" t="s">
        <v>14</v>
      </c>
      <c r="K29" s="34">
        <v>7320</v>
      </c>
      <c r="L29" s="40">
        <v>7356.63</v>
      </c>
      <c r="M29" s="35">
        <v>54</v>
      </c>
      <c r="N29" s="38">
        <v>7302.87</v>
      </c>
      <c r="O29" s="35">
        <v>6289</v>
      </c>
      <c r="P29" s="38">
        <v>7341.94</v>
      </c>
      <c r="Q29" s="35">
        <v>977</v>
      </c>
      <c r="R29" s="39">
        <v>7454.18</v>
      </c>
    </row>
    <row r="30" spans="1:22" x14ac:dyDescent="0.2">
      <c r="A30" s="78" t="s">
        <v>74</v>
      </c>
      <c r="B30" s="34">
        <v>12868</v>
      </c>
      <c r="C30" s="40">
        <v>9618.7000000000007</v>
      </c>
      <c r="D30" s="35">
        <v>12407</v>
      </c>
      <c r="E30" s="38">
        <v>9633.15</v>
      </c>
      <c r="F30" s="35">
        <v>77</v>
      </c>
      <c r="G30" s="38">
        <v>9161.35</v>
      </c>
      <c r="H30" s="35">
        <v>384</v>
      </c>
      <c r="I30" s="39">
        <v>9243.6299999999992</v>
      </c>
      <c r="J30" s="78" t="s">
        <v>74</v>
      </c>
      <c r="K30" s="34">
        <v>24226</v>
      </c>
      <c r="L30" s="40">
        <v>9868.32</v>
      </c>
      <c r="M30" s="35">
        <v>47</v>
      </c>
      <c r="N30" s="38">
        <v>9176.66</v>
      </c>
      <c r="O30" s="35">
        <v>16296</v>
      </c>
      <c r="P30" s="38">
        <v>9906.27</v>
      </c>
      <c r="Q30" s="35">
        <v>7883</v>
      </c>
      <c r="R30" s="39">
        <v>9794</v>
      </c>
    </row>
    <row r="31" spans="1:22" x14ac:dyDescent="0.2">
      <c r="A31" s="41" t="s">
        <v>1</v>
      </c>
      <c r="B31" s="42">
        <v>1135214</v>
      </c>
      <c r="C31" s="43">
        <v>2861.57</v>
      </c>
      <c r="D31" s="42">
        <v>824482</v>
      </c>
      <c r="E31" s="43">
        <v>3067.78</v>
      </c>
      <c r="F31" s="42">
        <v>98503</v>
      </c>
      <c r="G31" s="43">
        <v>2324.41</v>
      </c>
      <c r="H31" s="42">
        <v>212229</v>
      </c>
      <c r="I31" s="43">
        <v>2309.81</v>
      </c>
      <c r="J31" s="41" t="s">
        <v>1</v>
      </c>
      <c r="K31" s="42">
        <v>71177</v>
      </c>
      <c r="L31" s="43">
        <v>6664.64</v>
      </c>
      <c r="M31" s="42">
        <v>3821</v>
      </c>
      <c r="N31" s="43">
        <v>3811.7</v>
      </c>
      <c r="O31" s="42">
        <v>52284</v>
      </c>
      <c r="P31" s="43">
        <v>6636.02</v>
      </c>
      <c r="Q31" s="42">
        <v>15072</v>
      </c>
      <c r="R31" s="43">
        <v>7487.18</v>
      </c>
    </row>
    <row r="32" spans="1:22" x14ac:dyDescent="0.2">
      <c r="A32" s="2"/>
      <c r="B32" s="2"/>
      <c r="C32" s="132"/>
      <c r="D32" s="2"/>
      <c r="E32" s="132"/>
      <c r="F32" s="2"/>
      <c r="G32" s="132"/>
      <c r="H32" s="2"/>
      <c r="I32" s="132"/>
    </row>
    <row r="33" spans="1:18" ht="20.25" customHeight="1" x14ac:dyDescent="0.2">
      <c r="A33" s="61"/>
      <c r="B33" s="44"/>
      <c r="C33" s="14"/>
      <c r="D33" s="14"/>
      <c r="E33" s="136"/>
      <c r="F33" s="46"/>
      <c r="G33" s="17"/>
      <c r="H33" s="46"/>
      <c r="I33" s="17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x14ac:dyDescent="0.2">
      <c r="A34" s="2"/>
      <c r="B34" s="2"/>
      <c r="C34" s="132"/>
      <c r="D34" s="2"/>
      <c r="E34" s="132"/>
      <c r="F34" s="2"/>
      <c r="G34" s="132"/>
      <c r="H34" s="2"/>
      <c r="I34" s="132"/>
    </row>
    <row r="35" spans="1:18" x14ac:dyDescent="0.2">
      <c r="A35" s="2"/>
      <c r="B35" s="2"/>
      <c r="C35" s="132"/>
      <c r="D35" s="2"/>
      <c r="E35" s="132"/>
      <c r="F35" s="2"/>
      <c r="G35" s="132"/>
      <c r="H35" s="2"/>
      <c r="I35" s="132"/>
    </row>
    <row r="36" spans="1:18" x14ac:dyDescent="0.2">
      <c r="A36" s="47"/>
      <c r="B36" s="36"/>
      <c r="C36" s="40"/>
      <c r="D36" s="36"/>
      <c r="E36" s="40"/>
      <c r="F36" s="36"/>
      <c r="G36" s="40"/>
      <c r="H36" s="36"/>
      <c r="I36" s="40"/>
    </row>
    <row r="37" spans="1:18" ht="12.75" x14ac:dyDescent="0.2">
      <c r="A37" s="162" t="s">
        <v>24</v>
      </c>
      <c r="B37" s="162"/>
      <c r="C37" s="162"/>
      <c r="D37" s="162"/>
      <c r="E37" s="162"/>
      <c r="F37" s="162"/>
      <c r="G37" s="162"/>
      <c r="H37" s="162"/>
      <c r="I37" s="162"/>
      <c r="J37" s="162" t="s">
        <v>27</v>
      </c>
      <c r="K37" s="162"/>
      <c r="L37" s="162"/>
      <c r="M37" s="162"/>
      <c r="N37" s="162"/>
      <c r="O37" s="162"/>
      <c r="P37" s="162"/>
      <c r="Q37" s="162"/>
      <c r="R37" s="162"/>
    </row>
    <row r="38" spans="1:18" ht="12.75" x14ac:dyDescent="0.2">
      <c r="A38" s="162" t="s">
        <v>23</v>
      </c>
      <c r="B38" s="162"/>
      <c r="C38" s="162"/>
      <c r="D38" s="162"/>
      <c r="E38" s="162"/>
      <c r="F38" s="162"/>
      <c r="G38" s="162"/>
      <c r="H38" s="162"/>
      <c r="I38" s="162"/>
      <c r="J38" s="162" t="s">
        <v>28</v>
      </c>
      <c r="K38" s="162"/>
      <c r="L38" s="162"/>
      <c r="M38" s="162"/>
      <c r="N38" s="162"/>
      <c r="O38" s="162"/>
      <c r="P38" s="162"/>
      <c r="Q38" s="162"/>
      <c r="R38" s="162"/>
    </row>
    <row r="39" spans="1:18" ht="12.75" x14ac:dyDescent="0.2">
      <c r="A39" s="162" t="s">
        <v>15</v>
      </c>
      <c r="B39" s="162"/>
      <c r="C39" s="162"/>
      <c r="D39" s="162"/>
      <c r="E39" s="162"/>
      <c r="F39" s="162"/>
      <c r="G39" s="162"/>
      <c r="H39" s="162"/>
      <c r="I39" s="162"/>
      <c r="J39" s="162" t="s">
        <v>26</v>
      </c>
      <c r="K39" s="162"/>
      <c r="L39" s="162"/>
      <c r="M39" s="162"/>
      <c r="N39" s="162"/>
      <c r="O39" s="162"/>
      <c r="P39" s="162"/>
      <c r="Q39" s="162"/>
      <c r="R39" s="162"/>
    </row>
    <row r="40" spans="1:18" ht="12.75" x14ac:dyDescent="0.2">
      <c r="A40" s="162" t="s">
        <v>70</v>
      </c>
      <c r="B40" s="162"/>
      <c r="C40" s="162"/>
      <c r="D40" s="162"/>
      <c r="E40" s="162"/>
      <c r="F40" s="162"/>
      <c r="G40" s="162"/>
      <c r="H40" s="162"/>
      <c r="I40" s="162"/>
      <c r="J40" s="162" t="s">
        <v>76</v>
      </c>
      <c r="K40" s="162"/>
      <c r="L40" s="162"/>
      <c r="M40" s="162"/>
      <c r="N40" s="162"/>
      <c r="O40" s="162"/>
      <c r="P40" s="162"/>
      <c r="Q40" s="162"/>
      <c r="R40" s="162"/>
    </row>
    <row r="41" spans="1:18" ht="12.75" x14ac:dyDescent="0.2">
      <c r="A41" s="1"/>
      <c r="B41" s="1"/>
      <c r="C41" s="138"/>
      <c r="D41" s="1"/>
      <c r="E41" s="138"/>
      <c r="F41" s="1"/>
      <c r="G41" s="138"/>
      <c r="H41" s="1"/>
      <c r="I41" s="138"/>
      <c r="J41" s="162" t="s">
        <v>77</v>
      </c>
      <c r="K41" s="162"/>
      <c r="L41" s="162"/>
      <c r="M41" s="162"/>
      <c r="N41" s="162"/>
      <c r="O41" s="162"/>
      <c r="P41" s="162"/>
      <c r="Q41" s="162"/>
      <c r="R41" s="162"/>
    </row>
    <row r="42" spans="1:18" ht="12.75" customHeight="1" x14ac:dyDescent="0.2">
      <c r="A42" s="164" t="str">
        <f>A10</f>
        <v>za kolovoz 2022. (isplata u rujnu 2022.)</v>
      </c>
      <c r="B42" s="164"/>
      <c r="C42" s="164"/>
      <c r="D42" s="164"/>
      <c r="E42" s="164"/>
      <c r="F42" s="164"/>
      <c r="G42" s="164"/>
      <c r="H42" s="164"/>
      <c r="I42" s="164"/>
      <c r="J42" s="164" t="str">
        <f>A10</f>
        <v>za kolovoz 2022. (isplata u rujnu 2022.)</v>
      </c>
      <c r="K42" s="164"/>
      <c r="L42" s="164"/>
      <c r="M42" s="164"/>
      <c r="N42" s="164"/>
      <c r="O42" s="164"/>
      <c r="P42" s="164"/>
      <c r="Q42" s="164"/>
      <c r="R42" s="164"/>
    </row>
    <row r="43" spans="1:18" x14ac:dyDescent="0.2">
      <c r="A43" s="26" t="s">
        <v>16</v>
      </c>
      <c r="E43" s="107" t="s">
        <v>17</v>
      </c>
      <c r="J43" s="26" t="s">
        <v>18</v>
      </c>
    </row>
    <row r="44" spans="1:18" x14ac:dyDescent="0.2">
      <c r="A44" s="27"/>
      <c r="B44" s="169" t="s">
        <v>6</v>
      </c>
      <c r="C44" s="170"/>
      <c r="D44" s="170"/>
      <c r="E44" s="170"/>
      <c r="F44" s="170"/>
      <c r="G44" s="170"/>
      <c r="H44" s="170"/>
      <c r="I44" s="171"/>
      <c r="J44" s="27"/>
      <c r="K44" s="169" t="s">
        <v>6</v>
      </c>
      <c r="L44" s="170"/>
      <c r="M44" s="170"/>
      <c r="N44" s="170"/>
      <c r="O44" s="170"/>
      <c r="P44" s="170"/>
      <c r="Q44" s="170"/>
      <c r="R44" s="171"/>
    </row>
    <row r="45" spans="1:18" x14ac:dyDescent="0.2">
      <c r="A45" s="28"/>
      <c r="B45" s="169" t="s">
        <v>1</v>
      </c>
      <c r="C45" s="171"/>
      <c r="D45" s="169" t="s">
        <v>7</v>
      </c>
      <c r="E45" s="171"/>
      <c r="F45" s="169" t="s">
        <v>69</v>
      </c>
      <c r="G45" s="171"/>
      <c r="H45" s="169" t="s">
        <v>8</v>
      </c>
      <c r="I45" s="171"/>
      <c r="J45" s="28"/>
      <c r="K45" s="169" t="s">
        <v>1</v>
      </c>
      <c r="L45" s="171"/>
      <c r="M45" s="169" t="s">
        <v>7</v>
      </c>
      <c r="N45" s="171"/>
      <c r="O45" s="169" t="s">
        <v>69</v>
      </c>
      <c r="P45" s="171"/>
      <c r="Q45" s="169" t="s">
        <v>8</v>
      </c>
      <c r="R45" s="171"/>
    </row>
    <row r="46" spans="1:18" ht="24" x14ac:dyDescent="0.2">
      <c r="A46" s="29" t="s">
        <v>19</v>
      </c>
      <c r="B46" s="10" t="s">
        <v>20</v>
      </c>
      <c r="C46" s="133" t="s">
        <v>21</v>
      </c>
      <c r="D46" s="11" t="s">
        <v>20</v>
      </c>
      <c r="E46" s="133" t="s">
        <v>21</v>
      </c>
      <c r="F46" s="11" t="s">
        <v>20</v>
      </c>
      <c r="G46" s="133" t="s">
        <v>21</v>
      </c>
      <c r="H46" s="11" t="s">
        <v>22</v>
      </c>
      <c r="I46" s="133" t="s">
        <v>21</v>
      </c>
      <c r="J46" s="29" t="s">
        <v>19</v>
      </c>
      <c r="K46" s="10" t="s">
        <v>20</v>
      </c>
      <c r="L46" s="133" t="s">
        <v>21</v>
      </c>
      <c r="M46" s="11" t="s">
        <v>20</v>
      </c>
      <c r="N46" s="133" t="s">
        <v>21</v>
      </c>
      <c r="O46" s="11" t="s">
        <v>20</v>
      </c>
      <c r="P46" s="133" t="s">
        <v>21</v>
      </c>
      <c r="Q46" s="11" t="s">
        <v>22</v>
      </c>
      <c r="R46" s="133" t="s">
        <v>21</v>
      </c>
    </row>
    <row r="47" spans="1:18" s="33" customFormat="1" ht="9" customHeight="1" x14ac:dyDescent="0.15">
      <c r="A47" s="32">
        <v>0</v>
      </c>
      <c r="B47" s="48">
        <v>1</v>
      </c>
      <c r="C47" s="134">
        <v>2</v>
      </c>
      <c r="D47" s="48">
        <v>3</v>
      </c>
      <c r="E47" s="134">
        <v>4</v>
      </c>
      <c r="F47" s="48">
        <v>5</v>
      </c>
      <c r="G47" s="134">
        <v>6</v>
      </c>
      <c r="H47" s="48">
        <v>7</v>
      </c>
      <c r="I47" s="134">
        <v>8</v>
      </c>
      <c r="J47" s="32">
        <v>0</v>
      </c>
      <c r="K47" s="48">
        <v>1</v>
      </c>
      <c r="L47" s="134">
        <v>2</v>
      </c>
      <c r="M47" s="48">
        <v>3</v>
      </c>
      <c r="N47" s="134">
        <v>4</v>
      </c>
      <c r="O47" s="48">
        <v>5</v>
      </c>
      <c r="P47" s="134">
        <v>6</v>
      </c>
      <c r="Q47" s="48">
        <v>7</v>
      </c>
      <c r="R47" s="134">
        <v>8</v>
      </c>
    </row>
    <row r="48" spans="1:18" x14ac:dyDescent="0.2">
      <c r="A48" s="78" t="s">
        <v>72</v>
      </c>
      <c r="B48" s="49" t="s">
        <v>95</v>
      </c>
      <c r="C48" s="51" t="s">
        <v>96</v>
      </c>
      <c r="D48" s="50" t="s">
        <v>95</v>
      </c>
      <c r="E48" s="14" t="s">
        <v>96</v>
      </c>
      <c r="F48" s="50" t="s">
        <v>95</v>
      </c>
      <c r="G48" s="14" t="s">
        <v>96</v>
      </c>
      <c r="H48" s="50" t="s">
        <v>95</v>
      </c>
      <c r="I48" s="52" t="s">
        <v>96</v>
      </c>
      <c r="J48" s="78" t="s">
        <v>72</v>
      </c>
      <c r="K48" s="49">
        <v>25</v>
      </c>
      <c r="L48" s="17">
        <v>238.03</v>
      </c>
      <c r="M48" s="50"/>
      <c r="N48" s="14"/>
      <c r="O48" s="50">
        <v>24</v>
      </c>
      <c r="P48" s="14">
        <v>234.34</v>
      </c>
      <c r="Q48" s="50">
        <v>1</v>
      </c>
      <c r="R48" s="52">
        <v>326.44</v>
      </c>
    </row>
    <row r="49" spans="1:19" x14ac:dyDescent="0.2">
      <c r="A49" s="78" t="s">
        <v>9</v>
      </c>
      <c r="B49" s="49">
        <v>14</v>
      </c>
      <c r="C49" s="51">
        <v>822.5</v>
      </c>
      <c r="D49" s="50" t="s">
        <v>95</v>
      </c>
      <c r="E49" s="14" t="s">
        <v>96</v>
      </c>
      <c r="F49" s="50">
        <v>9</v>
      </c>
      <c r="G49" s="14">
        <v>896.95</v>
      </c>
      <c r="H49" s="50">
        <v>5</v>
      </c>
      <c r="I49" s="52">
        <v>688.5</v>
      </c>
      <c r="J49" s="78" t="s">
        <v>9</v>
      </c>
      <c r="K49" s="49">
        <v>103</v>
      </c>
      <c r="L49" s="17">
        <v>787.7</v>
      </c>
      <c r="M49" s="50"/>
      <c r="N49" s="14"/>
      <c r="O49" s="50">
        <v>88</v>
      </c>
      <c r="P49" s="14">
        <v>788.55</v>
      </c>
      <c r="Q49" s="50">
        <v>15</v>
      </c>
      <c r="R49" s="52">
        <v>782.75</v>
      </c>
      <c r="S49" s="7"/>
    </row>
    <row r="50" spans="1:19" x14ac:dyDescent="0.2">
      <c r="A50" s="78" t="s">
        <v>10</v>
      </c>
      <c r="B50" s="49">
        <v>53</v>
      </c>
      <c r="C50" s="51">
        <v>1290.6400000000001</v>
      </c>
      <c r="D50" s="50">
        <v>7</v>
      </c>
      <c r="E50" s="14">
        <v>1411.23</v>
      </c>
      <c r="F50" s="50">
        <v>42</v>
      </c>
      <c r="G50" s="14">
        <v>1272.78</v>
      </c>
      <c r="H50" s="50">
        <v>4</v>
      </c>
      <c r="I50" s="52">
        <v>1267.1199999999999</v>
      </c>
      <c r="J50" s="78" t="s">
        <v>10</v>
      </c>
      <c r="K50" s="49">
        <v>238</v>
      </c>
      <c r="L50" s="53">
        <v>1260.4100000000001</v>
      </c>
      <c r="M50" s="50"/>
      <c r="N50" s="14"/>
      <c r="O50" s="50">
        <v>193</v>
      </c>
      <c r="P50" s="14">
        <v>1264.57</v>
      </c>
      <c r="Q50" s="50">
        <v>45</v>
      </c>
      <c r="R50" s="52">
        <v>1242.5899999999999</v>
      </c>
      <c r="S50" s="7"/>
    </row>
    <row r="51" spans="1:19" x14ac:dyDescent="0.2">
      <c r="A51" s="78" t="s">
        <v>11</v>
      </c>
      <c r="B51" s="49">
        <v>271</v>
      </c>
      <c r="C51" s="51">
        <v>1787.36</v>
      </c>
      <c r="D51" s="50">
        <v>122</v>
      </c>
      <c r="E51" s="14">
        <v>1804.28</v>
      </c>
      <c r="F51" s="50">
        <v>131</v>
      </c>
      <c r="G51" s="14">
        <v>1775.88</v>
      </c>
      <c r="H51" s="50">
        <v>18</v>
      </c>
      <c r="I51" s="52">
        <v>1756.28</v>
      </c>
      <c r="J51" s="78" t="s">
        <v>11</v>
      </c>
      <c r="K51" s="49">
        <v>440</v>
      </c>
      <c r="L51" s="53">
        <v>1812.08</v>
      </c>
      <c r="M51" s="50"/>
      <c r="N51" s="14"/>
      <c r="O51" s="50">
        <v>315</v>
      </c>
      <c r="P51" s="14">
        <v>1799.93</v>
      </c>
      <c r="Q51" s="50">
        <v>125</v>
      </c>
      <c r="R51" s="52">
        <v>1842.69</v>
      </c>
      <c r="S51" s="7"/>
    </row>
    <row r="52" spans="1:19" x14ac:dyDescent="0.2">
      <c r="A52" s="78" t="s">
        <v>73</v>
      </c>
      <c r="B52" s="49">
        <v>472</v>
      </c>
      <c r="C52" s="51">
        <v>2252.81</v>
      </c>
      <c r="D52" s="50">
        <v>128</v>
      </c>
      <c r="E52" s="14">
        <v>2210.4699999999998</v>
      </c>
      <c r="F52" s="50">
        <v>301</v>
      </c>
      <c r="G52" s="14">
        <v>2265.84</v>
      </c>
      <c r="H52" s="50">
        <v>43</v>
      </c>
      <c r="I52" s="52">
        <v>2287.58</v>
      </c>
      <c r="J52" s="78" t="s">
        <v>73</v>
      </c>
      <c r="K52" s="49">
        <v>702</v>
      </c>
      <c r="L52" s="53">
        <v>2262.35</v>
      </c>
      <c r="M52" s="50"/>
      <c r="N52" s="14"/>
      <c r="O52" s="50">
        <v>588</v>
      </c>
      <c r="P52" s="14">
        <v>2273.7199999999998</v>
      </c>
      <c r="Q52" s="50">
        <v>114</v>
      </c>
      <c r="R52" s="52">
        <v>2203.73</v>
      </c>
      <c r="S52" s="7"/>
    </row>
    <row r="53" spans="1:19" x14ac:dyDescent="0.2">
      <c r="A53" s="78" t="s">
        <v>61</v>
      </c>
      <c r="B53" s="49">
        <v>651</v>
      </c>
      <c r="C53" s="51">
        <v>2767.27</v>
      </c>
      <c r="D53" s="50">
        <v>51</v>
      </c>
      <c r="E53" s="14">
        <v>2771.5</v>
      </c>
      <c r="F53" s="50">
        <v>507</v>
      </c>
      <c r="G53" s="14">
        <v>2768.05</v>
      </c>
      <c r="H53" s="50">
        <v>93</v>
      </c>
      <c r="I53" s="52">
        <v>2760.68</v>
      </c>
      <c r="J53" s="78" t="s">
        <v>61</v>
      </c>
      <c r="K53" s="49">
        <v>890</v>
      </c>
      <c r="L53" s="53">
        <v>2763.18</v>
      </c>
      <c r="M53" s="50"/>
      <c r="N53" s="14"/>
      <c r="O53" s="50">
        <v>828</v>
      </c>
      <c r="P53" s="14">
        <v>2766.41</v>
      </c>
      <c r="Q53" s="50">
        <v>62</v>
      </c>
      <c r="R53" s="52">
        <v>2720.08</v>
      </c>
      <c r="S53" s="7"/>
    </row>
    <row r="54" spans="1:19" x14ac:dyDescent="0.2">
      <c r="A54" s="78" t="s">
        <v>62</v>
      </c>
      <c r="B54" s="49">
        <v>3025</v>
      </c>
      <c r="C54" s="51">
        <v>3376.1</v>
      </c>
      <c r="D54" s="50">
        <v>883</v>
      </c>
      <c r="E54" s="14">
        <v>3402.46</v>
      </c>
      <c r="F54" s="50">
        <v>1880</v>
      </c>
      <c r="G54" s="14">
        <v>3374.07</v>
      </c>
      <c r="H54" s="50">
        <v>262</v>
      </c>
      <c r="I54" s="52">
        <v>3301.82</v>
      </c>
      <c r="J54" s="78" t="s">
        <v>62</v>
      </c>
      <c r="K54" s="49">
        <v>1227</v>
      </c>
      <c r="L54" s="53">
        <v>3270.76</v>
      </c>
      <c r="M54" s="50"/>
      <c r="N54" s="14"/>
      <c r="O54" s="50">
        <v>1066</v>
      </c>
      <c r="P54" s="14">
        <v>3265.13</v>
      </c>
      <c r="Q54" s="50">
        <v>161</v>
      </c>
      <c r="R54" s="52">
        <v>3308.05</v>
      </c>
      <c r="S54" s="7"/>
    </row>
    <row r="55" spans="1:19" x14ac:dyDescent="0.2">
      <c r="A55" s="78" t="s">
        <v>63</v>
      </c>
      <c r="B55" s="49">
        <v>2573</v>
      </c>
      <c r="C55" s="51">
        <v>3849.38</v>
      </c>
      <c r="D55" s="50">
        <v>841</v>
      </c>
      <c r="E55" s="14">
        <v>3851.51</v>
      </c>
      <c r="F55" s="50">
        <v>1589</v>
      </c>
      <c r="G55" s="14">
        <v>3853.62</v>
      </c>
      <c r="H55" s="50">
        <v>143</v>
      </c>
      <c r="I55" s="52">
        <v>3789.77</v>
      </c>
      <c r="J55" s="78" t="s">
        <v>63</v>
      </c>
      <c r="K55" s="49">
        <v>499</v>
      </c>
      <c r="L55" s="53">
        <v>3820.05</v>
      </c>
      <c r="M55" s="50"/>
      <c r="N55" s="14"/>
      <c r="O55" s="50">
        <v>361</v>
      </c>
      <c r="P55" s="14">
        <v>3832.03</v>
      </c>
      <c r="Q55" s="50">
        <v>138</v>
      </c>
      <c r="R55" s="52">
        <v>3788.69</v>
      </c>
      <c r="S55" s="7"/>
    </row>
    <row r="56" spans="1:19" x14ac:dyDescent="0.2">
      <c r="A56" s="78" t="s">
        <v>64</v>
      </c>
      <c r="B56" s="49">
        <v>2651</v>
      </c>
      <c r="C56" s="51">
        <v>4267.38</v>
      </c>
      <c r="D56" s="50">
        <v>1310</v>
      </c>
      <c r="E56" s="14">
        <v>4292.25</v>
      </c>
      <c r="F56" s="50">
        <v>1115</v>
      </c>
      <c r="G56" s="14">
        <v>4252.76</v>
      </c>
      <c r="H56" s="50">
        <v>226</v>
      </c>
      <c r="I56" s="52">
        <v>4195.3999999999996</v>
      </c>
      <c r="J56" s="78" t="s">
        <v>64</v>
      </c>
      <c r="K56" s="49">
        <v>336</v>
      </c>
      <c r="L56" s="53">
        <v>4239.49</v>
      </c>
      <c r="M56" s="50"/>
      <c r="N56" s="14"/>
      <c r="O56" s="50">
        <v>247</v>
      </c>
      <c r="P56" s="14">
        <v>4248.6499999999996</v>
      </c>
      <c r="Q56" s="50">
        <v>89</v>
      </c>
      <c r="R56" s="52">
        <v>4214.09</v>
      </c>
      <c r="S56" s="7"/>
    </row>
    <row r="57" spans="1:19" x14ac:dyDescent="0.2">
      <c r="A57" s="78" t="s">
        <v>65</v>
      </c>
      <c r="B57" s="49">
        <v>2618</v>
      </c>
      <c r="C57" s="51">
        <v>4679.2</v>
      </c>
      <c r="D57" s="50">
        <v>892</v>
      </c>
      <c r="E57" s="14">
        <v>4705.1400000000003</v>
      </c>
      <c r="F57" s="50">
        <v>1580</v>
      </c>
      <c r="G57" s="14">
        <v>4664.1899999999996</v>
      </c>
      <c r="H57" s="50">
        <v>146</v>
      </c>
      <c r="I57" s="52">
        <v>4683.13</v>
      </c>
      <c r="J57" s="78" t="s">
        <v>65</v>
      </c>
      <c r="K57" s="49">
        <v>848</v>
      </c>
      <c r="L57" s="53">
        <v>4656.1899999999996</v>
      </c>
      <c r="M57" s="50"/>
      <c r="N57" s="14"/>
      <c r="O57" s="50">
        <v>712</v>
      </c>
      <c r="P57" s="14">
        <v>4655.28</v>
      </c>
      <c r="Q57" s="50">
        <v>136</v>
      </c>
      <c r="R57" s="52">
        <v>4660.9399999999996</v>
      </c>
      <c r="S57" s="7"/>
    </row>
    <row r="58" spans="1:19" x14ac:dyDescent="0.2">
      <c r="A58" s="78" t="s">
        <v>12</v>
      </c>
      <c r="B58" s="49">
        <v>1997</v>
      </c>
      <c r="C58" s="51">
        <v>5440.95</v>
      </c>
      <c r="D58" s="50">
        <v>1162</v>
      </c>
      <c r="E58" s="14">
        <v>5477.82</v>
      </c>
      <c r="F58" s="50">
        <v>671</v>
      </c>
      <c r="G58" s="14">
        <v>5392.59</v>
      </c>
      <c r="H58" s="50">
        <v>164</v>
      </c>
      <c r="I58" s="52">
        <v>5377.66</v>
      </c>
      <c r="J58" s="78" t="s">
        <v>12</v>
      </c>
      <c r="K58" s="49">
        <v>826</v>
      </c>
      <c r="L58" s="17">
        <v>5441.03</v>
      </c>
      <c r="M58" s="50"/>
      <c r="N58" s="14"/>
      <c r="O58" s="50">
        <v>723</v>
      </c>
      <c r="P58" s="14">
        <v>5447.63</v>
      </c>
      <c r="Q58" s="50">
        <v>103</v>
      </c>
      <c r="R58" s="52">
        <v>5394.73</v>
      </c>
      <c r="S58" s="7"/>
    </row>
    <row r="59" spans="1:19" x14ac:dyDescent="0.2">
      <c r="A59" s="78" t="s">
        <v>13</v>
      </c>
      <c r="B59" s="49">
        <v>918</v>
      </c>
      <c r="C59" s="51">
        <v>6467.07</v>
      </c>
      <c r="D59" s="50">
        <v>699</v>
      </c>
      <c r="E59" s="14">
        <v>6492.09</v>
      </c>
      <c r="F59" s="50">
        <v>160</v>
      </c>
      <c r="G59" s="14">
        <v>6387.51</v>
      </c>
      <c r="H59" s="50">
        <v>59</v>
      </c>
      <c r="I59" s="52">
        <v>6386.43</v>
      </c>
      <c r="J59" s="78" t="s">
        <v>13</v>
      </c>
      <c r="K59" s="49">
        <v>299</v>
      </c>
      <c r="L59" s="17">
        <v>6457.55</v>
      </c>
      <c r="M59" s="50"/>
      <c r="N59" s="14"/>
      <c r="O59" s="50">
        <v>259</v>
      </c>
      <c r="P59" s="14">
        <v>6475.18</v>
      </c>
      <c r="Q59" s="50">
        <v>40</v>
      </c>
      <c r="R59" s="52">
        <v>6343.34</v>
      </c>
      <c r="S59" s="7"/>
    </row>
    <row r="60" spans="1:19" x14ac:dyDescent="0.2">
      <c r="A60" s="78" t="s">
        <v>14</v>
      </c>
      <c r="B60" s="49">
        <v>447</v>
      </c>
      <c r="C60" s="51">
        <v>7407.36</v>
      </c>
      <c r="D60" s="50">
        <v>357</v>
      </c>
      <c r="E60" s="14">
        <v>7412.16</v>
      </c>
      <c r="F60" s="50">
        <v>59</v>
      </c>
      <c r="G60" s="14">
        <v>7392.1</v>
      </c>
      <c r="H60" s="50">
        <v>31</v>
      </c>
      <c r="I60" s="52">
        <v>7381.11</v>
      </c>
      <c r="J60" s="78" t="s">
        <v>14</v>
      </c>
      <c r="K60" s="49">
        <v>187</v>
      </c>
      <c r="L60" s="17">
        <v>7452.48</v>
      </c>
      <c r="M60" s="50"/>
      <c r="N60" s="14"/>
      <c r="O60" s="50">
        <v>169</v>
      </c>
      <c r="P60" s="14">
        <v>7445.77</v>
      </c>
      <c r="Q60" s="50">
        <v>18</v>
      </c>
      <c r="R60" s="52">
        <v>7515.5</v>
      </c>
      <c r="S60" s="7"/>
    </row>
    <row r="61" spans="1:19" x14ac:dyDescent="0.2">
      <c r="A61" s="78" t="s">
        <v>74</v>
      </c>
      <c r="B61" s="49">
        <v>394</v>
      </c>
      <c r="C61" s="51">
        <v>9553.52</v>
      </c>
      <c r="D61" s="50">
        <v>276</v>
      </c>
      <c r="E61" s="14">
        <v>9624.77</v>
      </c>
      <c r="F61" s="50">
        <v>85</v>
      </c>
      <c r="G61" s="14">
        <v>9487.27</v>
      </c>
      <c r="H61" s="50">
        <v>33</v>
      </c>
      <c r="I61" s="52">
        <v>9128.2199999999993</v>
      </c>
      <c r="J61" s="78" t="s">
        <v>74</v>
      </c>
      <c r="K61" s="49">
        <v>147</v>
      </c>
      <c r="L61" s="17">
        <v>9040.7800000000007</v>
      </c>
      <c r="M61" s="50"/>
      <c r="N61" s="14"/>
      <c r="O61" s="50">
        <v>140</v>
      </c>
      <c r="P61" s="14">
        <v>9033.48</v>
      </c>
      <c r="Q61" s="50">
        <v>7</v>
      </c>
      <c r="R61" s="52">
        <v>9186.81</v>
      </c>
      <c r="S61" s="7"/>
    </row>
    <row r="62" spans="1:19" x14ac:dyDescent="0.2">
      <c r="A62" s="41" t="s">
        <v>1</v>
      </c>
      <c r="B62" s="54">
        <v>16084</v>
      </c>
      <c r="C62" s="55">
        <v>4413.5</v>
      </c>
      <c r="D62" s="54">
        <v>6728</v>
      </c>
      <c r="E62" s="55">
        <v>4893.49</v>
      </c>
      <c r="F62" s="54">
        <v>8129</v>
      </c>
      <c r="G62" s="55">
        <v>4039.91</v>
      </c>
      <c r="H62" s="54">
        <v>1227</v>
      </c>
      <c r="I62" s="55">
        <v>4256.66</v>
      </c>
      <c r="J62" s="41" t="s">
        <v>1</v>
      </c>
      <c r="K62" s="54">
        <v>6767</v>
      </c>
      <c r="L62" s="55">
        <v>3793.68</v>
      </c>
      <c r="M62" s="54"/>
      <c r="N62" s="55"/>
      <c r="O62" s="54">
        <v>5713</v>
      </c>
      <c r="P62" s="55">
        <v>3829.91</v>
      </c>
      <c r="Q62" s="54">
        <v>1054</v>
      </c>
      <c r="R62" s="55">
        <v>3597.29</v>
      </c>
      <c r="S62" s="7"/>
    </row>
    <row r="63" spans="1:19" x14ac:dyDescent="0.2">
      <c r="A63" s="47"/>
      <c r="B63" s="46"/>
      <c r="C63" s="17"/>
      <c r="D63" s="46"/>
      <c r="E63" s="17"/>
      <c r="F63" s="46"/>
      <c r="G63" s="17"/>
      <c r="H63" s="46"/>
      <c r="I63" s="17"/>
      <c r="J63" s="47"/>
      <c r="K63" s="46"/>
      <c r="L63" s="17"/>
      <c r="M63" s="46"/>
      <c r="N63" s="17"/>
      <c r="O63" s="46"/>
      <c r="P63" s="17"/>
      <c r="Q63" s="46"/>
      <c r="R63" s="17"/>
      <c r="S63" s="7"/>
    </row>
    <row r="64" spans="1:19" s="45" customFormat="1" x14ac:dyDescent="0.2">
      <c r="A64" s="44"/>
      <c r="B64" s="46"/>
      <c r="C64" s="17"/>
      <c r="D64" s="44"/>
      <c r="E64" s="14"/>
      <c r="F64" s="44"/>
      <c r="G64" s="14"/>
      <c r="H64" s="44"/>
      <c r="I64" s="14"/>
      <c r="L64" s="136"/>
      <c r="M64" s="13"/>
      <c r="N64" s="139"/>
      <c r="O64" s="13"/>
      <c r="P64" s="139"/>
      <c r="Q64" s="13"/>
      <c r="R64" s="139"/>
    </row>
    <row r="65" spans="1:18" x14ac:dyDescent="0.2">
      <c r="A65" s="15"/>
      <c r="B65" s="7"/>
      <c r="C65" s="135"/>
      <c r="D65" s="7"/>
      <c r="E65" s="135"/>
      <c r="F65" s="7"/>
      <c r="G65" s="135"/>
      <c r="H65" s="7"/>
      <c r="I65" s="135"/>
      <c r="J65" s="7"/>
      <c r="K65" s="7"/>
      <c r="L65" s="135"/>
      <c r="M65" s="7"/>
      <c r="N65" s="135"/>
      <c r="O65" s="7"/>
      <c r="P65" s="135"/>
      <c r="Q65" s="7"/>
      <c r="R65" s="135"/>
    </row>
    <row r="66" spans="1:18" x14ac:dyDescent="0.2">
      <c r="A66" s="47"/>
      <c r="B66" s="36"/>
      <c r="C66" s="40"/>
      <c r="D66" s="36"/>
      <c r="E66" s="40"/>
      <c r="F66" s="36"/>
      <c r="G66" s="40"/>
      <c r="H66" s="36"/>
      <c r="I66" s="40"/>
      <c r="J66" s="7"/>
      <c r="K66" s="7"/>
      <c r="L66" s="135"/>
      <c r="M66" s="7"/>
      <c r="N66" s="135"/>
      <c r="O66" s="7"/>
      <c r="P66" s="135"/>
      <c r="Q66" s="7"/>
      <c r="R66" s="135"/>
    </row>
    <row r="67" spans="1:18" x14ac:dyDescent="0.2">
      <c r="A67" s="15"/>
      <c r="B67" s="7"/>
      <c r="C67" s="135"/>
      <c r="D67" s="7"/>
      <c r="E67" s="135"/>
      <c r="F67" s="7"/>
      <c r="G67" s="135"/>
      <c r="H67" s="7"/>
      <c r="I67" s="135"/>
      <c r="J67" s="7"/>
      <c r="K67" s="7"/>
      <c r="L67" s="135"/>
      <c r="M67" s="7"/>
      <c r="N67" s="135"/>
      <c r="O67" s="7"/>
      <c r="P67" s="135"/>
      <c r="Q67" s="7"/>
      <c r="R67" s="135"/>
    </row>
    <row r="68" spans="1:18" x14ac:dyDescent="0.2">
      <c r="A68" s="7"/>
      <c r="B68" s="7"/>
      <c r="C68" s="135"/>
      <c r="D68" s="7"/>
      <c r="E68" s="135"/>
      <c r="F68" s="7"/>
      <c r="G68" s="135"/>
      <c r="H68" s="7"/>
      <c r="I68" s="135"/>
      <c r="J68" s="7"/>
      <c r="K68" s="7"/>
      <c r="L68" s="135"/>
      <c r="M68" s="7"/>
      <c r="N68" s="135"/>
      <c r="O68" s="7"/>
      <c r="P68" s="135"/>
      <c r="Q68" s="7"/>
      <c r="R68" s="135"/>
    </row>
    <row r="69" spans="1:18" x14ac:dyDescent="0.2">
      <c r="A69" s="7"/>
      <c r="B69" s="7"/>
      <c r="C69" s="135"/>
      <c r="D69" s="7"/>
      <c r="E69" s="135"/>
      <c r="F69" s="7"/>
      <c r="G69" s="135"/>
      <c r="H69" s="7"/>
      <c r="I69" s="135"/>
      <c r="J69" s="7"/>
      <c r="K69" s="7"/>
      <c r="L69" s="135"/>
      <c r="M69" s="7"/>
      <c r="N69" s="135"/>
      <c r="O69" s="7"/>
      <c r="P69" s="135"/>
      <c r="Q69" s="7"/>
      <c r="R69" s="135"/>
    </row>
    <row r="70" spans="1:18" x14ac:dyDescent="0.2">
      <c r="A70" s="7"/>
      <c r="B70" s="7"/>
      <c r="C70" s="135"/>
      <c r="D70" s="7"/>
      <c r="E70" s="135"/>
      <c r="F70" s="7"/>
      <c r="G70" s="135"/>
      <c r="H70" s="7"/>
      <c r="I70" s="135"/>
      <c r="J70" s="7"/>
      <c r="K70" s="7"/>
      <c r="L70" s="135"/>
      <c r="M70" s="7"/>
      <c r="N70" s="135"/>
      <c r="O70" s="7"/>
      <c r="P70" s="135"/>
      <c r="Q70" s="7"/>
      <c r="R70" s="135"/>
    </row>
    <row r="71" spans="1:18" x14ac:dyDescent="0.2">
      <c r="A71" s="7"/>
      <c r="B71" s="7"/>
      <c r="C71" s="135"/>
      <c r="D71" s="7"/>
      <c r="E71" s="135"/>
      <c r="F71" s="7"/>
      <c r="G71" s="135"/>
      <c r="H71" s="7"/>
      <c r="I71" s="135"/>
      <c r="J71" s="7"/>
      <c r="K71" s="7"/>
      <c r="L71" s="135"/>
      <c r="M71" s="7"/>
      <c r="N71" s="135"/>
      <c r="O71" s="7"/>
      <c r="P71" s="135"/>
      <c r="Q71" s="7"/>
      <c r="R71" s="135"/>
    </row>
    <row r="72" spans="1:18" x14ac:dyDescent="0.2">
      <c r="A72" s="7"/>
      <c r="B72" s="7"/>
      <c r="C72" s="135"/>
      <c r="D72" s="7"/>
      <c r="E72" s="135"/>
      <c r="F72" s="7"/>
      <c r="G72" s="135"/>
      <c r="H72" s="7"/>
      <c r="I72" s="135"/>
      <c r="J72" s="7"/>
      <c r="K72" s="7"/>
      <c r="L72" s="135"/>
      <c r="M72" s="7"/>
      <c r="N72" s="135"/>
      <c r="O72" s="7"/>
      <c r="P72" s="135"/>
      <c r="Q72" s="7"/>
      <c r="R72" s="135"/>
    </row>
    <row r="73" spans="1:18" x14ac:dyDescent="0.2">
      <c r="A73" s="7"/>
      <c r="B73" s="7"/>
      <c r="C73" s="135"/>
      <c r="D73" s="7"/>
      <c r="E73" s="135"/>
      <c r="F73" s="7"/>
      <c r="G73" s="135"/>
      <c r="H73" s="7"/>
      <c r="I73" s="135"/>
      <c r="J73" s="7"/>
      <c r="K73" s="7"/>
      <c r="L73" s="135"/>
      <c r="M73" s="7"/>
      <c r="N73" s="135"/>
      <c r="O73" s="7"/>
      <c r="P73" s="135"/>
      <c r="Q73" s="7"/>
      <c r="R73" s="135"/>
    </row>
    <row r="74" spans="1:18" x14ac:dyDescent="0.2">
      <c r="A74" s="7"/>
      <c r="B74" s="7"/>
      <c r="C74" s="135"/>
      <c r="D74" s="7"/>
      <c r="E74" s="135"/>
      <c r="F74" s="7"/>
      <c r="G74" s="135"/>
      <c r="H74" s="7"/>
      <c r="I74" s="135"/>
      <c r="J74" s="7"/>
      <c r="K74" s="7"/>
      <c r="L74" s="135"/>
      <c r="M74" s="7"/>
      <c r="N74" s="135"/>
      <c r="O74" s="7"/>
      <c r="P74" s="135"/>
      <c r="Q74" s="7"/>
      <c r="R74" s="135"/>
    </row>
    <row r="75" spans="1:18" x14ac:dyDescent="0.2">
      <c r="A75" s="7"/>
      <c r="B75" s="7"/>
      <c r="C75" s="135"/>
      <c r="D75" s="7"/>
      <c r="E75" s="135"/>
      <c r="F75" s="7"/>
      <c r="G75" s="135"/>
      <c r="H75" s="7"/>
      <c r="I75" s="135"/>
      <c r="J75" s="7"/>
      <c r="K75" s="7"/>
      <c r="L75" s="135"/>
      <c r="M75" s="7"/>
      <c r="N75" s="135"/>
      <c r="O75" s="7"/>
      <c r="P75" s="135"/>
      <c r="Q75" s="7"/>
      <c r="R75" s="135"/>
    </row>
    <row r="76" spans="1:18" x14ac:dyDescent="0.2">
      <c r="A76" s="7"/>
      <c r="B76" s="7"/>
      <c r="C76" s="135"/>
      <c r="D76" s="7"/>
      <c r="E76" s="135"/>
      <c r="F76" s="7"/>
      <c r="G76" s="135"/>
      <c r="H76" s="7"/>
      <c r="I76" s="135"/>
      <c r="J76" s="7"/>
      <c r="K76" s="7"/>
      <c r="L76" s="135"/>
      <c r="M76" s="7"/>
      <c r="N76" s="135"/>
      <c r="O76" s="7"/>
      <c r="P76" s="135"/>
      <c r="Q76" s="7"/>
      <c r="R76" s="135"/>
    </row>
  </sheetData>
  <mergeCells count="41"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  <mergeCell ref="J41:R41"/>
    <mergeCell ref="A38:I38"/>
    <mergeCell ref="J38:R38"/>
    <mergeCell ref="A39:I39"/>
    <mergeCell ref="J39:R39"/>
    <mergeCell ref="A40:I40"/>
    <mergeCell ref="J40:R40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A6:I6"/>
    <mergeCell ref="J6:R6"/>
    <mergeCell ref="A7:I7"/>
    <mergeCell ref="J7:R7"/>
    <mergeCell ref="A8:I8"/>
    <mergeCell ref="J8:R8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110" zoomScaleNormal="110" workbookViewId="0"/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107" customWidth="1"/>
    <col min="4" max="4" width="8.85546875" style="3" customWidth="1"/>
    <col min="5" max="5" width="9.85546875" style="107" customWidth="1"/>
    <col min="6" max="6" width="8.85546875" style="3" customWidth="1"/>
    <col min="7" max="7" width="10.28515625" style="107" customWidth="1"/>
    <col min="8" max="8" width="9.140625" style="3"/>
    <col min="9" max="9" width="9.5703125" style="107" customWidth="1"/>
    <col min="10" max="10" width="16.140625" style="3" customWidth="1"/>
    <col min="11" max="11" width="9.140625" style="3" customWidth="1"/>
    <col min="12" max="12" width="9.140625" style="107"/>
    <col min="13" max="13" width="8.85546875" style="3" customWidth="1"/>
    <col min="14" max="14" width="9.140625" style="107"/>
    <col min="15" max="15" width="8.85546875" style="3" customWidth="1"/>
    <col min="16" max="16" width="9.140625" style="107"/>
    <col min="17" max="17" width="9.85546875" style="3" customWidth="1"/>
    <col min="18" max="18" width="9.7109375" style="107" customWidth="1"/>
    <col min="19" max="22" width="9.140625" style="3" customWidth="1"/>
    <col min="23" max="23" width="9.140625" style="103" customWidth="1"/>
    <col min="24" max="24" width="9.140625" style="3" customWidth="1"/>
    <col min="25" max="16384" width="9.140625" style="3"/>
  </cols>
  <sheetData>
    <row r="1" spans="1:23" x14ac:dyDescent="0.2">
      <c r="A1" s="25" t="s">
        <v>2</v>
      </c>
      <c r="B1" s="25"/>
      <c r="C1" s="128"/>
      <c r="J1" s="25" t="s">
        <v>2</v>
      </c>
      <c r="K1" s="25"/>
      <c r="L1" s="128"/>
    </row>
    <row r="2" spans="1:23" x14ac:dyDescent="0.2">
      <c r="A2" s="25" t="s">
        <v>3</v>
      </c>
      <c r="B2" s="25"/>
      <c r="C2" s="128"/>
      <c r="J2" s="25" t="s">
        <v>3</v>
      </c>
      <c r="K2" s="25"/>
      <c r="L2" s="128"/>
    </row>
    <row r="3" spans="1:23" x14ac:dyDescent="0.2">
      <c r="A3" s="26" t="s">
        <v>0</v>
      </c>
      <c r="B3" s="26"/>
      <c r="C3" s="129"/>
      <c r="J3" s="26" t="s">
        <v>0</v>
      </c>
      <c r="K3" s="26"/>
      <c r="L3" s="129"/>
    </row>
    <row r="4" spans="1:23" x14ac:dyDescent="0.2">
      <c r="A4" s="26"/>
      <c r="B4" s="26"/>
      <c r="C4" s="129"/>
      <c r="J4" s="26"/>
      <c r="K4" s="26"/>
      <c r="L4" s="129"/>
    </row>
    <row r="6" spans="1:23" ht="12.75" x14ac:dyDescent="0.2">
      <c r="A6" s="162" t="s">
        <v>24</v>
      </c>
      <c r="B6" s="162"/>
      <c r="C6" s="162"/>
      <c r="D6" s="162"/>
      <c r="E6" s="162"/>
      <c r="F6" s="162"/>
      <c r="G6" s="162"/>
      <c r="H6" s="162"/>
      <c r="I6" s="162"/>
      <c r="J6" s="162" t="s">
        <v>25</v>
      </c>
      <c r="K6" s="162"/>
      <c r="L6" s="162"/>
      <c r="M6" s="162"/>
      <c r="N6" s="162"/>
      <c r="O6" s="162"/>
      <c r="P6" s="162"/>
      <c r="Q6" s="162"/>
      <c r="R6" s="162"/>
    </row>
    <row r="7" spans="1:23" ht="12.75" x14ac:dyDescent="0.2">
      <c r="A7" s="162" t="s">
        <v>23</v>
      </c>
      <c r="B7" s="162"/>
      <c r="C7" s="162"/>
      <c r="D7" s="162"/>
      <c r="E7" s="162"/>
      <c r="F7" s="162"/>
      <c r="G7" s="162"/>
      <c r="H7" s="162"/>
      <c r="I7" s="162"/>
      <c r="J7" s="162" t="s">
        <v>23</v>
      </c>
      <c r="K7" s="162"/>
      <c r="L7" s="162"/>
      <c r="M7" s="162"/>
      <c r="N7" s="162"/>
      <c r="O7" s="162"/>
      <c r="P7" s="162"/>
      <c r="Q7" s="162"/>
      <c r="R7" s="162"/>
    </row>
    <row r="8" spans="1:23" ht="12.75" x14ac:dyDescent="0.2">
      <c r="A8" s="163" t="s">
        <v>67</v>
      </c>
      <c r="B8" s="163"/>
      <c r="C8" s="163"/>
      <c r="D8" s="163"/>
      <c r="E8" s="163"/>
      <c r="F8" s="163"/>
      <c r="G8" s="163"/>
      <c r="H8" s="163"/>
      <c r="I8" s="163"/>
      <c r="J8" s="162" t="s">
        <v>57</v>
      </c>
      <c r="K8" s="162"/>
      <c r="L8" s="162"/>
      <c r="M8" s="162"/>
      <c r="N8" s="162"/>
      <c r="O8" s="162"/>
      <c r="P8" s="162"/>
      <c r="Q8" s="162"/>
      <c r="R8" s="162"/>
    </row>
    <row r="9" spans="1:23" ht="12.75" x14ac:dyDescent="0.2">
      <c r="A9" s="163" t="s">
        <v>71</v>
      </c>
      <c r="B9" s="163"/>
      <c r="C9" s="163"/>
      <c r="D9" s="163"/>
      <c r="E9" s="163"/>
      <c r="F9" s="163"/>
      <c r="G9" s="163"/>
      <c r="H9" s="163"/>
      <c r="I9" s="163"/>
      <c r="J9" s="162" t="s">
        <v>68</v>
      </c>
      <c r="K9" s="162"/>
      <c r="L9" s="162"/>
      <c r="M9" s="162"/>
      <c r="N9" s="162"/>
      <c r="O9" s="162"/>
      <c r="P9" s="162"/>
      <c r="Q9" s="162"/>
      <c r="R9" s="162"/>
    </row>
    <row r="10" spans="1:23" ht="12.75" x14ac:dyDescent="0.2">
      <c r="A10" s="164" t="str">
        <f>'u rujnu 2022.-prema svotama'!A10:I10</f>
        <v>za kolovoz 2022. (isplata u rujnu 2022.)</v>
      </c>
      <c r="B10" s="164"/>
      <c r="C10" s="164"/>
      <c r="D10" s="164"/>
      <c r="E10" s="164"/>
      <c r="F10" s="164"/>
      <c r="G10" s="164"/>
      <c r="H10" s="164"/>
      <c r="I10" s="164"/>
      <c r="J10" s="163" t="s">
        <v>71</v>
      </c>
      <c r="K10" s="163"/>
      <c r="L10" s="163"/>
      <c r="M10" s="163"/>
      <c r="N10" s="163"/>
      <c r="O10" s="163"/>
      <c r="P10" s="163"/>
      <c r="Q10" s="163"/>
      <c r="R10" s="163"/>
    </row>
    <row r="11" spans="1:23" ht="12.75" customHeight="1" x14ac:dyDescent="0.2">
      <c r="J11" s="164" t="str">
        <f>A10</f>
        <v>za kolovoz 2022. (isplata u rujnu 2022.)</v>
      </c>
      <c r="K11" s="164"/>
      <c r="L11" s="164"/>
      <c r="M11" s="164"/>
      <c r="N11" s="164"/>
      <c r="O11" s="164"/>
      <c r="P11" s="164"/>
      <c r="Q11" s="164"/>
      <c r="R11" s="164"/>
    </row>
    <row r="12" spans="1:23" x14ac:dyDescent="0.2">
      <c r="A12" s="26" t="s">
        <v>4</v>
      </c>
      <c r="J12" s="26" t="s">
        <v>5</v>
      </c>
    </row>
    <row r="13" spans="1:23" x14ac:dyDescent="0.2">
      <c r="A13" s="27"/>
      <c r="B13" s="165" t="s">
        <v>6</v>
      </c>
      <c r="C13" s="166"/>
      <c r="D13" s="166"/>
      <c r="E13" s="166"/>
      <c r="F13" s="166"/>
      <c r="G13" s="166"/>
      <c r="H13" s="166"/>
      <c r="I13" s="167"/>
      <c r="J13" s="27"/>
      <c r="K13" s="165" t="s">
        <v>6</v>
      </c>
      <c r="L13" s="166"/>
      <c r="M13" s="166"/>
      <c r="N13" s="166"/>
      <c r="O13" s="166"/>
      <c r="P13" s="166"/>
      <c r="Q13" s="166"/>
      <c r="R13" s="167"/>
    </row>
    <row r="14" spans="1:23" x14ac:dyDescent="0.2">
      <c r="A14" s="28"/>
      <c r="B14" s="165" t="s">
        <v>1</v>
      </c>
      <c r="C14" s="167"/>
      <c r="D14" s="165" t="s">
        <v>7</v>
      </c>
      <c r="E14" s="167"/>
      <c r="F14" s="165" t="s">
        <v>69</v>
      </c>
      <c r="G14" s="167"/>
      <c r="H14" s="165" t="s">
        <v>8</v>
      </c>
      <c r="I14" s="167"/>
      <c r="J14" s="28"/>
      <c r="K14" s="165" t="s">
        <v>1</v>
      </c>
      <c r="L14" s="167"/>
      <c r="M14" s="165" t="s">
        <v>102</v>
      </c>
      <c r="N14" s="167"/>
      <c r="O14" s="165" t="s">
        <v>69</v>
      </c>
      <c r="P14" s="167"/>
      <c r="Q14" s="165" t="s">
        <v>8</v>
      </c>
      <c r="R14" s="167"/>
    </row>
    <row r="15" spans="1:23" ht="24" x14ac:dyDescent="0.2">
      <c r="A15" s="29" t="s">
        <v>19</v>
      </c>
      <c r="B15" s="30" t="s">
        <v>20</v>
      </c>
      <c r="C15" s="130" t="s">
        <v>21</v>
      </c>
      <c r="D15" s="31" t="s">
        <v>20</v>
      </c>
      <c r="E15" s="130" t="s">
        <v>21</v>
      </c>
      <c r="F15" s="31" t="s">
        <v>20</v>
      </c>
      <c r="G15" s="130" t="s">
        <v>21</v>
      </c>
      <c r="H15" s="31" t="s">
        <v>22</v>
      </c>
      <c r="I15" s="130" t="s">
        <v>21</v>
      </c>
      <c r="J15" s="29" t="s">
        <v>19</v>
      </c>
      <c r="K15" s="30" t="s">
        <v>20</v>
      </c>
      <c r="L15" s="130" t="s">
        <v>21</v>
      </c>
      <c r="M15" s="31" t="s">
        <v>20</v>
      </c>
      <c r="N15" s="130" t="s">
        <v>21</v>
      </c>
      <c r="O15" s="31" t="s">
        <v>20</v>
      </c>
      <c r="P15" s="130" t="s">
        <v>21</v>
      </c>
      <c r="Q15" s="31" t="s">
        <v>22</v>
      </c>
      <c r="R15" s="130" t="s">
        <v>21</v>
      </c>
    </row>
    <row r="16" spans="1:23" s="33" customFormat="1" ht="8.25" customHeight="1" x14ac:dyDescent="0.15">
      <c r="A16" s="32">
        <v>0</v>
      </c>
      <c r="B16" s="32">
        <v>1</v>
      </c>
      <c r="C16" s="131">
        <v>2</v>
      </c>
      <c r="D16" s="32">
        <v>3</v>
      </c>
      <c r="E16" s="131">
        <v>4</v>
      </c>
      <c r="F16" s="32">
        <v>5</v>
      </c>
      <c r="G16" s="131">
        <v>6</v>
      </c>
      <c r="H16" s="32">
        <v>7</v>
      </c>
      <c r="I16" s="131">
        <v>8</v>
      </c>
      <c r="J16" s="32">
        <v>0</v>
      </c>
      <c r="K16" s="32">
        <v>1</v>
      </c>
      <c r="L16" s="131">
        <v>2</v>
      </c>
      <c r="M16" s="32">
        <v>3</v>
      </c>
      <c r="N16" s="131">
        <v>4</v>
      </c>
      <c r="O16" s="32">
        <v>5</v>
      </c>
      <c r="P16" s="131">
        <v>6</v>
      </c>
      <c r="Q16" s="32">
        <v>7</v>
      </c>
      <c r="R16" s="131">
        <v>8</v>
      </c>
      <c r="W16" s="104"/>
    </row>
    <row r="17" spans="1:23" x14ac:dyDescent="0.2">
      <c r="A17" s="78" t="s">
        <v>59</v>
      </c>
      <c r="B17" s="34">
        <v>2652</v>
      </c>
      <c r="C17" s="40">
        <v>337.83</v>
      </c>
      <c r="D17" s="35">
        <v>878</v>
      </c>
      <c r="E17" s="38">
        <v>318.83999999999997</v>
      </c>
      <c r="F17" s="35">
        <v>1306</v>
      </c>
      <c r="G17" s="38">
        <v>356.81</v>
      </c>
      <c r="H17" s="35">
        <v>468</v>
      </c>
      <c r="I17" s="39">
        <v>320.49</v>
      </c>
      <c r="J17" s="78" t="s">
        <v>59</v>
      </c>
      <c r="K17" s="34" t="s">
        <v>95</v>
      </c>
      <c r="L17" s="37" t="s">
        <v>96</v>
      </c>
      <c r="M17" s="35" t="s">
        <v>95</v>
      </c>
      <c r="N17" s="38" t="s">
        <v>96</v>
      </c>
      <c r="O17" s="35" t="s">
        <v>95</v>
      </c>
      <c r="P17" s="107" t="s">
        <v>96</v>
      </c>
      <c r="Q17" s="35" t="s">
        <v>95</v>
      </c>
      <c r="R17" s="39" t="s">
        <v>96</v>
      </c>
    </row>
    <row r="18" spans="1:23" x14ac:dyDescent="0.2">
      <c r="A18" s="78" t="s">
        <v>9</v>
      </c>
      <c r="B18" s="34">
        <v>14516</v>
      </c>
      <c r="C18" s="37">
        <v>832.66</v>
      </c>
      <c r="D18" s="35">
        <v>5666</v>
      </c>
      <c r="E18" s="38">
        <v>846.02</v>
      </c>
      <c r="F18" s="35">
        <v>2592</v>
      </c>
      <c r="G18" s="38">
        <v>809.44</v>
      </c>
      <c r="H18" s="35">
        <v>6258</v>
      </c>
      <c r="I18" s="39">
        <v>830.19</v>
      </c>
      <c r="J18" s="78" t="s">
        <v>9</v>
      </c>
      <c r="K18" s="34">
        <v>3</v>
      </c>
      <c r="L18" s="37">
        <v>872.23</v>
      </c>
      <c r="M18" s="35" t="s">
        <v>95</v>
      </c>
      <c r="N18" s="38" t="s">
        <v>96</v>
      </c>
      <c r="O18" s="35">
        <v>3</v>
      </c>
      <c r="P18" s="38">
        <v>872.23</v>
      </c>
      <c r="Q18" s="35" t="s">
        <v>95</v>
      </c>
      <c r="R18" s="39" t="s">
        <v>96</v>
      </c>
      <c r="W18" s="105">
        <f>C31-'u rujnu 2022.'!E23</f>
        <v>0</v>
      </c>
    </row>
    <row r="19" spans="1:23" x14ac:dyDescent="0.2">
      <c r="A19" s="78" t="s">
        <v>10</v>
      </c>
      <c r="B19" s="34">
        <v>69562</v>
      </c>
      <c r="C19" s="37">
        <v>1282.9000000000001</v>
      </c>
      <c r="D19" s="35">
        <v>35420</v>
      </c>
      <c r="E19" s="38">
        <v>1298.8</v>
      </c>
      <c r="F19" s="35">
        <v>8575</v>
      </c>
      <c r="G19" s="38">
        <v>1300.42</v>
      </c>
      <c r="H19" s="35">
        <v>25567</v>
      </c>
      <c r="I19" s="39">
        <v>1255</v>
      </c>
      <c r="J19" s="78" t="s">
        <v>10</v>
      </c>
      <c r="K19" s="34">
        <v>35</v>
      </c>
      <c r="L19" s="37">
        <v>1260.23</v>
      </c>
      <c r="M19" s="35">
        <v>3</v>
      </c>
      <c r="N19" s="38">
        <v>1172.45</v>
      </c>
      <c r="O19" s="35">
        <v>27</v>
      </c>
      <c r="P19" s="38">
        <v>1258.21</v>
      </c>
      <c r="Q19" s="35">
        <v>5</v>
      </c>
      <c r="R19" s="39">
        <v>1323.82</v>
      </c>
    </row>
    <row r="20" spans="1:23" x14ac:dyDescent="0.2">
      <c r="A20" s="78" t="s">
        <v>11</v>
      </c>
      <c r="B20" s="34">
        <v>101925</v>
      </c>
      <c r="C20" s="37">
        <v>1778.55</v>
      </c>
      <c r="D20" s="35">
        <v>57060</v>
      </c>
      <c r="E20" s="38">
        <v>1785.47</v>
      </c>
      <c r="F20" s="35">
        <v>18824</v>
      </c>
      <c r="G20" s="38">
        <v>1792.66</v>
      </c>
      <c r="H20" s="35">
        <v>26041</v>
      </c>
      <c r="I20" s="39">
        <v>1753.17</v>
      </c>
      <c r="J20" s="78" t="s">
        <v>11</v>
      </c>
      <c r="K20" s="34">
        <v>99</v>
      </c>
      <c r="L20" s="37">
        <v>1792.71</v>
      </c>
      <c r="M20" s="35">
        <v>1</v>
      </c>
      <c r="N20" s="38">
        <v>1785.67</v>
      </c>
      <c r="O20" s="35">
        <v>80</v>
      </c>
      <c r="P20" s="38">
        <v>1794.97</v>
      </c>
      <c r="Q20" s="35">
        <v>18</v>
      </c>
      <c r="R20" s="39">
        <v>1783.05</v>
      </c>
    </row>
    <row r="21" spans="1:23" x14ac:dyDescent="0.2">
      <c r="A21" s="78" t="s">
        <v>60</v>
      </c>
      <c r="B21" s="34">
        <v>167023</v>
      </c>
      <c r="C21" s="37">
        <v>2285.4</v>
      </c>
      <c r="D21" s="35">
        <v>102298</v>
      </c>
      <c r="E21" s="38">
        <v>2284.2600000000002</v>
      </c>
      <c r="F21" s="35">
        <v>24669</v>
      </c>
      <c r="G21" s="38">
        <v>2255.29</v>
      </c>
      <c r="H21" s="35">
        <v>40056</v>
      </c>
      <c r="I21" s="39">
        <v>2306.85</v>
      </c>
      <c r="J21" s="78" t="s">
        <v>60</v>
      </c>
      <c r="K21" s="34">
        <v>537</v>
      </c>
      <c r="L21" s="37">
        <v>2319.79</v>
      </c>
      <c r="M21" s="35">
        <v>2</v>
      </c>
      <c r="N21" s="38">
        <v>2458.33</v>
      </c>
      <c r="O21" s="35">
        <v>183</v>
      </c>
      <c r="P21" s="38">
        <v>2302.64</v>
      </c>
      <c r="Q21" s="35">
        <v>352</v>
      </c>
      <c r="R21" s="39">
        <v>2327.92</v>
      </c>
    </row>
    <row r="22" spans="1:23" x14ac:dyDescent="0.2">
      <c r="A22" s="78" t="s">
        <v>61</v>
      </c>
      <c r="B22" s="34">
        <v>136653</v>
      </c>
      <c r="C22" s="37">
        <v>2741.96</v>
      </c>
      <c r="D22" s="35">
        <v>92587</v>
      </c>
      <c r="E22" s="38">
        <v>2743.54</v>
      </c>
      <c r="F22" s="35">
        <v>15359</v>
      </c>
      <c r="G22" s="38">
        <v>2722.49</v>
      </c>
      <c r="H22" s="35">
        <v>28707</v>
      </c>
      <c r="I22" s="39">
        <v>2747.28</v>
      </c>
      <c r="J22" s="78" t="s">
        <v>61</v>
      </c>
      <c r="K22" s="34">
        <v>2139</v>
      </c>
      <c r="L22" s="37">
        <v>2756.57</v>
      </c>
      <c r="M22" s="35">
        <v>26</v>
      </c>
      <c r="N22" s="38">
        <v>2639.59</v>
      </c>
      <c r="O22" s="35">
        <v>1543</v>
      </c>
      <c r="P22" s="38">
        <v>2760.6</v>
      </c>
      <c r="Q22" s="35">
        <v>570</v>
      </c>
      <c r="R22" s="39">
        <v>2751</v>
      </c>
    </row>
    <row r="23" spans="1:23" x14ac:dyDescent="0.2">
      <c r="A23" s="78" t="s">
        <v>62</v>
      </c>
      <c r="B23" s="34">
        <v>134804</v>
      </c>
      <c r="C23" s="37">
        <v>3261.27</v>
      </c>
      <c r="D23" s="35">
        <v>102850</v>
      </c>
      <c r="E23" s="38">
        <v>3264.49</v>
      </c>
      <c r="F23" s="35">
        <v>12024</v>
      </c>
      <c r="G23" s="38">
        <v>3267.85</v>
      </c>
      <c r="H23" s="35">
        <v>19930</v>
      </c>
      <c r="I23" s="39">
        <v>3240.73</v>
      </c>
      <c r="J23" s="78" t="s">
        <v>62</v>
      </c>
      <c r="K23" s="34">
        <v>8130</v>
      </c>
      <c r="L23" s="37">
        <v>3353.45</v>
      </c>
      <c r="M23" s="35">
        <v>2365</v>
      </c>
      <c r="N23" s="38">
        <v>3382.55</v>
      </c>
      <c r="O23" s="35">
        <v>4940</v>
      </c>
      <c r="P23" s="38">
        <v>3357.28</v>
      </c>
      <c r="Q23" s="35">
        <v>825</v>
      </c>
      <c r="R23" s="39">
        <v>3247.14</v>
      </c>
    </row>
    <row r="24" spans="1:23" x14ac:dyDescent="0.2">
      <c r="A24" s="78" t="s">
        <v>63</v>
      </c>
      <c r="B24" s="34">
        <v>88783</v>
      </c>
      <c r="C24" s="37">
        <v>3740.78</v>
      </c>
      <c r="D24" s="35">
        <v>72375</v>
      </c>
      <c r="E24" s="38">
        <v>3742.23</v>
      </c>
      <c r="F24" s="35">
        <v>4736</v>
      </c>
      <c r="G24" s="38">
        <v>3727.08</v>
      </c>
      <c r="H24" s="35">
        <v>11672</v>
      </c>
      <c r="I24" s="39">
        <v>3737.38</v>
      </c>
      <c r="J24" s="78" t="s">
        <v>63</v>
      </c>
      <c r="K24" s="34">
        <v>3964</v>
      </c>
      <c r="L24" s="37">
        <v>3844.23</v>
      </c>
      <c r="M24" s="35">
        <v>684</v>
      </c>
      <c r="N24" s="38">
        <v>3851.78</v>
      </c>
      <c r="O24" s="35">
        <v>2858</v>
      </c>
      <c r="P24" s="38">
        <v>3855.88</v>
      </c>
      <c r="Q24" s="35">
        <v>422</v>
      </c>
      <c r="R24" s="39">
        <v>3753.06</v>
      </c>
    </row>
    <row r="25" spans="1:23" x14ac:dyDescent="0.2">
      <c r="A25" s="78" t="s">
        <v>64</v>
      </c>
      <c r="B25" s="34">
        <v>74523</v>
      </c>
      <c r="C25" s="37">
        <v>4229.7700000000004</v>
      </c>
      <c r="D25" s="35">
        <v>64240</v>
      </c>
      <c r="E25" s="38">
        <v>4231.3100000000004</v>
      </c>
      <c r="F25" s="35">
        <v>2381</v>
      </c>
      <c r="G25" s="38">
        <v>4210.1899999999996</v>
      </c>
      <c r="H25" s="35">
        <v>7902</v>
      </c>
      <c r="I25" s="39">
        <v>4223.16</v>
      </c>
      <c r="J25" s="78" t="s">
        <v>64</v>
      </c>
      <c r="K25" s="34">
        <v>3707</v>
      </c>
      <c r="L25" s="37">
        <v>4244</v>
      </c>
      <c r="M25" s="35">
        <v>296</v>
      </c>
      <c r="N25" s="38">
        <v>4173.83</v>
      </c>
      <c r="O25" s="35">
        <v>2731</v>
      </c>
      <c r="P25" s="38">
        <v>4265.8500000000004</v>
      </c>
      <c r="Q25" s="35">
        <v>680</v>
      </c>
      <c r="R25" s="39">
        <v>4186.78</v>
      </c>
    </row>
    <row r="26" spans="1:23" x14ac:dyDescent="0.2">
      <c r="A26" s="78" t="s">
        <v>65</v>
      </c>
      <c r="B26" s="34">
        <v>52615</v>
      </c>
      <c r="C26" s="37">
        <v>4730.68</v>
      </c>
      <c r="D26" s="35">
        <v>46509</v>
      </c>
      <c r="E26" s="38">
        <v>4733.51</v>
      </c>
      <c r="F26" s="35">
        <v>1172</v>
      </c>
      <c r="G26" s="38">
        <v>4707.25</v>
      </c>
      <c r="H26" s="35">
        <v>4934</v>
      </c>
      <c r="I26" s="39">
        <v>4709.51</v>
      </c>
      <c r="J26" s="78" t="s">
        <v>65</v>
      </c>
      <c r="K26" s="34">
        <v>6936</v>
      </c>
      <c r="L26" s="37">
        <v>4701.97</v>
      </c>
      <c r="M26" s="35">
        <v>172</v>
      </c>
      <c r="N26" s="38">
        <v>4668.8599999999997</v>
      </c>
      <c r="O26" s="35">
        <v>5892</v>
      </c>
      <c r="P26" s="38">
        <v>4695.41</v>
      </c>
      <c r="Q26" s="35">
        <v>872</v>
      </c>
      <c r="R26" s="39">
        <v>4752.82</v>
      </c>
    </row>
    <row r="27" spans="1:23" x14ac:dyDescent="0.2">
      <c r="A27" s="78" t="s">
        <v>12</v>
      </c>
      <c r="B27" s="34">
        <v>57723</v>
      </c>
      <c r="C27" s="40">
        <v>5425.94</v>
      </c>
      <c r="D27" s="35">
        <v>52249</v>
      </c>
      <c r="E27" s="38">
        <v>5425.7</v>
      </c>
      <c r="F27" s="35">
        <v>838</v>
      </c>
      <c r="G27" s="38">
        <v>5406.52</v>
      </c>
      <c r="H27" s="35">
        <v>4636</v>
      </c>
      <c r="I27" s="39">
        <v>5432.08</v>
      </c>
      <c r="J27" s="78" t="s">
        <v>12</v>
      </c>
      <c r="K27" s="34">
        <v>8523</v>
      </c>
      <c r="L27" s="40">
        <v>5562.41</v>
      </c>
      <c r="M27" s="35">
        <v>117</v>
      </c>
      <c r="N27" s="38">
        <v>5525.21</v>
      </c>
      <c r="O27" s="35">
        <v>7043</v>
      </c>
      <c r="P27" s="38">
        <v>5564.95</v>
      </c>
      <c r="Q27" s="35">
        <v>1363</v>
      </c>
      <c r="R27" s="39">
        <v>5552.49</v>
      </c>
    </row>
    <row r="28" spans="1:23" x14ac:dyDescent="0.2">
      <c r="A28" s="78" t="s">
        <v>13</v>
      </c>
      <c r="B28" s="34">
        <v>27793</v>
      </c>
      <c r="C28" s="40">
        <v>6450.17</v>
      </c>
      <c r="D28" s="35">
        <v>24991</v>
      </c>
      <c r="E28" s="38">
        <v>6450.53</v>
      </c>
      <c r="F28" s="35">
        <v>370</v>
      </c>
      <c r="G28" s="38">
        <v>6452.52</v>
      </c>
      <c r="H28" s="35">
        <v>2432</v>
      </c>
      <c r="I28" s="39">
        <v>6446.17</v>
      </c>
      <c r="J28" s="78" t="s">
        <v>13</v>
      </c>
      <c r="K28" s="34">
        <v>5487</v>
      </c>
      <c r="L28" s="40">
        <v>6482.42</v>
      </c>
      <c r="M28" s="35">
        <v>51</v>
      </c>
      <c r="N28" s="38">
        <v>6475.95</v>
      </c>
      <c r="O28" s="35">
        <v>4338</v>
      </c>
      <c r="P28" s="38">
        <v>6489.41</v>
      </c>
      <c r="Q28" s="35">
        <v>1098</v>
      </c>
      <c r="R28" s="39">
        <v>6455.09</v>
      </c>
    </row>
    <row r="29" spans="1:23" x14ac:dyDescent="0.2">
      <c r="A29" s="78" t="s">
        <v>14</v>
      </c>
      <c r="B29" s="34">
        <v>10585</v>
      </c>
      <c r="C29" s="40">
        <v>7458.49</v>
      </c>
      <c r="D29" s="35">
        <v>9914</v>
      </c>
      <c r="E29" s="38">
        <v>7458.14</v>
      </c>
      <c r="F29" s="35">
        <v>126</v>
      </c>
      <c r="G29" s="38">
        <v>7440.87</v>
      </c>
      <c r="H29" s="35">
        <v>545</v>
      </c>
      <c r="I29" s="39">
        <v>7468.9</v>
      </c>
      <c r="J29" s="78" t="s">
        <v>14</v>
      </c>
      <c r="K29" s="34">
        <v>7320</v>
      </c>
      <c r="L29" s="40">
        <v>7356.63</v>
      </c>
      <c r="M29" s="35">
        <v>54</v>
      </c>
      <c r="N29" s="38">
        <v>7302.87</v>
      </c>
      <c r="O29" s="35">
        <v>6289</v>
      </c>
      <c r="P29" s="38">
        <v>7341.94</v>
      </c>
      <c r="Q29" s="35">
        <v>977</v>
      </c>
      <c r="R29" s="39">
        <v>7454.18</v>
      </c>
    </row>
    <row r="30" spans="1:23" x14ac:dyDescent="0.2">
      <c r="A30" s="78" t="s">
        <v>66</v>
      </c>
      <c r="B30" s="34">
        <v>12733</v>
      </c>
      <c r="C30" s="40">
        <v>9622.65</v>
      </c>
      <c r="D30" s="35">
        <v>12273</v>
      </c>
      <c r="E30" s="38">
        <v>9637.57</v>
      </c>
      <c r="F30" s="35">
        <v>77</v>
      </c>
      <c r="G30" s="38">
        <v>9161.35</v>
      </c>
      <c r="H30" s="35">
        <v>383</v>
      </c>
      <c r="I30" s="39">
        <v>9237.1200000000008</v>
      </c>
      <c r="J30" s="78" t="s">
        <v>66</v>
      </c>
      <c r="K30" s="34">
        <v>24225</v>
      </c>
      <c r="L30" s="40">
        <v>9868.36</v>
      </c>
      <c r="M30" s="35">
        <v>47</v>
      </c>
      <c r="N30" s="38">
        <v>9176.66</v>
      </c>
      <c r="O30" s="35">
        <v>16296</v>
      </c>
      <c r="P30" s="38">
        <v>9906.27</v>
      </c>
      <c r="Q30" s="35">
        <v>7882</v>
      </c>
      <c r="R30" s="39">
        <v>9794.1</v>
      </c>
    </row>
    <row r="31" spans="1:23" x14ac:dyDescent="0.2">
      <c r="A31" s="41" t="s">
        <v>1</v>
      </c>
      <c r="B31" s="42">
        <v>951890</v>
      </c>
      <c r="C31" s="43">
        <v>3224.88</v>
      </c>
      <c r="D31" s="42">
        <v>679310</v>
      </c>
      <c r="E31" s="43">
        <v>3497.86</v>
      </c>
      <c r="F31" s="42">
        <v>93049</v>
      </c>
      <c r="G31" s="43">
        <v>2428.37</v>
      </c>
      <c r="H31" s="42">
        <v>179531</v>
      </c>
      <c r="I31" s="43">
        <v>2604.8000000000002</v>
      </c>
      <c r="J31" s="41" t="s">
        <v>1</v>
      </c>
      <c r="K31" s="42">
        <v>71105</v>
      </c>
      <c r="L31" s="43">
        <v>6667.64</v>
      </c>
      <c r="M31" s="42">
        <v>3818</v>
      </c>
      <c r="N31" s="43">
        <v>3811.97</v>
      </c>
      <c r="O31" s="42">
        <v>52223</v>
      </c>
      <c r="P31" s="43">
        <v>6639.46</v>
      </c>
      <c r="Q31" s="42">
        <v>15064</v>
      </c>
      <c r="R31" s="43">
        <v>7489.11</v>
      </c>
    </row>
    <row r="32" spans="1:23" x14ac:dyDescent="0.2">
      <c r="A32" s="2"/>
      <c r="B32" s="2"/>
      <c r="C32" s="132"/>
      <c r="D32" s="2"/>
      <c r="E32" s="132"/>
      <c r="F32" s="2"/>
      <c r="G32" s="132"/>
      <c r="H32" s="2"/>
      <c r="I32" s="132"/>
    </row>
    <row r="33" spans="1:23" ht="21.75" customHeight="1" x14ac:dyDescent="0.2">
      <c r="A33" s="57"/>
      <c r="B33" s="44"/>
      <c r="C33" s="14"/>
      <c r="D33" s="14"/>
      <c r="E33" s="136"/>
      <c r="F33" s="46"/>
      <c r="G33" s="17"/>
      <c r="H33" s="46"/>
      <c r="I33" s="17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23" x14ac:dyDescent="0.2">
      <c r="A34" s="2"/>
      <c r="B34" s="2"/>
      <c r="C34" s="132"/>
      <c r="D34" s="2"/>
      <c r="E34" s="132"/>
      <c r="F34" s="2"/>
      <c r="G34" s="132"/>
      <c r="H34" s="2"/>
      <c r="I34" s="132"/>
    </row>
    <row r="35" spans="1:23" x14ac:dyDescent="0.2">
      <c r="A35" s="2"/>
      <c r="B35" s="2"/>
      <c r="C35" s="132"/>
      <c r="D35" s="2"/>
      <c r="E35" s="132"/>
      <c r="F35" s="2"/>
      <c r="G35" s="132"/>
      <c r="H35" s="2"/>
      <c r="I35" s="132"/>
    </row>
    <row r="36" spans="1:23" x14ac:dyDescent="0.2">
      <c r="A36" s="47"/>
      <c r="B36" s="36"/>
      <c r="C36" s="40"/>
      <c r="D36" s="36"/>
      <c r="E36" s="40"/>
      <c r="F36" s="36"/>
      <c r="G36" s="40"/>
      <c r="H36" s="36"/>
      <c r="I36" s="40"/>
    </row>
    <row r="37" spans="1:23" ht="12.75" x14ac:dyDescent="0.2">
      <c r="A37" s="162" t="s">
        <v>24</v>
      </c>
      <c r="B37" s="162"/>
      <c r="C37" s="162"/>
      <c r="D37" s="162"/>
      <c r="E37" s="162"/>
      <c r="F37" s="162"/>
      <c r="G37" s="162"/>
      <c r="H37" s="162"/>
      <c r="I37" s="162"/>
      <c r="J37" s="162" t="s">
        <v>27</v>
      </c>
      <c r="K37" s="162"/>
      <c r="L37" s="162"/>
      <c r="M37" s="162"/>
      <c r="N37" s="162"/>
      <c r="O37" s="162"/>
      <c r="P37" s="162"/>
      <c r="Q37" s="162"/>
      <c r="R37" s="162"/>
    </row>
    <row r="38" spans="1:23" ht="12.75" x14ac:dyDescent="0.2">
      <c r="A38" s="162" t="s">
        <v>23</v>
      </c>
      <c r="B38" s="162"/>
      <c r="C38" s="162"/>
      <c r="D38" s="162"/>
      <c r="E38" s="162"/>
      <c r="F38" s="162"/>
      <c r="G38" s="162"/>
      <c r="H38" s="162"/>
      <c r="I38" s="162"/>
      <c r="J38" s="162" t="s">
        <v>28</v>
      </c>
      <c r="K38" s="162"/>
      <c r="L38" s="162"/>
      <c r="M38" s="162"/>
      <c r="N38" s="162"/>
      <c r="O38" s="162"/>
      <c r="P38" s="162"/>
      <c r="Q38" s="162"/>
      <c r="R38" s="162"/>
    </row>
    <row r="39" spans="1:23" ht="12.75" x14ac:dyDescent="0.2">
      <c r="A39" s="162" t="s">
        <v>15</v>
      </c>
      <c r="B39" s="162"/>
      <c r="C39" s="162"/>
      <c r="D39" s="162"/>
      <c r="E39" s="162"/>
      <c r="F39" s="162"/>
      <c r="G39" s="162"/>
      <c r="H39" s="162"/>
      <c r="I39" s="162"/>
      <c r="J39" s="162" t="s">
        <v>78</v>
      </c>
      <c r="K39" s="162"/>
      <c r="L39" s="162"/>
      <c r="M39" s="162"/>
      <c r="N39" s="162"/>
      <c r="O39" s="162"/>
      <c r="P39" s="162"/>
      <c r="Q39" s="162"/>
      <c r="R39" s="162"/>
    </row>
    <row r="40" spans="1:23" ht="12.75" x14ac:dyDescent="0.2">
      <c r="A40" s="162" t="s">
        <v>70</v>
      </c>
      <c r="B40" s="162"/>
      <c r="C40" s="162"/>
      <c r="D40" s="162"/>
      <c r="E40" s="162"/>
      <c r="F40" s="162"/>
      <c r="G40" s="162"/>
      <c r="H40" s="162"/>
      <c r="I40" s="162"/>
      <c r="J40" s="162" t="s">
        <v>79</v>
      </c>
      <c r="K40" s="162"/>
      <c r="L40" s="162"/>
      <c r="M40" s="162"/>
      <c r="N40" s="162"/>
      <c r="O40" s="162"/>
      <c r="P40" s="162"/>
      <c r="Q40" s="162"/>
      <c r="R40" s="162"/>
    </row>
    <row r="41" spans="1:23" ht="12.75" x14ac:dyDescent="0.2">
      <c r="A41" s="163" t="s">
        <v>71</v>
      </c>
      <c r="B41" s="163"/>
      <c r="C41" s="163"/>
      <c r="D41" s="163"/>
      <c r="E41" s="163"/>
      <c r="F41" s="163"/>
      <c r="G41" s="163"/>
      <c r="H41" s="163"/>
      <c r="I41" s="163"/>
      <c r="J41" s="163" t="s">
        <v>71</v>
      </c>
      <c r="K41" s="163"/>
      <c r="L41" s="163"/>
      <c r="M41" s="163"/>
      <c r="N41" s="163"/>
      <c r="O41" s="163"/>
      <c r="P41" s="163"/>
      <c r="Q41" s="163"/>
      <c r="R41" s="163"/>
    </row>
    <row r="42" spans="1:23" ht="12.75" customHeight="1" x14ac:dyDescent="0.2">
      <c r="A42" s="164" t="str">
        <f>A10</f>
        <v>za kolovoz 2022. (isplata u rujnu 2022.)</v>
      </c>
      <c r="B42" s="164"/>
      <c r="C42" s="164"/>
      <c r="D42" s="164"/>
      <c r="E42" s="164"/>
      <c r="F42" s="164"/>
      <c r="G42" s="164"/>
      <c r="H42" s="164"/>
      <c r="I42" s="164"/>
      <c r="J42" s="164" t="str">
        <f>A10</f>
        <v>za kolovoz 2022. (isplata u rujnu 2022.)</v>
      </c>
      <c r="K42" s="164"/>
      <c r="L42" s="164"/>
      <c r="M42" s="164"/>
      <c r="N42" s="164"/>
      <c r="O42" s="164"/>
      <c r="P42" s="164"/>
      <c r="Q42" s="164"/>
      <c r="R42" s="164"/>
    </row>
    <row r="43" spans="1:23" x14ac:dyDescent="0.2">
      <c r="A43" s="26" t="s">
        <v>16</v>
      </c>
      <c r="E43" s="107" t="s">
        <v>17</v>
      </c>
      <c r="J43" s="26" t="s">
        <v>18</v>
      </c>
    </row>
    <row r="44" spans="1:23" x14ac:dyDescent="0.2">
      <c r="A44" s="27"/>
      <c r="B44" s="169" t="s">
        <v>6</v>
      </c>
      <c r="C44" s="170"/>
      <c r="D44" s="170"/>
      <c r="E44" s="170"/>
      <c r="F44" s="170"/>
      <c r="G44" s="170"/>
      <c r="H44" s="170"/>
      <c r="I44" s="171"/>
      <c r="J44" s="27"/>
      <c r="K44" s="169" t="s">
        <v>6</v>
      </c>
      <c r="L44" s="170"/>
      <c r="M44" s="170"/>
      <c r="N44" s="170"/>
      <c r="O44" s="170"/>
      <c r="P44" s="170"/>
      <c r="Q44" s="170"/>
      <c r="R44" s="171"/>
    </row>
    <row r="45" spans="1:23" x14ac:dyDescent="0.2">
      <c r="A45" s="28"/>
      <c r="B45" s="169" t="s">
        <v>1</v>
      </c>
      <c r="C45" s="171"/>
      <c r="D45" s="169" t="s">
        <v>7</v>
      </c>
      <c r="E45" s="171"/>
      <c r="F45" s="169" t="s">
        <v>69</v>
      </c>
      <c r="G45" s="171"/>
      <c r="H45" s="169" t="s">
        <v>8</v>
      </c>
      <c r="I45" s="171"/>
      <c r="J45" s="28"/>
      <c r="K45" s="169" t="s">
        <v>1</v>
      </c>
      <c r="L45" s="171"/>
      <c r="M45" s="169" t="s">
        <v>7</v>
      </c>
      <c r="N45" s="171"/>
      <c r="O45" s="169" t="s">
        <v>69</v>
      </c>
      <c r="P45" s="171"/>
      <c r="Q45" s="169" t="s">
        <v>8</v>
      </c>
      <c r="R45" s="171"/>
    </row>
    <row r="46" spans="1:23" ht="24" x14ac:dyDescent="0.2">
      <c r="A46" s="29" t="s">
        <v>19</v>
      </c>
      <c r="B46" s="10" t="s">
        <v>20</v>
      </c>
      <c r="C46" s="133" t="s">
        <v>21</v>
      </c>
      <c r="D46" s="11" t="s">
        <v>20</v>
      </c>
      <c r="E46" s="133" t="s">
        <v>21</v>
      </c>
      <c r="F46" s="11" t="s">
        <v>20</v>
      </c>
      <c r="G46" s="133" t="s">
        <v>21</v>
      </c>
      <c r="H46" s="11" t="s">
        <v>22</v>
      </c>
      <c r="I46" s="133" t="s">
        <v>21</v>
      </c>
      <c r="J46" s="29" t="s">
        <v>19</v>
      </c>
      <c r="K46" s="10" t="s">
        <v>20</v>
      </c>
      <c r="L46" s="133" t="s">
        <v>21</v>
      </c>
      <c r="M46" s="11" t="s">
        <v>20</v>
      </c>
      <c r="N46" s="133" t="s">
        <v>21</v>
      </c>
      <c r="O46" s="11" t="s">
        <v>20</v>
      </c>
      <c r="P46" s="133" t="s">
        <v>21</v>
      </c>
      <c r="Q46" s="11" t="s">
        <v>22</v>
      </c>
      <c r="R46" s="133" t="s">
        <v>21</v>
      </c>
    </row>
    <row r="47" spans="1:23" s="33" customFormat="1" ht="9" customHeight="1" x14ac:dyDescent="0.15">
      <c r="A47" s="32">
        <v>0</v>
      </c>
      <c r="B47" s="48">
        <v>1</v>
      </c>
      <c r="C47" s="134">
        <v>2</v>
      </c>
      <c r="D47" s="48">
        <v>3</v>
      </c>
      <c r="E47" s="134">
        <v>4</v>
      </c>
      <c r="F47" s="48">
        <v>5</v>
      </c>
      <c r="G47" s="134">
        <v>6</v>
      </c>
      <c r="H47" s="48">
        <v>7</v>
      </c>
      <c r="I47" s="134">
        <v>8</v>
      </c>
      <c r="J47" s="32">
        <v>0</v>
      </c>
      <c r="K47" s="48">
        <v>1</v>
      </c>
      <c r="L47" s="134">
        <v>2</v>
      </c>
      <c r="M47" s="48">
        <v>3</v>
      </c>
      <c r="N47" s="134">
        <v>4</v>
      </c>
      <c r="O47" s="48">
        <v>5</v>
      </c>
      <c r="P47" s="134">
        <v>6</v>
      </c>
      <c r="Q47" s="48">
        <v>7</v>
      </c>
      <c r="R47" s="134">
        <v>8</v>
      </c>
      <c r="W47" s="104"/>
    </row>
    <row r="48" spans="1:23" x14ac:dyDescent="0.2">
      <c r="A48" s="78" t="s">
        <v>59</v>
      </c>
      <c r="B48" s="49" t="s">
        <v>95</v>
      </c>
      <c r="C48" s="51" t="s">
        <v>96</v>
      </c>
      <c r="D48" s="50" t="s">
        <v>95</v>
      </c>
      <c r="E48" s="14" t="s">
        <v>96</v>
      </c>
      <c r="F48" s="50" t="s">
        <v>95</v>
      </c>
      <c r="G48" s="14" t="s">
        <v>96</v>
      </c>
      <c r="H48" s="50" t="s">
        <v>95</v>
      </c>
      <c r="I48" s="52" t="s">
        <v>96</v>
      </c>
      <c r="J48" s="78" t="s">
        <v>59</v>
      </c>
      <c r="K48" s="49">
        <v>25</v>
      </c>
      <c r="L48" s="17">
        <v>238.03</v>
      </c>
      <c r="M48" s="50"/>
      <c r="N48" s="14"/>
      <c r="O48" s="50">
        <v>24</v>
      </c>
      <c r="P48" s="14">
        <v>234.34</v>
      </c>
      <c r="Q48" s="50">
        <v>1</v>
      </c>
      <c r="R48" s="52">
        <v>326.44</v>
      </c>
    </row>
    <row r="49" spans="1:23" x14ac:dyDescent="0.2">
      <c r="A49" s="78" t="s">
        <v>9</v>
      </c>
      <c r="B49" s="49">
        <v>9</v>
      </c>
      <c r="C49" s="51">
        <v>919.01</v>
      </c>
      <c r="D49" s="50" t="s">
        <v>95</v>
      </c>
      <c r="E49" s="14" t="s">
        <v>96</v>
      </c>
      <c r="F49" s="50">
        <v>8</v>
      </c>
      <c r="G49" s="14">
        <v>917.76</v>
      </c>
      <c r="H49" s="50">
        <v>1</v>
      </c>
      <c r="I49" s="52">
        <v>928.98</v>
      </c>
      <c r="J49" s="78" t="s">
        <v>9</v>
      </c>
      <c r="K49" s="49">
        <v>103</v>
      </c>
      <c r="L49" s="17">
        <v>787.7</v>
      </c>
      <c r="M49" s="50"/>
      <c r="N49" s="14"/>
      <c r="O49" s="50">
        <v>88</v>
      </c>
      <c r="P49" s="14">
        <v>788.55</v>
      </c>
      <c r="Q49" s="50">
        <v>15</v>
      </c>
      <c r="R49" s="52">
        <v>782.75</v>
      </c>
      <c r="S49" s="7"/>
    </row>
    <row r="50" spans="1:23" x14ac:dyDescent="0.2">
      <c r="A50" s="78" t="s">
        <v>10</v>
      </c>
      <c r="B50" s="49">
        <v>47</v>
      </c>
      <c r="C50" s="51">
        <v>1295.9000000000001</v>
      </c>
      <c r="D50" s="50">
        <v>4</v>
      </c>
      <c r="E50" s="14">
        <v>1452.34</v>
      </c>
      <c r="F50" s="50">
        <v>39</v>
      </c>
      <c r="G50" s="14">
        <v>1282.8</v>
      </c>
      <c r="H50" s="50">
        <v>4</v>
      </c>
      <c r="I50" s="52">
        <v>1267.1199999999999</v>
      </c>
      <c r="J50" s="78" t="s">
        <v>10</v>
      </c>
      <c r="K50" s="49">
        <v>238</v>
      </c>
      <c r="L50" s="53">
        <v>1260.4100000000001</v>
      </c>
      <c r="M50" s="50"/>
      <c r="N50" s="14"/>
      <c r="O50" s="50">
        <v>193</v>
      </c>
      <c r="P50" s="14">
        <v>1264.57</v>
      </c>
      <c r="Q50" s="50">
        <v>45</v>
      </c>
      <c r="R50" s="52">
        <v>1242.5899999999999</v>
      </c>
      <c r="S50" s="7"/>
    </row>
    <row r="51" spans="1:23" x14ac:dyDescent="0.2">
      <c r="A51" s="78" t="s">
        <v>11</v>
      </c>
      <c r="B51" s="49">
        <v>266</v>
      </c>
      <c r="C51" s="51">
        <v>1788.08</v>
      </c>
      <c r="D51" s="50">
        <v>117</v>
      </c>
      <c r="E51" s="14">
        <v>1806.64</v>
      </c>
      <c r="F51" s="50">
        <v>131</v>
      </c>
      <c r="G51" s="14">
        <v>1775.88</v>
      </c>
      <c r="H51" s="50">
        <v>18</v>
      </c>
      <c r="I51" s="52">
        <v>1756.28</v>
      </c>
      <c r="J51" s="78" t="s">
        <v>11</v>
      </c>
      <c r="K51" s="49">
        <v>440</v>
      </c>
      <c r="L51" s="53">
        <v>1812.08</v>
      </c>
      <c r="M51" s="50"/>
      <c r="N51" s="14"/>
      <c r="O51" s="50">
        <v>315</v>
      </c>
      <c r="P51" s="14">
        <v>1799.93</v>
      </c>
      <c r="Q51" s="50">
        <v>125</v>
      </c>
      <c r="R51" s="52">
        <v>1842.69</v>
      </c>
      <c r="S51" s="7"/>
    </row>
    <row r="52" spans="1:23" x14ac:dyDescent="0.2">
      <c r="A52" s="78" t="s">
        <v>60</v>
      </c>
      <c r="B52" s="49">
        <v>459</v>
      </c>
      <c r="C52" s="51">
        <v>2251.85</v>
      </c>
      <c r="D52" s="50">
        <v>117</v>
      </c>
      <c r="E52" s="14">
        <v>2206.0500000000002</v>
      </c>
      <c r="F52" s="50">
        <v>301</v>
      </c>
      <c r="G52" s="14">
        <v>2265.84</v>
      </c>
      <c r="H52" s="50">
        <v>41</v>
      </c>
      <c r="I52" s="52">
        <v>2279.79</v>
      </c>
      <c r="J52" s="78" t="s">
        <v>60</v>
      </c>
      <c r="K52" s="49">
        <v>702</v>
      </c>
      <c r="L52" s="53">
        <v>2262.35</v>
      </c>
      <c r="M52" s="50"/>
      <c r="N52" s="14"/>
      <c r="O52" s="50">
        <v>588</v>
      </c>
      <c r="P52" s="14">
        <v>2273.7199999999998</v>
      </c>
      <c r="Q52" s="50">
        <v>114</v>
      </c>
      <c r="R52" s="52">
        <v>2203.73</v>
      </c>
      <c r="S52" s="7"/>
    </row>
    <row r="53" spans="1:23" x14ac:dyDescent="0.2">
      <c r="A53" s="78" t="s">
        <v>61</v>
      </c>
      <c r="B53" s="49">
        <v>639</v>
      </c>
      <c r="C53" s="51">
        <v>2765.71</v>
      </c>
      <c r="D53" s="50">
        <v>39</v>
      </c>
      <c r="E53" s="14">
        <v>2747.21</v>
      </c>
      <c r="F53" s="50">
        <v>507</v>
      </c>
      <c r="G53" s="14">
        <v>2768.05</v>
      </c>
      <c r="H53" s="50">
        <v>93</v>
      </c>
      <c r="I53" s="52">
        <v>2760.68</v>
      </c>
      <c r="J53" s="78" t="s">
        <v>61</v>
      </c>
      <c r="K53" s="49">
        <v>890</v>
      </c>
      <c r="L53" s="53">
        <v>2763.18</v>
      </c>
      <c r="M53" s="50"/>
      <c r="N53" s="14"/>
      <c r="O53" s="50">
        <v>828</v>
      </c>
      <c r="P53" s="14">
        <v>2766.41</v>
      </c>
      <c r="Q53" s="50">
        <v>62</v>
      </c>
      <c r="R53" s="52">
        <v>2720.08</v>
      </c>
      <c r="S53" s="7"/>
    </row>
    <row r="54" spans="1:23" x14ac:dyDescent="0.2">
      <c r="A54" s="78" t="s">
        <v>62</v>
      </c>
      <c r="B54" s="49">
        <v>2994</v>
      </c>
      <c r="C54" s="51">
        <v>3376.91</v>
      </c>
      <c r="D54" s="50">
        <v>856</v>
      </c>
      <c r="E54" s="14">
        <v>3405.58</v>
      </c>
      <c r="F54" s="50">
        <v>1879</v>
      </c>
      <c r="G54" s="14">
        <v>3374</v>
      </c>
      <c r="H54" s="50">
        <v>259</v>
      </c>
      <c r="I54" s="52">
        <v>3303.23</v>
      </c>
      <c r="J54" s="78" t="s">
        <v>62</v>
      </c>
      <c r="K54" s="49">
        <v>1227</v>
      </c>
      <c r="L54" s="53">
        <v>3270.76</v>
      </c>
      <c r="M54" s="50"/>
      <c r="N54" s="14"/>
      <c r="O54" s="50">
        <v>1066</v>
      </c>
      <c r="P54" s="14">
        <v>3265.13</v>
      </c>
      <c r="Q54" s="50">
        <v>161</v>
      </c>
      <c r="R54" s="52">
        <v>3308.05</v>
      </c>
      <c r="S54" s="7"/>
    </row>
    <row r="55" spans="1:23" x14ac:dyDescent="0.2">
      <c r="A55" s="78" t="s">
        <v>63</v>
      </c>
      <c r="B55" s="49">
        <v>2565</v>
      </c>
      <c r="C55" s="51">
        <v>3849.49</v>
      </c>
      <c r="D55" s="50">
        <v>833</v>
      </c>
      <c r="E55" s="14">
        <v>3851.86</v>
      </c>
      <c r="F55" s="50">
        <v>1589</v>
      </c>
      <c r="G55" s="14">
        <v>3853.62</v>
      </c>
      <c r="H55" s="50">
        <v>143</v>
      </c>
      <c r="I55" s="52">
        <v>3789.77</v>
      </c>
      <c r="J55" s="78" t="s">
        <v>63</v>
      </c>
      <c r="K55" s="49">
        <v>499</v>
      </c>
      <c r="L55" s="53">
        <v>3820.05</v>
      </c>
      <c r="M55" s="50"/>
      <c r="N55" s="14"/>
      <c r="O55" s="50">
        <v>361</v>
      </c>
      <c r="P55" s="14">
        <v>3832.03</v>
      </c>
      <c r="Q55" s="50">
        <v>138</v>
      </c>
      <c r="R55" s="52">
        <v>3788.69</v>
      </c>
      <c r="S55" s="7"/>
      <c r="W55" s="103">
        <f>K62-O62-Q62</f>
        <v>0</v>
      </c>
    </row>
    <row r="56" spans="1:23" x14ac:dyDescent="0.2">
      <c r="A56" s="78" t="s">
        <v>64</v>
      </c>
      <c r="B56" s="49">
        <v>2639</v>
      </c>
      <c r="C56" s="51">
        <v>4267.1400000000003</v>
      </c>
      <c r="D56" s="50">
        <v>1298</v>
      </c>
      <c r="E56" s="14">
        <v>4291.99</v>
      </c>
      <c r="F56" s="50">
        <v>1115</v>
      </c>
      <c r="G56" s="14">
        <v>4252.76</v>
      </c>
      <c r="H56" s="50">
        <v>226</v>
      </c>
      <c r="I56" s="52">
        <v>4195.3999999999996</v>
      </c>
      <c r="J56" s="78" t="s">
        <v>64</v>
      </c>
      <c r="K56" s="49">
        <v>336</v>
      </c>
      <c r="L56" s="53">
        <v>4239.49</v>
      </c>
      <c r="M56" s="50"/>
      <c r="N56" s="14"/>
      <c r="O56" s="50">
        <v>247</v>
      </c>
      <c r="P56" s="14">
        <v>4248.6499999999996</v>
      </c>
      <c r="Q56" s="50">
        <v>89</v>
      </c>
      <c r="R56" s="52">
        <v>4214.09</v>
      </c>
      <c r="S56" s="7"/>
    </row>
    <row r="57" spans="1:23" x14ac:dyDescent="0.2">
      <c r="A57" s="78" t="s">
        <v>65</v>
      </c>
      <c r="B57" s="49">
        <v>2612</v>
      </c>
      <c r="C57" s="51">
        <v>4679.33</v>
      </c>
      <c r="D57" s="50">
        <v>886</v>
      </c>
      <c r="E57" s="14">
        <v>4705.7</v>
      </c>
      <c r="F57" s="50">
        <v>1580</v>
      </c>
      <c r="G57" s="14">
        <v>4664.1899999999996</v>
      </c>
      <c r="H57" s="50">
        <v>146</v>
      </c>
      <c r="I57" s="52">
        <v>4683.13</v>
      </c>
      <c r="J57" s="78" t="s">
        <v>65</v>
      </c>
      <c r="K57" s="49">
        <v>848</v>
      </c>
      <c r="L57" s="53">
        <v>4656.1899999999996</v>
      </c>
      <c r="M57" s="50"/>
      <c r="N57" s="14"/>
      <c r="O57" s="50">
        <v>712</v>
      </c>
      <c r="P57" s="14">
        <v>4655.28</v>
      </c>
      <c r="Q57" s="50">
        <v>136</v>
      </c>
      <c r="R57" s="52">
        <v>4660.9399999999996</v>
      </c>
      <c r="S57" s="7"/>
    </row>
    <row r="58" spans="1:23" x14ac:dyDescent="0.2">
      <c r="A58" s="78" t="s">
        <v>12</v>
      </c>
      <c r="B58" s="49">
        <v>1996</v>
      </c>
      <c r="C58" s="51">
        <v>5441.02</v>
      </c>
      <c r="D58" s="50">
        <v>1161</v>
      </c>
      <c r="E58" s="14">
        <v>5477.96</v>
      </c>
      <c r="F58" s="50">
        <v>671</v>
      </c>
      <c r="G58" s="14">
        <v>5392.59</v>
      </c>
      <c r="H58" s="50">
        <v>164</v>
      </c>
      <c r="I58" s="52">
        <v>5377.66</v>
      </c>
      <c r="J58" s="78" t="s">
        <v>12</v>
      </c>
      <c r="K58" s="49">
        <v>826</v>
      </c>
      <c r="L58" s="17">
        <v>5441.03</v>
      </c>
      <c r="M58" s="50"/>
      <c r="N58" s="14"/>
      <c r="O58" s="50">
        <v>723</v>
      </c>
      <c r="P58" s="14">
        <v>5447.63</v>
      </c>
      <c r="Q58" s="50">
        <v>103</v>
      </c>
      <c r="R58" s="52">
        <v>5394.73</v>
      </c>
      <c r="S58" s="7"/>
    </row>
    <row r="59" spans="1:23" x14ac:dyDescent="0.2">
      <c r="A59" s="78" t="s">
        <v>13</v>
      </c>
      <c r="B59" s="49">
        <v>917</v>
      </c>
      <c r="C59" s="51">
        <v>6467.26</v>
      </c>
      <c r="D59" s="50">
        <v>698</v>
      </c>
      <c r="E59" s="14">
        <v>6492.37</v>
      </c>
      <c r="F59" s="50">
        <v>160</v>
      </c>
      <c r="G59" s="14">
        <v>6387.51</v>
      </c>
      <c r="H59" s="50">
        <v>59</v>
      </c>
      <c r="I59" s="52">
        <v>6386.43</v>
      </c>
      <c r="J59" s="78" t="s">
        <v>13</v>
      </c>
      <c r="K59" s="49">
        <v>299</v>
      </c>
      <c r="L59" s="17">
        <v>6457.55</v>
      </c>
      <c r="M59" s="50"/>
      <c r="N59" s="14"/>
      <c r="O59" s="50">
        <v>259</v>
      </c>
      <c r="P59" s="14">
        <v>6475.18</v>
      </c>
      <c r="Q59" s="50">
        <v>40</v>
      </c>
      <c r="R59" s="52">
        <v>6343.34</v>
      </c>
      <c r="S59" s="7"/>
    </row>
    <row r="60" spans="1:23" x14ac:dyDescent="0.2">
      <c r="A60" s="78" t="s">
        <v>14</v>
      </c>
      <c r="B60" s="49">
        <v>447</v>
      </c>
      <c r="C60" s="51">
        <v>7407.36</v>
      </c>
      <c r="D60" s="50">
        <v>357</v>
      </c>
      <c r="E60" s="14">
        <v>7412.16</v>
      </c>
      <c r="F60" s="50">
        <v>59</v>
      </c>
      <c r="G60" s="14">
        <v>7392.1</v>
      </c>
      <c r="H60" s="50">
        <v>31</v>
      </c>
      <c r="I60" s="52">
        <v>7381.11</v>
      </c>
      <c r="J60" s="78" t="s">
        <v>14</v>
      </c>
      <c r="K60" s="49">
        <v>187</v>
      </c>
      <c r="L60" s="17">
        <v>7452.48</v>
      </c>
      <c r="M60" s="50"/>
      <c r="N60" s="14"/>
      <c r="O60" s="50">
        <v>169</v>
      </c>
      <c r="P60" s="14">
        <v>7445.77</v>
      </c>
      <c r="Q60" s="50">
        <v>18</v>
      </c>
      <c r="R60" s="52">
        <v>7515.5</v>
      </c>
      <c r="S60" s="7"/>
    </row>
    <row r="61" spans="1:23" x14ac:dyDescent="0.2">
      <c r="A61" s="78" t="s">
        <v>66</v>
      </c>
      <c r="B61" s="49">
        <v>394</v>
      </c>
      <c r="C61" s="51">
        <v>9553.52</v>
      </c>
      <c r="D61" s="50">
        <v>276</v>
      </c>
      <c r="E61" s="14">
        <v>9624.77</v>
      </c>
      <c r="F61" s="50">
        <v>85</v>
      </c>
      <c r="G61" s="14">
        <v>9487.27</v>
      </c>
      <c r="H61" s="50">
        <v>33</v>
      </c>
      <c r="I61" s="52">
        <v>9128.2199999999993</v>
      </c>
      <c r="J61" s="78" t="s">
        <v>66</v>
      </c>
      <c r="K61" s="49">
        <v>147</v>
      </c>
      <c r="L61" s="17">
        <v>9040.7800000000007</v>
      </c>
      <c r="M61" s="50"/>
      <c r="N61" s="14"/>
      <c r="O61" s="50">
        <v>140</v>
      </c>
      <c r="P61" s="14">
        <v>9033.48</v>
      </c>
      <c r="Q61" s="50">
        <v>7</v>
      </c>
      <c r="R61" s="52">
        <v>9186.81</v>
      </c>
      <c r="S61" s="7"/>
    </row>
    <row r="62" spans="1:23" x14ac:dyDescent="0.2">
      <c r="A62" s="41" t="s">
        <v>1</v>
      </c>
      <c r="B62" s="54">
        <v>15984</v>
      </c>
      <c r="C62" s="55">
        <v>4421.88</v>
      </c>
      <c r="D62" s="54">
        <v>6642</v>
      </c>
      <c r="E62" s="55">
        <v>4914.28</v>
      </c>
      <c r="F62" s="54">
        <v>8124</v>
      </c>
      <c r="G62" s="55">
        <v>4041.46</v>
      </c>
      <c r="H62" s="54">
        <v>1218</v>
      </c>
      <c r="I62" s="55">
        <v>4274.2</v>
      </c>
      <c r="J62" s="41" t="s">
        <v>1</v>
      </c>
      <c r="K62" s="54">
        <v>6767</v>
      </c>
      <c r="L62" s="55">
        <v>3793.68</v>
      </c>
      <c r="M62" s="54"/>
      <c r="N62" s="55"/>
      <c r="O62" s="54">
        <v>5713</v>
      </c>
      <c r="P62" s="55">
        <v>3829.91</v>
      </c>
      <c r="Q62" s="54">
        <v>1054</v>
      </c>
      <c r="R62" s="55">
        <v>3597.29</v>
      </c>
      <c r="S62" s="7"/>
    </row>
    <row r="63" spans="1:23" x14ac:dyDescent="0.2">
      <c r="A63" s="47"/>
      <c r="B63" s="46"/>
      <c r="C63" s="17"/>
      <c r="D63" s="46"/>
      <c r="E63" s="17"/>
      <c r="F63" s="46"/>
      <c r="G63" s="17"/>
      <c r="H63" s="46"/>
      <c r="I63" s="17"/>
      <c r="J63" s="47"/>
      <c r="K63" s="46"/>
      <c r="L63" s="17"/>
      <c r="M63" s="46"/>
      <c r="N63" s="17"/>
      <c r="O63" s="46"/>
      <c r="P63" s="17"/>
      <c r="Q63" s="46"/>
      <c r="R63" s="17"/>
      <c r="S63" s="7"/>
    </row>
    <row r="64" spans="1:23" x14ac:dyDescent="0.2">
      <c r="A64" s="47"/>
      <c r="B64" s="36"/>
      <c r="C64" s="40"/>
      <c r="D64" s="36"/>
      <c r="E64" s="40"/>
      <c r="F64" s="36"/>
      <c r="G64" s="40"/>
      <c r="H64" s="36"/>
      <c r="I64" s="40"/>
      <c r="J64" s="7"/>
      <c r="K64" s="7"/>
      <c r="L64" s="135"/>
      <c r="M64" s="7"/>
      <c r="N64" s="135"/>
      <c r="O64" s="7"/>
      <c r="P64" s="135"/>
      <c r="Q64" s="7"/>
      <c r="R64" s="135"/>
    </row>
    <row r="65" spans="1:18" x14ac:dyDescent="0.2">
      <c r="A65" s="15"/>
      <c r="B65" s="7"/>
      <c r="C65" s="135"/>
      <c r="D65" s="7"/>
      <c r="E65" s="135"/>
      <c r="F65" s="7"/>
      <c r="G65" s="135"/>
      <c r="H65" s="7"/>
      <c r="I65" s="135"/>
      <c r="J65" s="7"/>
      <c r="K65" s="7"/>
      <c r="L65" s="135"/>
      <c r="M65" s="7"/>
      <c r="N65" s="135"/>
      <c r="O65" s="7"/>
      <c r="P65" s="135"/>
      <c r="Q65" s="7"/>
      <c r="R65" s="135"/>
    </row>
    <row r="66" spans="1:18" x14ac:dyDescent="0.2">
      <c r="A66" s="47"/>
      <c r="B66" s="36"/>
      <c r="C66" s="40"/>
      <c r="D66" s="36"/>
      <c r="E66" s="40"/>
      <c r="F66" s="36"/>
      <c r="G66" s="40"/>
      <c r="H66" s="36"/>
      <c r="I66" s="40"/>
      <c r="J66" s="7"/>
      <c r="K66" s="7"/>
      <c r="L66" s="135"/>
      <c r="M66" s="7"/>
      <c r="N66" s="135"/>
      <c r="O66" s="7"/>
      <c r="P66" s="135"/>
      <c r="Q66" s="7"/>
      <c r="R66" s="135"/>
    </row>
    <row r="67" spans="1:18" x14ac:dyDescent="0.2">
      <c r="A67" s="15"/>
      <c r="B67" s="7"/>
      <c r="C67" s="135"/>
      <c r="D67" s="7"/>
      <c r="E67" s="135"/>
      <c r="F67" s="7"/>
      <c r="G67" s="135"/>
      <c r="H67" s="7"/>
      <c r="I67" s="135"/>
      <c r="J67" s="7"/>
      <c r="K67" s="7"/>
      <c r="L67" s="135"/>
      <c r="M67" s="7"/>
      <c r="N67" s="135"/>
      <c r="O67" s="7"/>
      <c r="P67" s="135"/>
      <c r="Q67" s="7"/>
      <c r="R67" s="135"/>
    </row>
    <row r="68" spans="1:18" x14ac:dyDescent="0.2">
      <c r="A68" s="7"/>
      <c r="B68" s="7"/>
      <c r="C68" s="135"/>
      <c r="D68" s="7"/>
      <c r="E68" s="135"/>
      <c r="F68" s="7"/>
      <c r="G68" s="135"/>
      <c r="H68" s="7"/>
      <c r="I68" s="135"/>
      <c r="J68" s="7"/>
      <c r="K68" s="7"/>
      <c r="L68" s="135"/>
      <c r="M68" s="7"/>
      <c r="N68" s="135"/>
      <c r="O68" s="7"/>
      <c r="P68" s="135"/>
      <c r="Q68" s="7"/>
      <c r="R68" s="135"/>
    </row>
    <row r="69" spans="1:18" x14ac:dyDescent="0.2">
      <c r="A69" s="7"/>
      <c r="B69" s="7"/>
      <c r="C69" s="135"/>
      <c r="D69" s="7"/>
      <c r="E69" s="135"/>
      <c r="F69" s="7"/>
      <c r="G69" s="135"/>
      <c r="H69" s="7"/>
      <c r="I69" s="135"/>
      <c r="J69" s="7"/>
      <c r="K69" s="7"/>
      <c r="L69" s="135"/>
      <c r="M69" s="7"/>
      <c r="N69" s="135"/>
      <c r="O69" s="7"/>
      <c r="P69" s="135"/>
      <c r="Q69" s="7"/>
      <c r="R69" s="135"/>
    </row>
    <row r="70" spans="1:18" x14ac:dyDescent="0.2">
      <c r="A70" s="7"/>
      <c r="B70" s="7"/>
      <c r="C70" s="135"/>
      <c r="D70" s="7"/>
      <c r="E70" s="135"/>
      <c r="F70" s="7"/>
      <c r="G70" s="135"/>
      <c r="H70" s="7"/>
      <c r="I70" s="135"/>
      <c r="J70" s="7"/>
      <c r="K70" s="7"/>
      <c r="L70" s="135"/>
      <c r="M70" s="7"/>
      <c r="N70" s="135"/>
      <c r="O70" s="7"/>
      <c r="P70" s="135"/>
      <c r="Q70" s="7"/>
      <c r="R70" s="135"/>
    </row>
    <row r="71" spans="1:18" x14ac:dyDescent="0.2">
      <c r="A71" s="7"/>
      <c r="B71" s="7"/>
      <c r="C71" s="135"/>
      <c r="D71" s="7"/>
      <c r="E71" s="135"/>
      <c r="F71" s="7"/>
      <c r="G71" s="135"/>
      <c r="H71" s="7"/>
      <c r="I71" s="135"/>
      <c r="J71" s="7"/>
      <c r="K71" s="7"/>
      <c r="L71" s="135"/>
      <c r="M71" s="7"/>
      <c r="N71" s="135"/>
      <c r="O71" s="7"/>
      <c r="P71" s="135"/>
      <c r="Q71" s="7"/>
      <c r="R71" s="135"/>
    </row>
    <row r="72" spans="1:18" x14ac:dyDescent="0.2">
      <c r="A72" s="7"/>
      <c r="B72" s="7"/>
      <c r="C72" s="135"/>
      <c r="D72" s="7"/>
      <c r="E72" s="135"/>
      <c r="F72" s="7"/>
      <c r="G72" s="135"/>
      <c r="H72" s="7"/>
      <c r="I72" s="135"/>
      <c r="J72" s="7"/>
      <c r="K72" s="7"/>
      <c r="L72" s="135"/>
      <c r="M72" s="7"/>
      <c r="N72" s="135"/>
      <c r="O72" s="7"/>
      <c r="P72" s="135"/>
      <c r="Q72" s="7"/>
      <c r="R72" s="135"/>
    </row>
    <row r="73" spans="1:18" x14ac:dyDescent="0.2">
      <c r="A73" s="7"/>
      <c r="B73" s="7"/>
      <c r="C73" s="135"/>
      <c r="D73" s="7"/>
      <c r="E73" s="135"/>
      <c r="F73" s="7"/>
      <c r="G73" s="135"/>
      <c r="H73" s="7"/>
      <c r="I73" s="135"/>
      <c r="J73" s="7"/>
      <c r="K73" s="7"/>
      <c r="L73" s="135"/>
      <c r="M73" s="7"/>
      <c r="N73" s="135"/>
      <c r="O73" s="7"/>
      <c r="P73" s="135"/>
      <c r="Q73" s="7"/>
      <c r="R73" s="135"/>
    </row>
    <row r="74" spans="1:18" x14ac:dyDescent="0.2">
      <c r="A74" s="7"/>
      <c r="B74" s="7"/>
      <c r="C74" s="135"/>
      <c r="D74" s="7"/>
      <c r="E74" s="135"/>
      <c r="F74" s="7"/>
      <c r="G74" s="135"/>
      <c r="H74" s="7"/>
      <c r="I74" s="135"/>
      <c r="J74" s="7"/>
      <c r="K74" s="7"/>
      <c r="L74" s="135"/>
      <c r="M74" s="7"/>
      <c r="N74" s="135"/>
      <c r="O74" s="7"/>
      <c r="P74" s="135"/>
      <c r="Q74" s="7"/>
      <c r="R74" s="135"/>
    </row>
    <row r="75" spans="1:18" x14ac:dyDescent="0.2">
      <c r="A75" s="7"/>
      <c r="B75" s="7"/>
      <c r="C75" s="135"/>
      <c r="D75" s="7"/>
      <c r="E75" s="135"/>
      <c r="F75" s="7"/>
      <c r="G75" s="135"/>
      <c r="H75" s="7"/>
      <c r="I75" s="135"/>
      <c r="J75" s="7"/>
      <c r="K75" s="7"/>
      <c r="L75" s="135"/>
      <c r="M75" s="7"/>
      <c r="N75" s="135"/>
      <c r="O75" s="7"/>
      <c r="P75" s="135"/>
      <c r="Q75" s="7"/>
      <c r="R75" s="135"/>
    </row>
    <row r="76" spans="1:18" x14ac:dyDescent="0.2">
      <c r="A76" s="7"/>
      <c r="B76" s="7"/>
      <c r="C76" s="135"/>
      <c r="D76" s="7"/>
      <c r="E76" s="135"/>
      <c r="F76" s="7"/>
      <c r="G76" s="135"/>
      <c r="H76" s="7"/>
      <c r="I76" s="135"/>
      <c r="J76" s="7"/>
      <c r="K76" s="7"/>
      <c r="L76" s="135"/>
      <c r="M76" s="7"/>
      <c r="N76" s="135"/>
      <c r="O76" s="7"/>
      <c r="P76" s="135"/>
      <c r="Q76" s="7"/>
      <c r="R76" s="135"/>
    </row>
  </sheetData>
  <mergeCells count="44">
    <mergeCell ref="J9:R9"/>
    <mergeCell ref="A6:I6"/>
    <mergeCell ref="J6:R6"/>
    <mergeCell ref="A7:I7"/>
    <mergeCell ref="J7:R7"/>
    <mergeCell ref="A8:I8"/>
    <mergeCell ref="J8:R8"/>
    <mergeCell ref="A9:I9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33:R33"/>
    <mergeCell ref="A37:I37"/>
    <mergeCell ref="J37:R37"/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rujnu 2022.</vt:lpstr>
      <vt:lpstr>u rujnu 2022.-prema svotama</vt:lpstr>
      <vt:lpstr>u rujnu 2022.-svote bez MU</vt:lpstr>
      <vt:lpstr>'u rujnu 2022.'!Podrucje_ispisa</vt:lpstr>
      <vt:lpstr>'u rujnu 2022.-prema svotama'!Podrucje_ispisa</vt:lpstr>
      <vt:lpstr>'u rujnu 2022.-svote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Tomislav Oštarić</cp:lastModifiedBy>
  <cp:lastPrinted>2022-08-30T12:30:26Z</cp:lastPrinted>
  <dcterms:created xsi:type="dcterms:W3CDTF">2012-01-05T13:22:43Z</dcterms:created>
  <dcterms:modified xsi:type="dcterms:W3CDTF">2022-08-30T12:46:56Z</dcterms:modified>
</cp:coreProperties>
</file>