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hzmo-fs2\hzmo-fs2\FS\Mih\Plan i analiza\Statistika\MJESEČNE TABLICE - ažurirati nakon obrade\WEB stranica\Korisnici mirovina\2023\"/>
    </mc:Choice>
  </mc:AlternateContent>
  <bookViews>
    <workbookView xWindow="0" yWindow="765" windowWidth="15195" windowHeight="7725" tabRatio="781"/>
  </bookViews>
  <sheets>
    <sheet name="u veljači 2023." sheetId="7" r:id="rId1"/>
    <sheet name="u veljači 2023.-prema svotama" sheetId="6" r:id="rId2"/>
    <sheet name="u veljači 2023.-svote bez MU" sheetId="8" r:id="rId3"/>
  </sheets>
  <definedNames>
    <definedName name="_xlnm.Print_Area" localSheetId="0">'u veljači 2023.'!$A$1:$E$57</definedName>
    <definedName name="_xlnm.Print_Area" localSheetId="1">'u veljači 2023.-prema svotama'!$A$1:$R$65</definedName>
    <definedName name="_xlnm.Print_Area" localSheetId="2">'u veljači 2023.-svote bez MU'!$A$1:$R$64</definedName>
  </definedNames>
  <calcPr calcId="162913"/>
</workbook>
</file>

<file path=xl/calcChain.xml><?xml version="1.0" encoding="utf-8"?>
<calcChain xmlns="http://schemas.openxmlformats.org/spreadsheetml/2006/main">
  <c r="T51" i="7" l="1"/>
  <c r="Q49" i="7"/>
  <c r="R51" i="7"/>
  <c r="P49" i="7"/>
  <c r="E46" i="7" l="1"/>
  <c r="A10" i="6" l="1"/>
  <c r="T25" i="7" l="1"/>
  <c r="V19" i="7" l="1"/>
  <c r="U30" i="7"/>
  <c r="T30" i="7"/>
  <c r="U38" i="7"/>
  <c r="T38" i="7"/>
  <c r="E43" i="7"/>
  <c r="D43" i="7"/>
  <c r="U23" i="7"/>
  <c r="U20" i="7"/>
  <c r="U19" i="7"/>
  <c r="T23" i="7"/>
  <c r="T20" i="7"/>
  <c r="T19" i="7"/>
  <c r="E35" i="7"/>
  <c r="D35" i="7"/>
  <c r="C35" i="7"/>
  <c r="B35" i="7"/>
  <c r="W55" i="8"/>
  <c r="E45" i="7"/>
  <c r="D45" i="7"/>
  <c r="E44" i="7"/>
  <c r="D44" i="7"/>
  <c r="C46" i="7"/>
  <c r="E38" i="7"/>
  <c r="E37" i="7"/>
  <c r="E36" i="7"/>
  <c r="E34" i="7"/>
  <c r="D37" i="7"/>
  <c r="D36" i="7"/>
  <c r="D34" i="7"/>
  <c r="C38" i="7"/>
  <c r="C37" i="7"/>
  <c r="C36" i="7"/>
  <c r="C34" i="7"/>
  <c r="B38" i="7"/>
  <c r="B37" i="7"/>
  <c r="B36" i="7"/>
  <c r="B34" i="7"/>
  <c r="C45" i="7"/>
  <c r="C44" i="7"/>
  <c r="C43" i="7"/>
  <c r="B44" i="7"/>
  <c r="B43" i="7"/>
  <c r="E30" i="7"/>
  <c r="E29" i="7"/>
  <c r="E28" i="7"/>
  <c r="E27" i="7"/>
  <c r="D29" i="7"/>
  <c r="D28" i="7"/>
  <c r="D27" i="7"/>
  <c r="C30" i="7"/>
  <c r="C29" i="7"/>
  <c r="C28" i="7"/>
  <c r="C27" i="7"/>
  <c r="B30" i="7"/>
  <c r="B29" i="7"/>
  <c r="B28" i="7"/>
  <c r="B27" i="7"/>
  <c r="E14" i="7"/>
  <c r="E15" i="7"/>
  <c r="E16" i="7"/>
  <c r="E17" i="7"/>
  <c r="E18" i="7"/>
  <c r="E19" i="7"/>
  <c r="E20" i="7"/>
  <c r="E21" i="7"/>
  <c r="E22" i="7"/>
  <c r="E23" i="7"/>
  <c r="W18" i="8" s="1"/>
  <c r="D20" i="7"/>
  <c r="D22" i="7"/>
  <c r="D21" i="7"/>
  <c r="D19" i="7"/>
  <c r="D17" i="7"/>
  <c r="D16" i="7"/>
  <c r="D15" i="7"/>
  <c r="D18" i="7"/>
  <c r="D14" i="7"/>
  <c r="C21" i="7"/>
  <c r="C22" i="7"/>
  <c r="C23" i="7"/>
  <c r="B23" i="7"/>
  <c r="B22" i="7"/>
  <c r="B21" i="7"/>
  <c r="C20" i="7"/>
  <c r="B20" i="7"/>
  <c r="C19" i="7"/>
  <c r="B19" i="7"/>
  <c r="C17" i="7"/>
  <c r="B17" i="7"/>
  <c r="C16" i="7"/>
  <c r="B16" i="7"/>
  <c r="C15" i="7"/>
  <c r="B15" i="7"/>
  <c r="C18" i="7"/>
  <c r="B18" i="7"/>
  <c r="C14" i="7"/>
  <c r="B14" i="7"/>
  <c r="J42" i="6"/>
  <c r="A42" i="6"/>
  <c r="J11" i="6"/>
  <c r="A10" i="8"/>
  <c r="J42" i="8" s="1"/>
  <c r="B45" i="7" l="1"/>
  <c r="P50" i="7" s="1"/>
  <c r="D30" i="7"/>
  <c r="J11" i="8"/>
  <c r="A42" i="8"/>
  <c r="D38" i="7"/>
  <c r="D23" i="7"/>
  <c r="Q51" i="7" l="1"/>
  <c r="B46" i="7"/>
  <c r="Q52" i="7" s="1"/>
  <c r="Q50" i="7"/>
  <c r="S51" i="7" s="1"/>
  <c r="D46" i="7"/>
  <c r="S25" i="7" s="1"/>
  <c r="R52" i="7" l="1"/>
  <c r="P25" i="7"/>
  <c r="R25" i="7"/>
  <c r="R26" i="7"/>
</calcChain>
</file>

<file path=xl/sharedStrings.xml><?xml version="1.0" encoding="utf-8"?>
<sst xmlns="http://schemas.openxmlformats.org/spreadsheetml/2006/main" count="408" uniqueCount="108">
  <si>
    <t xml:space="preserve">SREDIŠNJA SLUŽBA </t>
  </si>
  <si>
    <t>UKUPNO</t>
  </si>
  <si>
    <t xml:space="preserve">HRVATSKI ZAVOD ZA </t>
  </si>
  <si>
    <t>MIROVINSKO OSIGURANJE</t>
  </si>
  <si>
    <t>I.</t>
  </si>
  <si>
    <t>III.</t>
  </si>
  <si>
    <t>M        I        R        O        V        I        N        E</t>
  </si>
  <si>
    <t>STAROSNA</t>
  </si>
  <si>
    <t>OBITELJSKA</t>
  </si>
  <si>
    <t xml:space="preserve">ZAKONU O PRAVIMA IZ MIROVINSKOG OSIGURANJA DJELATNIH VOJNIH OSOBA, </t>
  </si>
  <si>
    <t>II.</t>
  </si>
  <si>
    <t xml:space="preserve"> </t>
  </si>
  <si>
    <t>IV.</t>
  </si>
  <si>
    <t>Broj korisnika</t>
  </si>
  <si>
    <t>Broj 
korisnika</t>
  </si>
  <si>
    <t xml:space="preserve"> PROSJEČNIM MIROVINAMA KOJI SU PRAVO NA MIROVINU OSTVARILI PREMA  </t>
  </si>
  <si>
    <t>KORISNICI MIROVINA PREMA SVOTAMA MIROVINA, VRSTAMA MIROVINA I</t>
  </si>
  <si>
    <t>KORISNICI MIROVINA PREMA  SVOTAMA MIROVINA, VRSTAMA MIROVINA I</t>
  </si>
  <si>
    <t>I BOSNE I HERCEGOVINE O SURADNJI NA PODRUČJU PRAVA STRADALNIKA RATA U BOSNI I HERCRGOVINI</t>
  </si>
  <si>
    <t>KORISNICI MIROVINA PREMA SVOTAMA MIROVINA, VRSTAMA MIROVINA I PROSJEČNIM MIROVINAMA</t>
  </si>
  <si>
    <t xml:space="preserve">   KOJI SU PRAVO NA MIROVINU OSTVARILI PREMA UGOVORU IZMEĐU IZMEĐU REPUBLIKE HRVATSKE </t>
  </si>
  <si>
    <t xml:space="preserve">HRVATSKI ZAVOD </t>
  </si>
  <si>
    <t>ZA MIROVINSKO OSIGURANJE</t>
  </si>
  <si>
    <t>KORISNICI MIROVINA I PROSJEČNE MIROVINE</t>
  </si>
  <si>
    <t>Vrste
mirovina</t>
  </si>
  <si>
    <t>Bez međunarodnih ugovora</t>
  </si>
  <si>
    <t>Broj 
 korisnika</t>
  </si>
  <si>
    <t>I. Korisnici mirovina koji su pravo na mirovinu ostvarili prema Zakonu o mirovinskom osiguranju - ZOMO</t>
  </si>
  <si>
    <t>Starosna</t>
  </si>
  <si>
    <t>Ukupno starosna</t>
  </si>
  <si>
    <t>Prijevremena starosna mirovina</t>
  </si>
  <si>
    <t>Sveukupno starosna</t>
  </si>
  <si>
    <t>Obiteljska</t>
  </si>
  <si>
    <t xml:space="preserve"> UKUPNO  </t>
  </si>
  <si>
    <t xml:space="preserve">Invalidska </t>
  </si>
  <si>
    <t>S V E U K U P N O (I+II+III+IV)</t>
  </si>
  <si>
    <t xml:space="preserve">NAPOMENA:                        </t>
  </si>
  <si>
    <t>Prosječna mirovina umanjena je za porez, prirez i dodatni doprinos za zdravstveno osiguranje.</t>
  </si>
  <si>
    <t xml:space="preserve">II. Korisnici mirovina koji su pravo na mirovinu ostvarili prema Zakonu o pravima iz mirovinskog osiguranja djelatnih </t>
  </si>
  <si>
    <t>vojnih osoba, policijskih službenika i ovlaštenih službenih osoba - DVO</t>
  </si>
  <si>
    <t>IV.  Korisnici mirovina koji su pravo na mirovinu ostvarili prema Ugovoru između Republike Hrvatske i Bosne i Hercegovine</t>
  </si>
  <si>
    <t xml:space="preserve">o suradnji na području prava stradalnika rata u Bosni Hercegovini koji su bili pripadnici Hrvatskog vijeća obrane i članova </t>
  </si>
  <si>
    <t>Starosna mirovina za dugogodišnjeg osiguranika - čl. 35.</t>
  </si>
  <si>
    <t>Prijevremena starosna mirovina zbog stečaja poslodavca - čl. 36.</t>
  </si>
  <si>
    <t xml:space="preserve">III. Korisnici mirovina koji su pravo na mirovinu ostvarili prema Zakonu o hrvatskim braniteljima iz Domovinskog </t>
  </si>
  <si>
    <t>rata i članovima njihovih obitelji - ZOHBDR</t>
  </si>
  <si>
    <t>ZAKONU O HRVATSKIM BRANITELJIMA IZ DOMOVINSKOG RATA</t>
  </si>
  <si>
    <t xml:space="preserve">Najniža mirovina (čl.49. st.3. ZOHBDR/2017.) </t>
  </si>
  <si>
    <r>
      <rPr>
        <b/>
        <sz val="10"/>
        <rFont val="Calibri"/>
        <family val="2"/>
        <charset val="238"/>
      </rPr>
      <t>ZAKONU O MIROVINSKOM OSIGURANJU</t>
    </r>
    <r>
      <rPr>
        <b/>
        <sz val="10"/>
        <color indexed="10"/>
        <rFont val="Calibri"/>
        <family val="2"/>
        <charset val="238"/>
      </rPr>
      <t xml:space="preserve"> - ZOMO</t>
    </r>
  </si>
  <si>
    <r>
      <t xml:space="preserve">I ČLANOVIMA NJIHOVIH OBITELJI - </t>
    </r>
    <r>
      <rPr>
        <b/>
        <sz val="10"/>
        <color indexed="10"/>
        <rFont val="Calibri"/>
        <family val="2"/>
        <charset val="238"/>
      </rPr>
      <t>ZOHBDR</t>
    </r>
  </si>
  <si>
    <r>
      <t>INVALIDSKA</t>
    </r>
    <r>
      <rPr>
        <sz val="9"/>
        <rFont val="Calibri"/>
        <family val="2"/>
        <charset val="238"/>
      </rPr>
      <t xml:space="preserve"> </t>
    </r>
  </si>
  <si>
    <r>
      <t xml:space="preserve"> POLICIJSKIH SLUŽBENIKA I OVLAŠTENIH SLUŽBENIH OSOBA -</t>
    </r>
    <r>
      <rPr>
        <b/>
        <sz val="10"/>
        <color indexed="10"/>
        <rFont val="Calibri"/>
        <family val="2"/>
        <charset val="238"/>
      </rPr>
      <t xml:space="preserve"> DVO</t>
    </r>
  </si>
  <si>
    <t>BEZ MEĐUNARODNIH UGOVORA</t>
  </si>
  <si>
    <t xml:space="preserve">njihovih obitelji i glavi IX. ZOHBDR-a iz 2017. - HVO </t>
  </si>
  <si>
    <t xml:space="preserve"> KOJI SU BILI PRIPADNICI HRVATSKOG VIJEĆA OBRANE I ČLANOVA NJIHOVIH OBITELJI </t>
  </si>
  <si>
    <r>
      <t xml:space="preserve">I GLAVI IX. ZOHBDR-a IZ 2017. - </t>
    </r>
    <r>
      <rPr>
        <b/>
        <sz val="10"/>
        <color indexed="10"/>
        <rFont val="Calibri"/>
        <family val="2"/>
        <charset val="238"/>
      </rPr>
      <t>HVO</t>
    </r>
  </si>
  <si>
    <t>I BOSNE I HERCEGOVINE O SURADNJI NA PODRUČJU PRAVA STRADALNIKA RATA U BOSNI I HERCRGOVINI KOJI SU</t>
  </si>
  <si>
    <r>
      <t xml:space="preserve"> BILI PRIPADNICI HRVATSKOG VIJEĆA OBRANE I ČLANOVA NJIHOVIH OBITELJI I GLAVI IX. ZOHBDR-a IZ 2017. - </t>
    </r>
    <r>
      <rPr>
        <b/>
        <sz val="10"/>
        <color indexed="10"/>
        <rFont val="Calibri"/>
        <family val="2"/>
        <charset val="238"/>
      </rPr>
      <t>HVO</t>
    </r>
  </si>
  <si>
    <t>st</t>
  </si>
  <si>
    <t>pr</t>
  </si>
  <si>
    <t>čl.35.</t>
  </si>
  <si>
    <t>čl.36.</t>
  </si>
  <si>
    <t>čl.58.</t>
  </si>
  <si>
    <t>sveuk.</t>
  </si>
  <si>
    <t>ukupno</t>
  </si>
  <si>
    <t>inv</t>
  </si>
  <si>
    <t>ob</t>
  </si>
  <si>
    <t xml:space="preserve">sve </t>
  </si>
  <si>
    <t>ZOMO</t>
  </si>
  <si>
    <t>SVE SVE</t>
  </si>
  <si>
    <t>kontrola</t>
  </si>
  <si>
    <t>NE BRISATI LIJEVU STRANU TABLICA, jer je povezano sa ovim copy-paste</t>
  </si>
  <si>
    <t>muk842n-l</t>
  </si>
  <si>
    <t xml:space="preserve">         </t>
  </si>
  <si>
    <t xml:space="preserve">          </t>
  </si>
  <si>
    <t xml:space="preserve">kontrola: </t>
  </si>
  <si>
    <t>kontrola:</t>
  </si>
  <si>
    <t>Starosna mirovina prevedena iz invalidske</t>
  </si>
  <si>
    <t>Invalidska</t>
  </si>
  <si>
    <t>Starosna mirovina prevedena iz invalidske (čl. 36. ZOHBDR/2017.)</t>
  </si>
  <si>
    <t xml:space="preserve">STAROSNA </t>
  </si>
  <si>
    <t xml:space="preserve">  do  70,00</t>
  </si>
  <si>
    <t>70,01  ─  140,00</t>
  </si>
  <si>
    <t>140,01  ─  200,00</t>
  </si>
  <si>
    <t>200,01  ─  270,00</t>
  </si>
  <si>
    <t>270,01  ─  340,00</t>
  </si>
  <si>
    <t>340,01  ─  400,00</t>
  </si>
  <si>
    <t>400,01  ─  470,00</t>
  </si>
  <si>
    <t>470,01  ─  540,00</t>
  </si>
  <si>
    <t>540,01  ─  600,00</t>
  </si>
  <si>
    <t>600,01  ─  670,00</t>
  </si>
  <si>
    <t>670,01  ─  800,00</t>
  </si>
  <si>
    <t>800,01  ─  930,00</t>
  </si>
  <si>
    <t>930,01  ─  1070,00</t>
  </si>
  <si>
    <t>veće od  1070,00</t>
  </si>
  <si>
    <t>za siječanj 2023. (isplata u veljači 2023.)</t>
  </si>
  <si>
    <r>
      <rPr>
        <vertAlign val="superscript"/>
        <sz val="8"/>
        <rFont val="Calibri"/>
        <family val="2"/>
        <charset val="238"/>
        <scheme val="minor"/>
      </rPr>
      <t>1</t>
    </r>
    <r>
      <rPr>
        <sz val="8"/>
        <rFont val="Calibri"/>
        <family val="2"/>
        <charset val="238"/>
        <scheme val="minor"/>
      </rPr>
      <t xml:space="preserve"> Od prosinca 2022.u primjeni je Zakon o uvođenju eura kao službene valute u Republici Hrvatskoj (NN 57/22 i 88/22).</t>
    </r>
  </si>
  <si>
    <r>
      <rPr>
        <vertAlign val="superscript"/>
        <sz val="7"/>
        <rFont val="Calibri"/>
        <family val="2"/>
        <charset val="238"/>
        <scheme val="minor"/>
      </rPr>
      <t>1</t>
    </r>
    <r>
      <rPr>
        <sz val="7"/>
        <rFont val="Calibri"/>
        <family val="2"/>
        <charset val="238"/>
        <scheme val="minor"/>
      </rPr>
      <t xml:space="preserve"> Od prosinca 2022.u primjeni je Zakon o uvođenju eura kao službene valute u Republici Hrvatskoj (NN 57/22 i 88/22).</t>
    </r>
  </si>
  <si>
    <t>KORISNICI netomirovina PREMA SVOTAMA netomirovina, VRSTAMA netomirovina I</t>
  </si>
  <si>
    <t>KORISNICI netomirovina PREMA  SVOTAMA netomirovina, VRSTAMA netomirovina I</t>
  </si>
  <si>
    <t xml:space="preserve"> PROSJEČNIM netomirovinaMA KOJI SU PRAVO NA MIROVINU OSTVARILI PREMA  </t>
  </si>
  <si>
    <t>KORISNICI netomirovina PREMA SVOTAMA netomirovina, VRSTAMA netomirovina I PROSJEČNIM netomirovinaMA</t>
  </si>
  <si>
    <r>
      <t>Prosječna netomirovina u eurima (EUR)</t>
    </r>
    <r>
      <rPr>
        <vertAlign val="superscript"/>
        <sz val="7"/>
        <rFont val="Calibri"/>
        <family val="2"/>
        <charset val="238"/>
        <scheme val="minor"/>
      </rPr>
      <t>1 2</t>
    </r>
  </si>
  <si>
    <r>
      <t>Prosječna 
netomirovina u eurima (EUR)</t>
    </r>
    <r>
      <rPr>
        <vertAlign val="superscript"/>
        <sz val="8"/>
        <rFont val="Calibri"/>
        <family val="2"/>
        <charset val="238"/>
        <scheme val="minor"/>
      </rPr>
      <t>1 2</t>
    </r>
  </si>
  <si>
    <r>
      <t>Prosječna 
netomirovina u eurima (EUR)</t>
    </r>
    <r>
      <rPr>
        <vertAlign val="superscript"/>
        <sz val="8"/>
        <rFont val="Calibri"/>
        <family val="2"/>
        <charset val="238"/>
        <scheme val="minor"/>
      </rPr>
      <t>1 2</t>
    </r>
    <r>
      <rPr>
        <sz val="8"/>
        <rFont val="Calibri"/>
        <family val="2"/>
        <charset val="238"/>
        <scheme val="minor"/>
      </rPr>
      <t xml:space="preserve"> </t>
    </r>
  </si>
  <si>
    <r>
      <t>Razredi svota 
netomirovina u eurima (EUR)</t>
    </r>
    <r>
      <rPr>
        <vertAlign val="superscript"/>
        <sz val="9"/>
        <rFont val="Calibri"/>
        <family val="2"/>
        <charset val="238"/>
        <scheme val="minor"/>
      </rPr>
      <t>1</t>
    </r>
  </si>
  <si>
    <r>
      <rPr>
        <vertAlign val="superscript"/>
        <sz val="8"/>
        <rFont val="Calibri"/>
        <family val="2"/>
        <charset val="238"/>
        <scheme val="minor"/>
      </rPr>
      <t>2</t>
    </r>
    <r>
      <rPr>
        <sz val="8"/>
        <rFont val="Calibri"/>
        <family val="2"/>
        <charset val="238"/>
        <scheme val="minor"/>
      </rPr>
      <t xml:space="preserve"> Od siječnja 2023.u primjenio je članak 7.,9.,10. i 12. Zakona o izmjenama i dopunama Zakona o mirovinskom osiguranju (NN 119/22).</t>
    </r>
  </si>
  <si>
    <r>
      <rPr>
        <vertAlign val="superscript"/>
        <sz val="7"/>
        <rFont val="Calibri"/>
        <family val="2"/>
        <charset val="238"/>
        <scheme val="minor"/>
      </rPr>
      <t>2</t>
    </r>
    <r>
      <rPr>
        <sz val="7"/>
        <rFont val="Calibri"/>
        <family val="2"/>
        <charset val="238"/>
        <scheme val="minor"/>
      </rPr>
      <t xml:space="preserve"> Od siječnja 2023.u primjenio je članak 7.,9.,10. i 12. Zakona o izmjenama i dopunama Zakona o mirovinskom osiguranju (NN 119/22).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</si>
</sst>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1" x14ac:knownFonts="1">
    <font>
      <sz val="10"/>
      <name val="Arial"/>
      <charset val="238"/>
    </font>
    <font>
      <sz val="10"/>
      <name val="Arial"/>
      <family val="2"/>
      <charset val="238"/>
    </font>
    <font>
      <sz val="9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</font>
    <font>
      <b/>
      <sz val="9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7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9"/>
      <color theme="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sz val="8"/>
      <color rgb="FF000000"/>
      <name val="Arial"/>
      <family val="2"/>
      <charset val="238"/>
    </font>
    <font>
      <sz val="9"/>
      <color rgb="FFFF0000"/>
      <name val="Calibri"/>
      <family val="2"/>
      <charset val="238"/>
      <scheme val="minor"/>
    </font>
    <font>
      <sz val="9"/>
      <color rgb="FF000000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b/>
      <sz val="9"/>
      <color theme="0"/>
      <name val="Calibri"/>
      <family val="2"/>
      <charset val="238"/>
      <scheme val="minor"/>
    </font>
    <font>
      <sz val="10"/>
      <color theme="0"/>
      <name val="Arial"/>
      <family val="2"/>
      <charset val="238"/>
    </font>
    <font>
      <vertAlign val="superscript"/>
      <sz val="8"/>
      <name val="Calibri"/>
      <family val="2"/>
      <charset val="238"/>
      <scheme val="minor"/>
    </font>
    <font>
      <vertAlign val="superscript"/>
      <sz val="9"/>
      <name val="Calibri"/>
      <family val="2"/>
      <charset val="238"/>
      <scheme val="minor"/>
    </font>
    <font>
      <vertAlign val="superscript"/>
      <sz val="7"/>
      <name val="Calibri"/>
      <family val="2"/>
      <charset val="238"/>
      <scheme val="minor"/>
    </font>
    <font>
      <sz val="8"/>
      <color theme="0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6"/>
      <name val="Calibri"/>
      <family val="2"/>
      <charset val="238"/>
      <scheme val="minor"/>
    </font>
    <font>
      <sz val="6"/>
      <color theme="0"/>
      <name val="Calibri"/>
      <family val="2"/>
      <charset val="238"/>
      <scheme val="minor"/>
    </font>
    <font>
      <strike/>
      <sz val="8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93">
    <xf numFmtId="0" fontId="0" fillId="0" borderId="0" xfId="0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6" fillId="0" borderId="0" xfId="0" applyFont="1"/>
    <xf numFmtId="0" fontId="7" fillId="0" borderId="0" xfId="0" applyFont="1" applyFill="1" applyBorder="1" applyAlignment="1">
      <alignment horizontal="right"/>
    </xf>
    <xf numFmtId="4" fontId="7" fillId="0" borderId="0" xfId="0" applyNumberFormat="1" applyFont="1" applyFill="1" applyBorder="1" applyAlignment="1">
      <alignment horizontal="right"/>
    </xf>
    <xf numFmtId="0" fontId="7" fillId="0" borderId="0" xfId="0" applyFont="1" applyFill="1"/>
    <xf numFmtId="0" fontId="6" fillId="0" borderId="0" xfId="0" applyFont="1" applyBorder="1"/>
    <xf numFmtId="0" fontId="8" fillId="0" borderId="0" xfId="0" applyFont="1" applyFill="1" applyAlignment="1"/>
    <xf numFmtId="0" fontId="7" fillId="0" borderId="0" xfId="0" applyFont="1" applyFill="1" applyAlignment="1">
      <alignment horizontal="center"/>
    </xf>
    <xf numFmtId="4" fontId="6" fillId="0" borderId="0" xfId="0" applyNumberFormat="1" applyFont="1" applyFill="1" applyBorder="1" applyAlignment="1">
      <alignment horizontal="right"/>
    </xf>
    <xf numFmtId="0" fontId="5" fillId="0" borderId="0" xfId="0" applyFont="1" applyBorder="1"/>
    <xf numFmtId="0" fontId="8" fillId="0" borderId="0" xfId="0" applyFont="1" applyFill="1" applyBorder="1" applyAlignment="1">
      <alignment horizontal="left"/>
    </xf>
    <xf numFmtId="4" fontId="5" fillId="0" borderId="0" xfId="0" applyNumberFormat="1" applyFont="1" applyFill="1" applyBorder="1" applyAlignment="1">
      <alignment horizontal="right"/>
    </xf>
    <xf numFmtId="0" fontId="8" fillId="0" borderId="0" xfId="0" applyFont="1" applyFill="1"/>
    <xf numFmtId="0" fontId="8" fillId="0" borderId="0" xfId="0" applyFont="1" applyFill="1" applyBorder="1" applyAlignment="1">
      <alignment horizontal="center"/>
    </xf>
    <xf numFmtId="0" fontId="8" fillId="0" borderId="0" xfId="0" applyFont="1" applyFill="1" applyBorder="1"/>
    <xf numFmtId="4" fontId="8" fillId="0" borderId="0" xfId="0" applyNumberFormat="1" applyFont="1" applyFill="1" applyBorder="1"/>
    <xf numFmtId="0" fontId="8" fillId="0" borderId="0" xfId="0" applyFont="1" applyFill="1" applyBorder="1" applyAlignment="1">
      <alignment horizontal="right"/>
    </xf>
    <xf numFmtId="4" fontId="8" fillId="0" borderId="0" xfId="0" applyNumberFormat="1" applyFont="1" applyFill="1" applyBorder="1" applyAlignment="1">
      <alignment horizontal="right"/>
    </xf>
    <xf numFmtId="0" fontId="5" fillId="0" borderId="0" xfId="0" applyFont="1" applyAlignment="1">
      <alignment horizontal="left"/>
    </xf>
    <xf numFmtId="0" fontId="5" fillId="0" borderId="0" xfId="0" applyFont="1"/>
    <xf numFmtId="0" fontId="5" fillId="0" borderId="0" xfId="0" applyFont="1" applyBorder="1" applyAlignment="1">
      <alignment horizontal="right"/>
    </xf>
    <xf numFmtId="4" fontId="5" fillId="0" borderId="0" xfId="0" applyNumberFormat="1" applyFont="1" applyBorder="1" applyAlignment="1">
      <alignment horizontal="right"/>
    </xf>
    <xf numFmtId="0" fontId="6" fillId="0" borderId="0" xfId="0" applyFont="1" applyFill="1" applyBorder="1" applyAlignment="1">
      <alignment horizontal="right"/>
    </xf>
    <xf numFmtId="0" fontId="6" fillId="0" borderId="0" xfId="0" applyFont="1" applyFill="1"/>
    <xf numFmtId="0" fontId="5" fillId="0" borderId="0" xfId="0" applyFont="1" applyFill="1" applyBorder="1" applyAlignment="1">
      <alignment horizontal="right"/>
    </xf>
    <xf numFmtId="0" fontId="5" fillId="0" borderId="0" xfId="0" applyFont="1" applyBorder="1" applyAlignment="1">
      <alignment horizontal="center"/>
    </xf>
    <xf numFmtId="4" fontId="7" fillId="0" borderId="0" xfId="0" applyNumberFormat="1" applyFont="1" applyFill="1"/>
    <xf numFmtId="0" fontId="8" fillId="0" borderId="0" xfId="0" applyFont="1" applyFill="1" applyAlignment="1">
      <alignment horizontal="left"/>
    </xf>
    <xf numFmtId="0" fontId="8" fillId="0" borderId="0" xfId="0" applyFont="1" applyFill="1" applyAlignment="1">
      <alignment horizontal="center"/>
    </xf>
    <xf numFmtId="0" fontId="8" fillId="0" borderId="0" xfId="0" applyFont="1" applyAlignment="1">
      <alignment horizontal="center"/>
    </xf>
    <xf numFmtId="0" fontId="7" fillId="0" borderId="0" xfId="0" applyFont="1" applyFill="1" applyAlignment="1">
      <alignment vertical="top"/>
    </xf>
    <xf numFmtId="4" fontId="7" fillId="0" borderId="0" xfId="0" applyNumberFormat="1" applyFont="1" applyFill="1" applyAlignment="1">
      <alignment vertical="top"/>
    </xf>
    <xf numFmtId="0" fontId="7" fillId="0" borderId="0" xfId="0" applyFont="1" applyFill="1" applyBorder="1" applyAlignment="1">
      <alignment horizontal="center" wrapText="1"/>
    </xf>
    <xf numFmtId="0" fontId="7" fillId="0" borderId="0" xfId="0" applyFont="1" applyFill="1" applyBorder="1" applyAlignment="1">
      <alignment horizontal="center"/>
    </xf>
    <xf numFmtId="0" fontId="7" fillId="0" borderId="0" xfId="0" applyFont="1" applyFill="1" applyBorder="1"/>
    <xf numFmtId="0" fontId="7" fillId="0" borderId="0" xfId="0" applyFont="1" applyFill="1" applyBorder="1" applyAlignment="1">
      <alignment horizontal="left"/>
    </xf>
    <xf numFmtId="1" fontId="8" fillId="0" borderId="1" xfId="0" applyNumberFormat="1" applyFont="1" applyFill="1" applyBorder="1" applyAlignment="1">
      <alignment vertical="center"/>
    </xf>
    <xf numFmtId="4" fontId="8" fillId="0" borderId="1" xfId="0" applyNumberFormat="1" applyFont="1" applyFill="1" applyBorder="1" applyAlignment="1">
      <alignment vertical="center"/>
    </xf>
    <xf numFmtId="0" fontId="8" fillId="0" borderId="1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4" fontId="8" fillId="0" borderId="0" xfId="0" applyNumberFormat="1" applyFont="1" applyFill="1" applyBorder="1" applyAlignment="1">
      <alignment horizontal="right" vertical="center"/>
    </xf>
    <xf numFmtId="0" fontId="8" fillId="0" borderId="3" xfId="0" applyFont="1" applyFill="1" applyBorder="1" applyAlignment="1">
      <alignment vertical="center"/>
    </xf>
    <xf numFmtId="0" fontId="11" fillId="0" borderId="0" xfId="0" applyFont="1" applyAlignment="1">
      <alignment vertical="top" wrapText="1"/>
    </xf>
    <xf numFmtId="0" fontId="13" fillId="0" borderId="0" xfId="0" applyFont="1"/>
    <xf numFmtId="4" fontId="6" fillId="0" borderId="0" xfId="0" applyNumberFormat="1" applyFont="1"/>
    <xf numFmtId="0" fontId="16" fillId="0" borderId="0" xfId="0" applyFont="1" applyFill="1" applyBorder="1"/>
    <xf numFmtId="0" fontId="16" fillId="0" borderId="0" xfId="0" applyFont="1" applyFill="1"/>
    <xf numFmtId="0" fontId="16" fillId="0" borderId="0" xfId="0" applyFont="1" applyFill="1" applyBorder="1" applyAlignment="1">
      <alignment vertical="top"/>
    </xf>
    <xf numFmtId="0" fontId="17" fillId="0" borderId="0" xfId="0" applyFont="1"/>
    <xf numFmtId="0" fontId="18" fillId="0" borderId="0" xfId="0" applyFont="1" applyFill="1" applyBorder="1"/>
    <xf numFmtId="0" fontId="18" fillId="0" borderId="0" xfId="0" applyFont="1" applyFill="1" applyBorder="1" applyAlignment="1">
      <alignment vertical="top"/>
    </xf>
    <xf numFmtId="0" fontId="19" fillId="0" borderId="0" xfId="0" applyFont="1"/>
    <xf numFmtId="4" fontId="18" fillId="0" borderId="0" xfId="0" applyNumberFormat="1" applyFont="1" applyFill="1" applyBorder="1"/>
    <xf numFmtId="0" fontId="13" fillId="2" borderId="0" xfId="0" applyFont="1" applyFill="1" applyBorder="1"/>
    <xf numFmtId="0" fontId="20" fillId="2" borderId="0" xfId="0" applyFont="1" applyFill="1" applyBorder="1"/>
    <xf numFmtId="0" fontId="21" fillId="2" borderId="0" xfId="0" applyFont="1" applyFill="1" applyBorder="1"/>
    <xf numFmtId="4" fontId="5" fillId="0" borderId="0" xfId="0" applyNumberFormat="1" applyFont="1" applyAlignment="1">
      <alignment horizontal="left"/>
    </xf>
    <xf numFmtId="4" fontId="5" fillId="0" borderId="0" xfId="0" applyNumberFormat="1" applyFont="1"/>
    <xf numFmtId="4" fontId="6" fillId="0" borderId="0" xfId="0" applyNumberFormat="1" applyFont="1" applyAlignment="1">
      <alignment horizontal="left"/>
    </xf>
    <xf numFmtId="4" fontId="6" fillId="0" borderId="0" xfId="0" applyNumberFormat="1" applyFont="1" applyBorder="1"/>
    <xf numFmtId="4" fontId="6" fillId="0" borderId="0" xfId="0" applyNumberFormat="1" applyFont="1" applyFill="1"/>
    <xf numFmtId="4" fontId="8" fillId="0" borderId="0" xfId="0" applyNumberFormat="1" applyFont="1" applyAlignment="1">
      <alignment horizontal="center"/>
    </xf>
    <xf numFmtId="4" fontId="5" fillId="0" borderId="0" xfId="0" applyNumberFormat="1" applyFont="1" applyAlignment="1">
      <alignment horizontal="center"/>
    </xf>
    <xf numFmtId="4" fontId="7" fillId="0" borderId="0" xfId="0" applyNumberFormat="1" applyFont="1" applyFill="1" applyAlignment="1"/>
    <xf numFmtId="4" fontId="7" fillId="0" borderId="0" xfId="0" applyNumberFormat="1" applyFont="1" applyFill="1" applyAlignment="1">
      <alignment horizontal="center"/>
    </xf>
    <xf numFmtId="4" fontId="7" fillId="0" borderId="0" xfId="0" applyNumberFormat="1" applyFont="1" applyFill="1" applyBorder="1" applyAlignment="1">
      <alignment horizontal="center" wrapText="1"/>
    </xf>
    <xf numFmtId="4" fontId="8" fillId="0" borderId="0" xfId="0" applyNumberFormat="1" applyFont="1" applyFill="1" applyAlignment="1">
      <alignment horizontal="left"/>
    </xf>
    <xf numFmtId="4" fontId="7" fillId="0" borderId="0" xfId="0" applyNumberFormat="1" applyFont="1" applyFill="1" applyBorder="1"/>
    <xf numFmtId="4" fontId="8" fillId="0" borderId="0" xfId="0" applyNumberFormat="1" applyFont="1" applyFill="1" applyBorder="1" applyAlignment="1">
      <alignment horizontal="left"/>
    </xf>
    <xf numFmtId="4" fontId="8" fillId="0" borderId="0" xfId="0" applyNumberFormat="1" applyFont="1" applyFill="1" applyBorder="1" applyAlignment="1">
      <alignment vertical="center"/>
    </xf>
    <xf numFmtId="4" fontId="7" fillId="0" borderId="0" xfId="0" applyNumberFormat="1" applyFont="1" applyFill="1" applyAlignment="1">
      <alignment horizontal="right"/>
    </xf>
    <xf numFmtId="4" fontId="7" fillId="0" borderId="0" xfId="0" applyNumberFormat="1" applyFont="1" applyFill="1" applyAlignment="1">
      <alignment vertical="center"/>
    </xf>
    <xf numFmtId="0" fontId="8" fillId="0" borderId="0" xfId="0" applyFont="1" applyFill="1" applyAlignment="1">
      <alignment horizontal="center"/>
    </xf>
    <xf numFmtId="0" fontId="8" fillId="0" borderId="0" xfId="0" applyFont="1" applyFill="1" applyAlignment="1">
      <alignment horizontal="left"/>
    </xf>
    <xf numFmtId="0" fontId="13" fillId="2" borderId="0" xfId="0" applyFont="1" applyFill="1"/>
    <xf numFmtId="0" fontId="13" fillId="2" borderId="0" xfId="0" applyFont="1" applyFill="1" applyBorder="1" applyAlignment="1">
      <alignment vertical="top"/>
    </xf>
    <xf numFmtId="0" fontId="20" fillId="2" borderId="0" xfId="0" applyFont="1" applyFill="1" applyBorder="1" applyAlignment="1">
      <alignment vertical="top"/>
    </xf>
    <xf numFmtId="0" fontId="22" fillId="2" borderId="0" xfId="0" applyFont="1" applyFill="1"/>
    <xf numFmtId="1" fontId="13" fillId="2" borderId="0" xfId="0" applyNumberFormat="1" applyFont="1" applyFill="1" applyBorder="1"/>
    <xf numFmtId="2" fontId="13" fillId="2" borderId="0" xfId="0" applyNumberFormat="1" applyFont="1" applyFill="1" applyBorder="1"/>
    <xf numFmtId="2" fontId="13" fillId="2" borderId="0" xfId="0" applyNumberFormat="1" applyFont="1" applyFill="1" applyBorder="1" applyAlignment="1">
      <alignment vertical="top"/>
    </xf>
    <xf numFmtId="1" fontId="21" fillId="2" borderId="0" xfId="0" applyNumberFormat="1" applyFont="1" applyFill="1" applyBorder="1"/>
    <xf numFmtId="2" fontId="21" fillId="2" borderId="0" xfId="0" applyNumberFormat="1" applyFont="1" applyFill="1" applyBorder="1"/>
    <xf numFmtId="0" fontId="10" fillId="0" borderId="0" xfId="0" applyFont="1" applyFill="1" applyAlignment="1">
      <alignment vertical="top"/>
    </xf>
    <xf numFmtId="0" fontId="9" fillId="0" borderId="0" xfId="0" applyFont="1" applyFill="1" applyAlignment="1">
      <alignment vertical="top"/>
    </xf>
    <xf numFmtId="0" fontId="9" fillId="0" borderId="0" xfId="0" applyFont="1" applyFill="1" applyBorder="1" applyAlignment="1">
      <alignment horizontal="left"/>
    </xf>
    <xf numFmtId="0" fontId="9" fillId="0" borderId="0" xfId="0" applyFont="1" applyFill="1"/>
    <xf numFmtId="0" fontId="9" fillId="0" borderId="0" xfId="0" applyFont="1" applyFill="1" applyAlignment="1">
      <alignment vertical="top" wrapText="1"/>
    </xf>
    <xf numFmtId="0" fontId="10" fillId="0" borderId="0" xfId="0" applyFont="1" applyFill="1" applyAlignment="1">
      <alignment wrapText="1"/>
    </xf>
    <xf numFmtId="4" fontId="10" fillId="0" borderId="1" xfId="0" applyNumberFormat="1" applyFont="1" applyFill="1" applyBorder="1" applyAlignment="1">
      <alignment horizont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left" vertical="center"/>
    </xf>
    <xf numFmtId="0" fontId="12" fillId="0" borderId="3" xfId="0" applyFont="1" applyBorder="1" applyAlignment="1">
      <alignment horizontal="right" vertical="center"/>
    </xf>
    <xf numFmtId="4" fontId="12" fillId="0" borderId="3" xfId="0" applyNumberFormat="1" applyFont="1" applyBorder="1" applyAlignment="1">
      <alignment horizontal="right" vertical="center"/>
    </xf>
    <xf numFmtId="4" fontId="12" fillId="0" borderId="10" xfId="0" applyNumberFormat="1" applyFont="1" applyBorder="1" applyAlignment="1">
      <alignment horizontal="right" vertical="center"/>
    </xf>
    <xf numFmtId="0" fontId="7" fillId="0" borderId="2" xfId="0" applyFont="1" applyFill="1" applyBorder="1" applyAlignment="1">
      <alignment horizontal="left" vertical="center"/>
    </xf>
    <xf numFmtId="0" fontId="12" fillId="0" borderId="4" xfId="0" applyFont="1" applyBorder="1" applyAlignment="1">
      <alignment horizontal="right" vertical="center"/>
    </xf>
    <xf numFmtId="4" fontId="12" fillId="0" borderId="4" xfId="0" applyNumberFormat="1" applyFont="1" applyBorder="1" applyAlignment="1">
      <alignment horizontal="right" vertical="center"/>
    </xf>
    <xf numFmtId="0" fontId="12" fillId="0" borderId="5" xfId="0" applyFont="1" applyBorder="1" applyAlignment="1">
      <alignment horizontal="right" vertical="center"/>
    </xf>
    <xf numFmtId="4" fontId="12" fillId="0" borderId="11" xfId="0" applyNumberFormat="1" applyFont="1" applyBorder="1" applyAlignment="1">
      <alignment horizontal="right" vertical="center"/>
    </xf>
    <xf numFmtId="0" fontId="7" fillId="0" borderId="8" xfId="0" applyFont="1" applyFill="1" applyBorder="1" applyAlignment="1">
      <alignment vertical="center"/>
    </xf>
    <xf numFmtId="1" fontId="7" fillId="0" borderId="3" xfId="0" applyNumberFormat="1" applyFont="1" applyFill="1" applyBorder="1" applyAlignment="1">
      <alignment vertical="center"/>
    </xf>
    <xf numFmtId="4" fontId="7" fillId="0" borderId="3" xfId="0" applyNumberFormat="1" applyFont="1" applyFill="1" applyBorder="1" applyAlignment="1">
      <alignment vertical="center"/>
    </xf>
    <xf numFmtId="1" fontId="7" fillId="0" borderId="4" xfId="0" applyNumberFormat="1" applyFont="1" applyFill="1" applyBorder="1" applyAlignment="1">
      <alignment vertical="center"/>
    </xf>
    <xf numFmtId="4" fontId="7" fillId="0" borderId="4" xfId="0" applyNumberFormat="1" applyFont="1" applyFill="1" applyBorder="1" applyAlignment="1">
      <alignment vertical="center"/>
    </xf>
    <xf numFmtId="0" fontId="7" fillId="0" borderId="2" xfId="0" applyFont="1" applyFill="1" applyBorder="1" applyAlignment="1">
      <alignment vertical="center"/>
    </xf>
    <xf numFmtId="0" fontId="8" fillId="0" borderId="2" xfId="0" applyFont="1" applyFill="1" applyBorder="1" applyAlignment="1">
      <alignment horizontal="center" vertical="center"/>
    </xf>
    <xf numFmtId="1" fontId="8" fillId="0" borderId="4" xfId="0" applyNumberFormat="1" applyFont="1" applyFill="1" applyBorder="1" applyAlignment="1">
      <alignment vertical="center"/>
    </xf>
    <xf numFmtId="4" fontId="8" fillId="0" borderId="4" xfId="0" applyNumberFormat="1" applyFont="1" applyFill="1" applyBorder="1" applyAlignment="1">
      <alignment vertical="center"/>
    </xf>
    <xf numFmtId="0" fontId="8" fillId="0" borderId="2" xfId="0" applyFont="1" applyFill="1" applyBorder="1" applyAlignment="1">
      <alignment vertical="center"/>
    </xf>
    <xf numFmtId="0" fontId="7" fillId="0" borderId="2" xfId="0" applyFont="1" applyFill="1" applyBorder="1" applyAlignment="1">
      <alignment horizontal="left" vertical="center" wrapText="1"/>
    </xf>
    <xf numFmtId="4" fontId="7" fillId="0" borderId="5" xfId="0" applyNumberFormat="1" applyFont="1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4" fontId="7" fillId="0" borderId="9" xfId="0" applyNumberFormat="1" applyFont="1" applyFill="1" applyBorder="1" applyAlignment="1">
      <alignment vertical="center"/>
    </xf>
    <xf numFmtId="0" fontId="7" fillId="0" borderId="2" xfId="0" applyFont="1" applyFill="1" applyBorder="1" applyAlignment="1">
      <alignment vertical="center" wrapText="1"/>
    </xf>
    <xf numFmtId="4" fontId="7" fillId="0" borderId="0" xfId="0" applyNumberFormat="1" applyFont="1" applyFill="1" applyBorder="1" applyAlignment="1">
      <alignment vertical="center"/>
    </xf>
    <xf numFmtId="4" fontId="7" fillId="0" borderId="6" xfId="0" applyNumberFormat="1" applyFont="1" applyFill="1" applyBorder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4" fontId="9" fillId="0" borderId="5" xfId="0" applyNumberFormat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vertical="center"/>
    </xf>
    <xf numFmtId="4" fontId="6" fillId="0" borderId="0" xfId="0" applyNumberFormat="1" applyFont="1" applyAlignment="1">
      <alignment horizontal="left" vertical="center"/>
    </xf>
    <xf numFmtId="0" fontId="6" fillId="0" borderId="0" xfId="0" applyFont="1" applyAlignment="1">
      <alignment vertical="center"/>
    </xf>
    <xf numFmtId="0" fontId="6" fillId="0" borderId="0" xfId="0" applyFont="1" applyFill="1" applyBorder="1" applyAlignment="1">
      <alignment horizontal="right" vertical="center"/>
    </xf>
    <xf numFmtId="4" fontId="6" fillId="0" borderId="0" xfId="0" applyNumberFormat="1" applyFont="1" applyFill="1" applyBorder="1" applyAlignment="1">
      <alignment horizontal="right" vertical="center"/>
    </xf>
    <xf numFmtId="4" fontId="6" fillId="0" borderId="0" xfId="0" applyNumberFormat="1" applyFont="1" applyFill="1" applyAlignment="1">
      <alignment vertical="center"/>
    </xf>
    <xf numFmtId="0" fontId="5" fillId="0" borderId="0" xfId="0" applyFont="1" applyFill="1" applyBorder="1" applyAlignment="1">
      <alignment horizontal="right" vertical="center"/>
    </xf>
    <xf numFmtId="4" fontId="5" fillId="0" borderId="0" xfId="0" applyNumberFormat="1" applyFont="1" applyFill="1" applyBorder="1" applyAlignment="1">
      <alignment horizontal="right" vertical="center"/>
    </xf>
    <xf numFmtId="0" fontId="9" fillId="0" borderId="0" xfId="0" applyFont="1" applyFill="1" applyAlignment="1">
      <alignment vertical="center"/>
    </xf>
    <xf numFmtId="0" fontId="13" fillId="0" borderId="0" xfId="0" applyFont="1" applyAlignment="1">
      <alignment vertical="center"/>
    </xf>
    <xf numFmtId="4" fontId="10" fillId="0" borderId="0" xfId="0" applyNumberFormat="1" applyFont="1" applyAlignment="1">
      <alignment horizontal="left" vertical="center"/>
    </xf>
    <xf numFmtId="0" fontId="10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10" fillId="0" borderId="0" xfId="0" applyFont="1" applyFill="1" applyBorder="1" applyAlignment="1">
      <alignment horizontal="right" vertical="center"/>
    </xf>
    <xf numFmtId="4" fontId="10" fillId="0" borderId="0" xfId="0" applyNumberFormat="1" applyFont="1" applyFill="1" applyBorder="1" applyAlignment="1">
      <alignment horizontal="right" vertical="center"/>
    </xf>
    <xf numFmtId="4" fontId="10" fillId="0" borderId="0" xfId="0" applyNumberFormat="1" applyFont="1" applyFill="1" applyAlignment="1">
      <alignment vertical="center"/>
    </xf>
    <xf numFmtId="0" fontId="27" fillId="0" borderId="0" xfId="0" applyFont="1" applyFill="1" applyBorder="1" applyAlignment="1">
      <alignment horizontal="right" vertical="center"/>
    </xf>
    <xf numFmtId="4" fontId="27" fillId="0" borderId="0" xfId="0" applyNumberFormat="1" applyFont="1" applyFill="1" applyBorder="1" applyAlignment="1">
      <alignment horizontal="right" vertical="center"/>
    </xf>
    <xf numFmtId="0" fontId="10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right" vertical="center"/>
    </xf>
    <xf numFmtId="4" fontId="5" fillId="0" borderId="0" xfId="0" applyNumberFormat="1" applyFont="1" applyBorder="1" applyAlignment="1">
      <alignment horizontal="right" vertical="center"/>
    </xf>
    <xf numFmtId="0" fontId="6" fillId="0" borderId="4" xfId="0" applyFont="1" applyBorder="1" applyAlignment="1">
      <alignment horizontal="right" vertical="center"/>
    </xf>
    <xf numFmtId="4" fontId="6" fillId="0" borderId="0" xfId="0" applyNumberFormat="1" applyFont="1" applyBorder="1" applyAlignment="1">
      <alignment horizontal="right" vertical="center"/>
    </xf>
    <xf numFmtId="4" fontId="6" fillId="0" borderId="4" xfId="0" applyNumberFormat="1" applyFont="1" applyBorder="1" applyAlignment="1">
      <alignment horizontal="right" vertical="center"/>
    </xf>
    <xf numFmtId="4" fontId="5" fillId="0" borderId="6" xfId="0" applyNumberFormat="1" applyFont="1" applyBorder="1" applyAlignment="1">
      <alignment horizontal="right" vertical="center"/>
    </xf>
    <xf numFmtId="4" fontId="6" fillId="0" borderId="0" xfId="0" applyNumberFormat="1" applyFont="1" applyAlignment="1">
      <alignment vertical="center"/>
    </xf>
    <xf numFmtId="1" fontId="6" fillId="0" borderId="0" xfId="0" applyNumberFormat="1" applyFont="1" applyAlignment="1">
      <alignment vertical="center"/>
    </xf>
    <xf numFmtId="2" fontId="6" fillId="0" borderId="0" xfId="0" applyNumberFormat="1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4" fontId="5" fillId="0" borderId="1" xfId="0" applyNumberFormat="1" applyFont="1" applyBorder="1" applyAlignment="1">
      <alignment horizontal="right" vertical="center"/>
    </xf>
    <xf numFmtId="0" fontId="5" fillId="0" borderId="4" xfId="0" applyFont="1" applyFill="1" applyBorder="1" applyAlignment="1">
      <alignment horizontal="right" vertical="center"/>
    </xf>
    <xf numFmtId="4" fontId="5" fillId="0" borderId="4" xfId="0" applyNumberFormat="1" applyFont="1" applyFill="1" applyBorder="1" applyAlignment="1">
      <alignment horizontal="right" vertical="center"/>
    </xf>
    <xf numFmtId="0" fontId="6" fillId="0" borderId="4" xfId="0" applyFont="1" applyFill="1" applyBorder="1" applyAlignment="1">
      <alignment horizontal="right" vertical="center"/>
    </xf>
    <xf numFmtId="4" fontId="6" fillId="0" borderId="4" xfId="0" applyNumberFormat="1" applyFont="1" applyFill="1" applyBorder="1" applyAlignment="1">
      <alignment horizontal="right" vertical="center"/>
    </xf>
    <xf numFmtId="0" fontId="6" fillId="0" borderId="0" xfId="0" applyFont="1" applyBorder="1" applyAlignment="1">
      <alignment vertical="center"/>
    </xf>
    <xf numFmtId="4" fontId="5" fillId="0" borderId="6" xfId="0" applyNumberFormat="1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right" vertical="center"/>
    </xf>
    <xf numFmtId="4" fontId="5" fillId="0" borderId="1" xfId="0" applyNumberFormat="1" applyFont="1" applyFill="1" applyBorder="1" applyAlignment="1">
      <alignment horizontal="right" vertical="center"/>
    </xf>
    <xf numFmtId="0" fontId="28" fillId="0" borderId="1" xfId="0" applyFont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/>
    </xf>
    <xf numFmtId="0" fontId="28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4" fontId="13" fillId="0" borderId="0" xfId="0" applyNumberFormat="1" applyFont="1" applyAlignment="1">
      <alignment vertical="center"/>
    </xf>
    <xf numFmtId="0" fontId="30" fillId="0" borderId="0" xfId="0" applyFont="1" applyFill="1" applyAlignment="1">
      <alignment wrapText="1"/>
    </xf>
    <xf numFmtId="0" fontId="8" fillId="0" borderId="0" xfId="0" applyFont="1" applyFill="1" applyAlignment="1">
      <alignment horizontal="left"/>
    </xf>
    <xf numFmtId="0" fontId="7" fillId="0" borderId="0" xfId="0" applyFont="1" applyFill="1" applyAlignment="1">
      <alignment wrapText="1"/>
    </xf>
    <xf numFmtId="0" fontId="7" fillId="0" borderId="0" xfId="0" applyFont="1" applyAlignment="1">
      <alignment wrapText="1"/>
    </xf>
    <xf numFmtId="0" fontId="14" fillId="0" borderId="12" xfId="0" applyFont="1" applyFill="1" applyBorder="1" applyAlignment="1">
      <alignment horizontal="center"/>
    </xf>
    <xf numFmtId="0" fontId="14" fillId="0" borderId="7" xfId="0" applyFont="1" applyFill="1" applyBorder="1" applyAlignment="1">
      <alignment horizontal="center"/>
    </xf>
    <xf numFmtId="0" fontId="8" fillId="0" borderId="0" xfId="0" applyFont="1" applyFill="1" applyAlignment="1">
      <alignment horizontal="center"/>
    </xf>
    <xf numFmtId="0" fontId="7" fillId="0" borderId="3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4" fontId="10" fillId="0" borderId="3" xfId="0" applyNumberFormat="1" applyFont="1" applyFill="1" applyBorder="1" applyAlignment="1">
      <alignment horizontal="center" vertical="center" wrapText="1"/>
    </xf>
    <xf numFmtId="4" fontId="10" fillId="0" borderId="5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5" fillId="0" borderId="13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/>
    </xf>
    <xf numFmtId="0" fontId="5" fillId="0" borderId="12" xfId="0" applyFont="1" applyFill="1" applyBorder="1" applyAlignment="1">
      <alignment horizontal="center"/>
    </xf>
    <xf numFmtId="0" fontId="5" fillId="0" borderId="7" xfId="0" applyFont="1" applyFill="1" applyBorder="1" applyAlignment="1">
      <alignment horizontal="center"/>
    </xf>
  </cellXfs>
  <cellStyles count="2">
    <cellStyle name="Normalno" xfId="0" builtinId="0"/>
    <cellStyle name="Normalno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7"/>
  <sheetViews>
    <sheetView tabSelected="1" zoomScaleNormal="100" workbookViewId="0">
      <selection activeCell="A53" sqref="A53"/>
    </sheetView>
  </sheetViews>
  <sheetFormatPr defaultRowHeight="12.75" x14ac:dyDescent="0.2"/>
  <cols>
    <col min="1" max="1" width="53.28515625" style="6" customWidth="1"/>
    <col min="2" max="2" width="11.140625" style="6" customWidth="1"/>
    <col min="3" max="3" width="11.28515625" style="28" customWidth="1"/>
    <col min="4" max="4" width="12.42578125" style="6" customWidth="1"/>
    <col min="5" max="5" width="12.140625" style="28" customWidth="1"/>
    <col min="6" max="6" width="9.140625" style="6"/>
    <col min="7" max="7" width="13" style="6" customWidth="1"/>
    <col min="8" max="13" width="9.140625" style="6"/>
    <col min="14" max="14" width="9.140625" style="51"/>
    <col min="15" max="20" width="9.140625" style="55"/>
    <col min="21" max="22" width="9.140625" style="56"/>
    <col min="23" max="23" width="9.140625" style="48"/>
    <col min="24" max="16384" width="9.140625" style="6"/>
  </cols>
  <sheetData>
    <row r="1" spans="1:23" x14ac:dyDescent="0.2">
      <c r="A1" s="8" t="s">
        <v>21</v>
      </c>
      <c r="B1" s="8"/>
      <c r="C1" s="65"/>
    </row>
    <row r="2" spans="1:23" x14ac:dyDescent="0.2">
      <c r="A2" s="8" t="s">
        <v>22</v>
      </c>
      <c r="B2" s="8"/>
      <c r="C2" s="65"/>
    </row>
    <row r="3" spans="1:23" x14ac:dyDescent="0.2">
      <c r="A3" s="29" t="s">
        <v>0</v>
      </c>
      <c r="B3" s="30"/>
      <c r="C3" s="66"/>
    </row>
    <row r="4" spans="1:23" ht="9" customHeight="1" x14ac:dyDescent="0.2">
      <c r="A4" s="29"/>
      <c r="B4" s="30"/>
      <c r="C4" s="66"/>
    </row>
    <row r="5" spans="1:23" ht="9" customHeight="1" x14ac:dyDescent="0.2">
      <c r="A5" s="75"/>
      <c r="B5" s="74"/>
      <c r="C5" s="66"/>
    </row>
    <row r="6" spans="1:23" ht="9" customHeight="1" x14ac:dyDescent="0.2">
      <c r="A6" s="75"/>
      <c r="B6" s="74"/>
      <c r="C6" s="66"/>
    </row>
    <row r="7" spans="1:23" x14ac:dyDescent="0.2">
      <c r="A7" s="176" t="s">
        <v>23</v>
      </c>
      <c r="B7" s="176"/>
      <c r="C7" s="176"/>
      <c r="D7" s="176"/>
      <c r="E7" s="176"/>
    </row>
    <row r="8" spans="1:23" x14ac:dyDescent="0.2">
      <c r="A8" s="176" t="s">
        <v>95</v>
      </c>
      <c r="B8" s="176"/>
      <c r="C8" s="176"/>
      <c r="D8" s="176"/>
      <c r="E8" s="176"/>
    </row>
    <row r="9" spans="1:23" ht="21" customHeight="1" x14ac:dyDescent="0.2">
      <c r="A9" s="9"/>
      <c r="B9" s="9"/>
      <c r="E9" s="72"/>
    </row>
    <row r="10" spans="1:23" x14ac:dyDescent="0.2">
      <c r="A10" s="177" t="s">
        <v>24</v>
      </c>
      <c r="B10" s="177" t="s">
        <v>14</v>
      </c>
      <c r="C10" s="179" t="s">
        <v>103</v>
      </c>
      <c r="D10" s="174" t="s">
        <v>25</v>
      </c>
      <c r="E10" s="175"/>
    </row>
    <row r="11" spans="1:23" ht="37.5" customHeight="1" x14ac:dyDescent="0.2">
      <c r="A11" s="178"/>
      <c r="B11" s="178"/>
      <c r="C11" s="180"/>
      <c r="D11" s="92" t="s">
        <v>26</v>
      </c>
      <c r="E11" s="91" t="s">
        <v>104</v>
      </c>
      <c r="O11" s="57" t="s">
        <v>71</v>
      </c>
      <c r="W11" s="47"/>
    </row>
    <row r="12" spans="1:23" x14ac:dyDescent="0.2">
      <c r="A12" s="34"/>
      <c r="B12" s="34"/>
      <c r="C12" s="67"/>
      <c r="D12" s="34"/>
      <c r="W12" s="47"/>
    </row>
    <row r="13" spans="1:23" x14ac:dyDescent="0.2">
      <c r="A13" s="29" t="s">
        <v>27</v>
      </c>
      <c r="B13" s="29"/>
      <c r="C13" s="68"/>
      <c r="D13" s="29"/>
      <c r="P13" s="55" t="s">
        <v>68</v>
      </c>
      <c r="R13" s="57" t="s">
        <v>72</v>
      </c>
      <c r="W13" s="47"/>
    </row>
    <row r="14" spans="1:23" ht="18.75" customHeight="1" x14ac:dyDescent="0.2">
      <c r="A14" s="102" t="s">
        <v>28</v>
      </c>
      <c r="B14" s="103">
        <f>P14</f>
        <v>492285</v>
      </c>
      <c r="C14" s="104">
        <f>Q14</f>
        <v>410.2</v>
      </c>
      <c r="D14" s="102">
        <f>R14</f>
        <v>398761</v>
      </c>
      <c r="E14" s="104">
        <f>S14</f>
        <v>478.69</v>
      </c>
      <c r="O14" s="55" t="s">
        <v>58</v>
      </c>
      <c r="P14" s="55">
        <v>492285</v>
      </c>
      <c r="Q14" s="55">
        <v>410.2</v>
      </c>
      <c r="R14" s="76">
        <v>398761</v>
      </c>
      <c r="S14" s="76">
        <v>478.69</v>
      </c>
      <c r="W14" s="47"/>
    </row>
    <row r="15" spans="1:23" x14ac:dyDescent="0.2">
      <c r="A15" s="97" t="s">
        <v>42</v>
      </c>
      <c r="B15" s="105">
        <f>P16</f>
        <v>48138</v>
      </c>
      <c r="C15" s="106">
        <f>Q16</f>
        <v>538.54</v>
      </c>
      <c r="D15" s="107">
        <f>R16</f>
        <v>42420</v>
      </c>
      <c r="E15" s="106">
        <f>S16</f>
        <v>565.75</v>
      </c>
      <c r="O15" s="55" t="s">
        <v>59</v>
      </c>
      <c r="P15" s="55">
        <v>207912</v>
      </c>
      <c r="Q15" s="55">
        <v>398.75</v>
      </c>
      <c r="R15" s="76">
        <v>171935</v>
      </c>
      <c r="S15" s="76">
        <v>442.53</v>
      </c>
      <c r="W15" s="47"/>
    </row>
    <row r="16" spans="1:23" x14ac:dyDescent="0.2">
      <c r="A16" s="97" t="s">
        <v>77</v>
      </c>
      <c r="B16" s="105">
        <f>P18</f>
        <v>76809</v>
      </c>
      <c r="C16" s="106">
        <f>Q18</f>
        <v>362.59</v>
      </c>
      <c r="D16" s="107">
        <f>R18</f>
        <v>66550</v>
      </c>
      <c r="E16" s="106">
        <f>S18</f>
        <v>407.52</v>
      </c>
      <c r="O16" s="55" t="s">
        <v>60</v>
      </c>
      <c r="P16" s="55">
        <v>48138</v>
      </c>
      <c r="Q16" s="55">
        <v>538.54</v>
      </c>
      <c r="R16" s="76">
        <v>42420</v>
      </c>
      <c r="S16" s="76">
        <v>565.75</v>
      </c>
      <c r="W16" s="47"/>
    </row>
    <row r="17" spans="1:23" x14ac:dyDescent="0.2">
      <c r="A17" s="108" t="s">
        <v>29</v>
      </c>
      <c r="B17" s="109">
        <f>P20</f>
        <v>617232</v>
      </c>
      <c r="C17" s="110">
        <f>Q20</f>
        <v>414.28</v>
      </c>
      <c r="D17" s="111">
        <f>R20</f>
        <v>507731</v>
      </c>
      <c r="E17" s="110">
        <f>S20</f>
        <v>476.64</v>
      </c>
      <c r="O17" s="55" t="s">
        <v>61</v>
      </c>
      <c r="P17" s="55">
        <v>378</v>
      </c>
      <c r="Q17" s="55">
        <v>441.2</v>
      </c>
      <c r="R17" s="76">
        <v>370</v>
      </c>
      <c r="S17" s="76">
        <v>441.51</v>
      </c>
      <c r="W17" s="47"/>
    </row>
    <row r="18" spans="1:23" x14ac:dyDescent="0.2">
      <c r="A18" s="107" t="s">
        <v>30</v>
      </c>
      <c r="B18" s="105">
        <f>P15</f>
        <v>207912</v>
      </c>
      <c r="C18" s="106">
        <f>Q15</f>
        <v>398.75</v>
      </c>
      <c r="D18" s="107">
        <f>R15</f>
        <v>171935</v>
      </c>
      <c r="E18" s="106">
        <f>S15</f>
        <v>442.53</v>
      </c>
      <c r="O18" s="55" t="s">
        <v>62</v>
      </c>
      <c r="P18" s="55">
        <v>76809</v>
      </c>
      <c r="Q18" s="55">
        <v>362.59</v>
      </c>
      <c r="R18" s="76">
        <v>66550</v>
      </c>
      <c r="S18" s="76">
        <v>407.52</v>
      </c>
      <c r="W18" s="47"/>
    </row>
    <row r="19" spans="1:23" ht="15.75" customHeight="1" x14ac:dyDescent="0.2">
      <c r="A19" s="112" t="s">
        <v>43</v>
      </c>
      <c r="B19" s="105">
        <f>P17</f>
        <v>378</v>
      </c>
      <c r="C19" s="106">
        <f>Q17</f>
        <v>441.2</v>
      </c>
      <c r="D19" s="107">
        <f>R17</f>
        <v>370</v>
      </c>
      <c r="E19" s="106">
        <f>S17</f>
        <v>441.51</v>
      </c>
      <c r="O19" s="55" t="s">
        <v>63</v>
      </c>
      <c r="P19" s="55">
        <v>825522</v>
      </c>
      <c r="Q19" s="55">
        <v>410.38</v>
      </c>
      <c r="R19" s="76">
        <v>680036</v>
      </c>
      <c r="S19" s="76">
        <v>467.99</v>
      </c>
      <c r="T19" s="55">
        <f>SUM(P14:P18)-P19</f>
        <v>0</v>
      </c>
      <c r="U19" s="56">
        <f>SUM(R14:R18)-R19</f>
        <v>0</v>
      </c>
      <c r="V19" s="56">
        <f>SUM(P19,P21,P22)-P23</f>
        <v>0</v>
      </c>
      <c r="W19" s="47"/>
    </row>
    <row r="20" spans="1:23" x14ac:dyDescent="0.2">
      <c r="A20" s="108" t="s">
        <v>31</v>
      </c>
      <c r="B20" s="109">
        <f>P19</f>
        <v>825522</v>
      </c>
      <c r="C20" s="110">
        <f>Q19</f>
        <v>410.38</v>
      </c>
      <c r="D20" s="111">
        <f>R19</f>
        <v>680036</v>
      </c>
      <c r="E20" s="110">
        <f>S19</f>
        <v>467.99</v>
      </c>
      <c r="O20" s="55" t="s">
        <v>64</v>
      </c>
      <c r="P20" s="55">
        <v>617232</v>
      </c>
      <c r="Q20" s="55">
        <v>414.28</v>
      </c>
      <c r="R20" s="76">
        <v>507731</v>
      </c>
      <c r="S20" s="76">
        <v>476.64</v>
      </c>
      <c r="T20" s="55">
        <f>SUM(P14,P16,P18)-P20</f>
        <v>0</v>
      </c>
      <c r="U20" s="56">
        <f>SUM(R14,R16,R18)-R20</f>
        <v>0</v>
      </c>
      <c r="W20" s="47"/>
    </row>
    <row r="21" spans="1:23" x14ac:dyDescent="0.2">
      <c r="A21" s="107" t="s">
        <v>78</v>
      </c>
      <c r="B21" s="105">
        <f t="shared" ref="B21:E22" si="0">P21</f>
        <v>96730</v>
      </c>
      <c r="C21" s="106">
        <f t="shared" si="0"/>
        <v>311.89</v>
      </c>
      <c r="D21" s="107">
        <f t="shared" si="0"/>
        <v>91362</v>
      </c>
      <c r="E21" s="106">
        <f t="shared" si="0"/>
        <v>325.85000000000002</v>
      </c>
      <c r="O21" s="55" t="s">
        <v>65</v>
      </c>
      <c r="P21" s="55">
        <v>96730</v>
      </c>
      <c r="Q21" s="55">
        <v>311.89</v>
      </c>
      <c r="R21" s="76">
        <v>91362</v>
      </c>
      <c r="S21" s="76">
        <v>325.85000000000002</v>
      </c>
      <c r="W21" s="47"/>
    </row>
    <row r="22" spans="1:23" s="32" customFormat="1" ht="16.5" customHeight="1" x14ac:dyDescent="0.2">
      <c r="A22" s="107" t="s">
        <v>32</v>
      </c>
      <c r="B22" s="105">
        <f t="shared" si="0"/>
        <v>210327</v>
      </c>
      <c r="C22" s="106">
        <f t="shared" si="0"/>
        <v>336.34</v>
      </c>
      <c r="D22" s="107">
        <f t="shared" si="0"/>
        <v>177384</v>
      </c>
      <c r="E22" s="113">
        <f t="shared" si="0"/>
        <v>380.1</v>
      </c>
      <c r="G22" s="33"/>
      <c r="N22" s="52"/>
      <c r="O22" s="77" t="s">
        <v>66</v>
      </c>
      <c r="P22" s="77">
        <v>210327</v>
      </c>
      <c r="Q22" s="77">
        <v>336.34</v>
      </c>
      <c r="R22" s="77">
        <v>177384</v>
      </c>
      <c r="S22" s="77">
        <v>380.1</v>
      </c>
      <c r="T22" s="77"/>
      <c r="U22" s="78"/>
      <c r="V22" s="78"/>
      <c r="W22" s="49"/>
    </row>
    <row r="23" spans="1:23" ht="15.75" customHeight="1" x14ac:dyDescent="0.2">
      <c r="A23" s="114" t="s">
        <v>33</v>
      </c>
      <c r="B23" s="38">
        <f>SUM(P19,P21,P22)</f>
        <v>1132579</v>
      </c>
      <c r="C23" s="39">
        <f>Q23</f>
        <v>388.22</v>
      </c>
      <c r="D23" s="40">
        <f>SUM(D20:D22)</f>
        <v>948782</v>
      </c>
      <c r="E23" s="39">
        <f>S23</f>
        <v>437.87</v>
      </c>
      <c r="G23" s="28"/>
      <c r="O23" s="55" t="s">
        <v>67</v>
      </c>
      <c r="P23" s="55">
        <v>1132579</v>
      </c>
      <c r="Q23" s="55">
        <v>388.22</v>
      </c>
      <c r="R23" s="55">
        <v>948782</v>
      </c>
      <c r="S23" s="55">
        <v>437.87</v>
      </c>
      <c r="T23" s="55">
        <f>SUM(P19,P21,P22)-P23</f>
        <v>0</v>
      </c>
      <c r="U23" s="56">
        <f>SUM(R19,R21,R22)-R23</f>
        <v>0</v>
      </c>
      <c r="W23" s="47"/>
    </row>
    <row r="24" spans="1:23" ht="23.25" customHeight="1" x14ac:dyDescent="0.2">
      <c r="A24" s="35"/>
      <c r="B24" s="36"/>
      <c r="C24" s="69"/>
      <c r="D24" s="5"/>
      <c r="O24" s="55" t="s">
        <v>69</v>
      </c>
      <c r="P24" s="79">
        <v>1226775</v>
      </c>
      <c r="Q24" s="79">
        <v>420.57</v>
      </c>
      <c r="R24" s="76">
        <v>1042806</v>
      </c>
      <c r="S24" s="76">
        <v>471.44</v>
      </c>
      <c r="W24" s="47"/>
    </row>
    <row r="25" spans="1:23" x14ac:dyDescent="0.2">
      <c r="A25" s="29" t="s">
        <v>38</v>
      </c>
      <c r="B25" s="29"/>
      <c r="C25" s="68"/>
      <c r="D25" s="29"/>
      <c r="O25" s="55" t="s">
        <v>70</v>
      </c>
      <c r="P25" s="80">
        <f>B46-B38-B30-B23-B45</f>
        <v>0</v>
      </c>
      <c r="R25" s="55">
        <f>D46-D45-D38-D30-D23</f>
        <v>0</v>
      </c>
      <c r="S25" s="81">
        <f>((D23*E23)+(D30*E30)+(D38*E38)+(D45*E45))/D46</f>
        <v>471.4403032491183</v>
      </c>
      <c r="T25" s="55">
        <f>R20-R18-R16-R14</f>
        <v>0</v>
      </c>
      <c r="W25" s="47"/>
    </row>
    <row r="26" spans="1:23" x14ac:dyDescent="0.2">
      <c r="A26" s="12" t="s">
        <v>39</v>
      </c>
      <c r="B26" s="12"/>
      <c r="C26" s="70"/>
      <c r="D26" s="12"/>
      <c r="R26" s="55">
        <f>D46-D45-D38-D30-D23</f>
        <v>0</v>
      </c>
      <c r="W26" s="47"/>
    </row>
    <row r="27" spans="1:23" ht="18.75" customHeight="1" x14ac:dyDescent="0.2">
      <c r="A27" s="115" t="s">
        <v>28</v>
      </c>
      <c r="B27" s="102">
        <f t="shared" ref="B27:E29" si="1">P27</f>
        <v>6782</v>
      </c>
      <c r="C27" s="104">
        <f t="shared" si="1"/>
        <v>652.42999999999995</v>
      </c>
      <c r="D27" s="115">
        <f t="shared" si="1"/>
        <v>6696</v>
      </c>
      <c r="E27" s="104">
        <f t="shared" si="1"/>
        <v>655.20000000000005</v>
      </c>
      <c r="P27" s="55">
        <v>6782</v>
      </c>
      <c r="Q27" s="55">
        <v>652.42999999999995</v>
      </c>
      <c r="R27" s="55">
        <v>6696</v>
      </c>
      <c r="S27" s="55">
        <v>655.20000000000005</v>
      </c>
      <c r="W27" s="47"/>
    </row>
    <row r="28" spans="1:23" x14ac:dyDescent="0.2">
      <c r="A28" s="116" t="s">
        <v>34</v>
      </c>
      <c r="B28" s="107">
        <f t="shared" si="1"/>
        <v>8057</v>
      </c>
      <c r="C28" s="106">
        <f t="shared" si="1"/>
        <v>537.87</v>
      </c>
      <c r="D28" s="116">
        <f t="shared" si="1"/>
        <v>8052</v>
      </c>
      <c r="E28" s="106">
        <f t="shared" si="1"/>
        <v>538.08000000000004</v>
      </c>
      <c r="P28" s="55">
        <v>8057</v>
      </c>
      <c r="Q28" s="55">
        <v>537.87</v>
      </c>
      <c r="R28" s="55">
        <v>8052</v>
      </c>
      <c r="S28" s="55">
        <v>538.08000000000004</v>
      </c>
      <c r="W28" s="47"/>
    </row>
    <row r="29" spans="1:23" s="32" customFormat="1" ht="16.5" customHeight="1" x14ac:dyDescent="0.2">
      <c r="A29" s="116" t="s">
        <v>32</v>
      </c>
      <c r="B29" s="107">
        <f t="shared" si="1"/>
        <v>1237</v>
      </c>
      <c r="C29" s="106">
        <f t="shared" si="1"/>
        <v>619.41999999999996</v>
      </c>
      <c r="D29" s="116">
        <f t="shared" si="1"/>
        <v>1228</v>
      </c>
      <c r="E29" s="106">
        <f t="shared" si="1"/>
        <v>621.95000000000005</v>
      </c>
      <c r="N29" s="52"/>
      <c r="O29" s="77"/>
      <c r="P29" s="77">
        <v>1237</v>
      </c>
      <c r="Q29" s="77">
        <v>619.41999999999996</v>
      </c>
      <c r="R29" s="55">
        <v>1228</v>
      </c>
      <c r="S29" s="55">
        <v>621.95000000000005</v>
      </c>
      <c r="T29" s="77"/>
      <c r="U29" s="78"/>
      <c r="V29" s="78"/>
      <c r="W29" s="49"/>
    </row>
    <row r="30" spans="1:23" ht="15.75" customHeight="1" x14ac:dyDescent="0.2">
      <c r="A30" s="114" t="s">
        <v>1</v>
      </c>
      <c r="B30" s="40">
        <f>SUM(P27:P29)</f>
        <v>16076</v>
      </c>
      <c r="C30" s="39">
        <f>Q30</f>
        <v>592.48</v>
      </c>
      <c r="D30" s="40">
        <f>SUM(D27:D29)</f>
        <v>15976</v>
      </c>
      <c r="E30" s="39">
        <f>S30</f>
        <v>593.61</v>
      </c>
      <c r="P30" s="55">
        <v>16076</v>
      </c>
      <c r="Q30" s="55">
        <v>592.48</v>
      </c>
      <c r="R30" s="55">
        <v>15976</v>
      </c>
      <c r="S30" s="55">
        <v>593.61</v>
      </c>
      <c r="T30" s="55">
        <f>P30-P27-P28-P29</f>
        <v>0</v>
      </c>
      <c r="U30" s="56">
        <f>R30-R27-R28-R29</f>
        <v>0</v>
      </c>
      <c r="W30" s="47"/>
    </row>
    <row r="31" spans="1:23" ht="23.25" customHeight="1" x14ac:dyDescent="0.2">
      <c r="A31" s="15"/>
      <c r="B31" s="16"/>
      <c r="C31" s="17"/>
      <c r="D31" s="19"/>
      <c r="W31" s="47"/>
    </row>
    <row r="32" spans="1:23" x14ac:dyDescent="0.2">
      <c r="A32" s="171" t="s">
        <v>44</v>
      </c>
      <c r="B32" s="171"/>
      <c r="C32" s="171"/>
      <c r="D32" s="171"/>
      <c r="E32" s="171"/>
      <c r="W32" s="47"/>
    </row>
    <row r="33" spans="1:23" x14ac:dyDescent="0.2">
      <c r="A33" s="14" t="s">
        <v>45</v>
      </c>
      <c r="W33" s="47"/>
    </row>
    <row r="34" spans="1:23" ht="15" customHeight="1" x14ac:dyDescent="0.2">
      <c r="A34" s="102" t="s">
        <v>47</v>
      </c>
      <c r="B34" s="115">
        <f t="shared" ref="B34:E37" si="2">P34</f>
        <v>2390</v>
      </c>
      <c r="C34" s="117">
        <f t="shared" si="2"/>
        <v>457.48</v>
      </c>
      <c r="D34" s="115">
        <f t="shared" si="2"/>
        <v>2390</v>
      </c>
      <c r="E34" s="104">
        <f t="shared" si="2"/>
        <v>457.48</v>
      </c>
      <c r="P34" s="55">
        <v>2390</v>
      </c>
      <c r="Q34" s="55">
        <v>457.48</v>
      </c>
      <c r="R34" s="55">
        <v>2390</v>
      </c>
      <c r="S34" s="55">
        <v>457.48</v>
      </c>
      <c r="W34" s="47"/>
    </row>
    <row r="35" spans="1:23" ht="15" customHeight="1" x14ac:dyDescent="0.2">
      <c r="A35" s="118" t="s">
        <v>79</v>
      </c>
      <c r="B35" s="116">
        <f>P35</f>
        <v>1649</v>
      </c>
      <c r="C35" s="119">
        <f>Q35</f>
        <v>575.73</v>
      </c>
      <c r="D35" s="116">
        <f>R35</f>
        <v>1646</v>
      </c>
      <c r="E35" s="120">
        <f>S35</f>
        <v>575.94000000000005</v>
      </c>
      <c r="P35" s="55">
        <v>1649</v>
      </c>
      <c r="Q35" s="55">
        <v>575.73</v>
      </c>
      <c r="R35" s="55">
        <v>1646</v>
      </c>
      <c r="S35" s="55">
        <v>575.94000000000005</v>
      </c>
      <c r="W35" s="47"/>
    </row>
    <row r="36" spans="1:23" ht="15" customHeight="1" x14ac:dyDescent="0.2">
      <c r="A36" s="97" t="s">
        <v>78</v>
      </c>
      <c r="B36" s="116">
        <f t="shared" si="2"/>
        <v>52230</v>
      </c>
      <c r="C36" s="119">
        <f t="shared" si="2"/>
        <v>880.39</v>
      </c>
      <c r="D36" s="116">
        <f t="shared" si="2"/>
        <v>52169</v>
      </c>
      <c r="E36" s="120">
        <f t="shared" si="2"/>
        <v>880.85</v>
      </c>
      <c r="P36" s="55">
        <v>52230</v>
      </c>
      <c r="Q36" s="55">
        <v>880.39</v>
      </c>
      <c r="R36" s="55">
        <v>52169</v>
      </c>
      <c r="S36" s="55">
        <v>880.85</v>
      </c>
      <c r="W36" s="47"/>
    </row>
    <row r="37" spans="1:23" s="32" customFormat="1" ht="15" customHeight="1" x14ac:dyDescent="0.2">
      <c r="A37" s="97" t="s">
        <v>32</v>
      </c>
      <c r="B37" s="116">
        <f t="shared" si="2"/>
        <v>15096</v>
      </c>
      <c r="C37" s="119">
        <f t="shared" si="2"/>
        <v>1011.61</v>
      </c>
      <c r="D37" s="116">
        <f t="shared" si="2"/>
        <v>15088</v>
      </c>
      <c r="E37" s="120">
        <f t="shared" si="2"/>
        <v>1011.87</v>
      </c>
      <c r="N37" s="52"/>
      <c r="O37" s="77"/>
      <c r="P37" s="77">
        <v>15096</v>
      </c>
      <c r="Q37" s="77">
        <v>1011.61</v>
      </c>
      <c r="R37" s="77">
        <v>15088</v>
      </c>
      <c r="S37" s="77">
        <v>1011.87</v>
      </c>
      <c r="T37" s="77"/>
      <c r="U37" s="78"/>
      <c r="V37" s="78"/>
      <c r="W37" s="49"/>
    </row>
    <row r="38" spans="1:23" ht="17.25" customHeight="1" x14ac:dyDescent="0.2">
      <c r="A38" s="114" t="s">
        <v>1</v>
      </c>
      <c r="B38" s="40">
        <f>SUM(P34:P37)</f>
        <v>71365</v>
      </c>
      <c r="C38" s="39">
        <f>Q38</f>
        <v>886.94</v>
      </c>
      <c r="D38" s="40">
        <f>SUM(D34:D37)</f>
        <v>71293</v>
      </c>
      <c r="E38" s="39">
        <f>S38</f>
        <v>887.34</v>
      </c>
      <c r="P38" s="55">
        <v>71365</v>
      </c>
      <c r="Q38" s="55">
        <v>886.94</v>
      </c>
      <c r="R38" s="55">
        <v>71293</v>
      </c>
      <c r="S38" s="55">
        <v>887.34</v>
      </c>
      <c r="T38" s="55">
        <f>P38-P34-P35-P36-P37</f>
        <v>0</v>
      </c>
      <c r="U38" s="56">
        <f>R38-R34-R35-R36-R37</f>
        <v>0</v>
      </c>
      <c r="W38" s="47"/>
    </row>
    <row r="39" spans="1:23" ht="23.25" customHeight="1" x14ac:dyDescent="0.2">
      <c r="A39" s="12"/>
      <c r="B39" s="41"/>
      <c r="C39" s="71"/>
      <c r="D39" s="42"/>
      <c r="E39" s="73"/>
      <c r="W39" s="47"/>
    </row>
    <row r="40" spans="1:23" x14ac:dyDescent="0.2">
      <c r="A40" s="12" t="s">
        <v>40</v>
      </c>
      <c r="B40" s="12"/>
      <c r="C40" s="70"/>
      <c r="D40" s="12"/>
      <c r="W40" s="47"/>
    </row>
    <row r="41" spans="1:23" x14ac:dyDescent="0.2">
      <c r="A41" s="12" t="s">
        <v>41</v>
      </c>
      <c r="B41" s="12"/>
      <c r="C41" s="70"/>
      <c r="D41" s="12"/>
      <c r="W41" s="47"/>
    </row>
    <row r="42" spans="1:23" x14ac:dyDescent="0.2">
      <c r="A42" s="12" t="s">
        <v>53</v>
      </c>
      <c r="B42" s="12"/>
      <c r="C42" s="70"/>
      <c r="D42" s="12"/>
      <c r="W42" s="47"/>
    </row>
    <row r="43" spans="1:23" ht="18.75" customHeight="1" x14ac:dyDescent="0.2">
      <c r="A43" s="93" t="s">
        <v>34</v>
      </c>
      <c r="B43" s="94">
        <f t="shared" ref="B43:E44" si="3">P43</f>
        <v>5686</v>
      </c>
      <c r="C43" s="95">
        <f t="shared" si="3"/>
        <v>510.45</v>
      </c>
      <c r="D43" s="94">
        <f t="shared" si="3"/>
        <v>5686</v>
      </c>
      <c r="E43" s="96">
        <f t="shared" si="3"/>
        <v>510.45</v>
      </c>
      <c r="P43" s="55">
        <v>5686</v>
      </c>
      <c r="Q43" s="55">
        <v>510.45</v>
      </c>
      <c r="R43" s="55">
        <v>5686</v>
      </c>
      <c r="S43" s="55">
        <v>510.45</v>
      </c>
      <c r="W43" s="47"/>
    </row>
    <row r="44" spans="1:23" s="32" customFormat="1" ht="16.5" customHeight="1" x14ac:dyDescent="0.2">
      <c r="A44" s="97" t="s">
        <v>32</v>
      </c>
      <c r="B44" s="98">
        <f t="shared" si="3"/>
        <v>1069</v>
      </c>
      <c r="C44" s="99">
        <f t="shared" si="3"/>
        <v>496.27</v>
      </c>
      <c r="D44" s="100">
        <f t="shared" si="3"/>
        <v>1069</v>
      </c>
      <c r="E44" s="101">
        <f t="shared" si="3"/>
        <v>496.27</v>
      </c>
      <c r="N44" s="52"/>
      <c r="O44" s="77"/>
      <c r="P44" s="55">
        <v>1069</v>
      </c>
      <c r="Q44" s="55">
        <v>496.27</v>
      </c>
      <c r="R44" s="77">
        <v>1069</v>
      </c>
      <c r="S44" s="77">
        <v>496.27</v>
      </c>
      <c r="T44" s="77"/>
      <c r="U44" s="78"/>
      <c r="V44" s="78"/>
      <c r="W44" s="49"/>
    </row>
    <row r="45" spans="1:23" ht="15" customHeight="1" x14ac:dyDescent="0.2">
      <c r="A45" s="114" t="s">
        <v>1</v>
      </c>
      <c r="B45" s="40">
        <f>SUM(B43:B44)</f>
        <v>6755</v>
      </c>
      <c r="C45" s="39">
        <f>Q45</f>
        <v>508.21</v>
      </c>
      <c r="D45" s="43">
        <f>R45</f>
        <v>6755</v>
      </c>
      <c r="E45" s="39">
        <f>S45</f>
        <v>508.21</v>
      </c>
      <c r="P45" s="55">
        <v>6755</v>
      </c>
      <c r="Q45" s="55">
        <v>508.21</v>
      </c>
      <c r="R45" s="55">
        <v>6755</v>
      </c>
      <c r="S45" s="55">
        <v>508.21</v>
      </c>
      <c r="W45" s="47"/>
    </row>
    <row r="46" spans="1:23" ht="18" customHeight="1" x14ac:dyDescent="0.2">
      <c r="A46" s="114" t="s">
        <v>35</v>
      </c>
      <c r="B46" s="38">
        <f>SUM(B23,B30,B38,B45)</f>
        <v>1226775</v>
      </c>
      <c r="C46" s="39">
        <f>Q24</f>
        <v>420.57</v>
      </c>
      <c r="D46" s="40">
        <f>SUM(D23,D30,D38,D45)</f>
        <v>1042806</v>
      </c>
      <c r="E46" s="39">
        <f>S24</f>
        <v>471.44</v>
      </c>
    </row>
    <row r="47" spans="1:23" ht="20.25" customHeight="1" x14ac:dyDescent="0.2">
      <c r="A47" s="15"/>
      <c r="B47" s="16"/>
      <c r="C47" s="17"/>
      <c r="D47" s="16"/>
      <c r="E47" s="17"/>
    </row>
    <row r="48" spans="1:23" x14ac:dyDescent="0.2">
      <c r="A48" s="12" t="s">
        <v>36</v>
      </c>
      <c r="B48" s="18"/>
      <c r="C48" s="19"/>
      <c r="D48" s="19"/>
      <c r="P48" s="55" t="s">
        <v>75</v>
      </c>
    </row>
    <row r="49" spans="1:22" x14ac:dyDescent="0.2">
      <c r="A49" s="37" t="s">
        <v>37</v>
      </c>
      <c r="B49" s="4"/>
      <c r="C49" s="5"/>
      <c r="D49" s="5"/>
      <c r="O49" s="77"/>
      <c r="P49" s="82">
        <f>((B23*C23)+(B30*C30)+(B38*C38)+(B45*C45))/(B23+B30+B38+B45)</f>
        <v>420.56934605775314</v>
      </c>
      <c r="Q49" s="82">
        <f>((D23*E23)+(D30*E30)+(D38*E38)+(D45*E45))/(D23+D30+D38+D45)</f>
        <v>471.4403032491183</v>
      </c>
      <c r="R49" s="77"/>
      <c r="S49" s="77"/>
      <c r="T49" s="77"/>
      <c r="U49" s="78"/>
      <c r="V49" s="78"/>
    </row>
    <row r="50" spans="1:22" ht="10.5" customHeight="1" x14ac:dyDescent="0.2">
      <c r="A50" s="172"/>
      <c r="B50" s="173"/>
      <c r="C50" s="173"/>
      <c r="D50" s="173"/>
      <c r="E50" s="173"/>
      <c r="P50" s="80">
        <f>B23+B30+B38+B45</f>
        <v>1226775</v>
      </c>
      <c r="Q50" s="55">
        <f>D23+D30+D38+D45</f>
        <v>1042806</v>
      </c>
    </row>
    <row r="51" spans="1:22" ht="15.75" customHeight="1" x14ac:dyDescent="0.2">
      <c r="A51" s="85" t="s">
        <v>96</v>
      </c>
      <c r="B51" s="85"/>
      <c r="C51" s="85"/>
      <c r="D51" s="85"/>
      <c r="M51" s="50"/>
      <c r="P51" s="57" t="s">
        <v>76</v>
      </c>
      <c r="Q51" s="83">
        <f>P24-P50</f>
        <v>0</v>
      </c>
      <c r="R51" s="84">
        <f>Q24-P49</f>
        <v>6.5394224685633162E-4</v>
      </c>
      <c r="S51" s="57">
        <f>Q50-R24</f>
        <v>0</v>
      </c>
      <c r="T51" s="84">
        <f>Q49-S24</f>
        <v>3.0324911830348356E-4</v>
      </c>
    </row>
    <row r="52" spans="1:22" ht="14.25" customHeight="1" x14ac:dyDescent="0.2">
      <c r="A52" s="126" t="s">
        <v>106</v>
      </c>
      <c r="B52" s="170"/>
      <c r="C52" s="170"/>
      <c r="D52" s="90"/>
      <c r="F52" s="44"/>
      <c r="G52" s="44"/>
      <c r="H52" s="44"/>
      <c r="I52" s="44"/>
      <c r="J52" s="44"/>
      <c r="N52" s="53"/>
      <c r="P52" s="57"/>
      <c r="Q52" s="83">
        <f>B46-P50</f>
        <v>0</v>
      </c>
      <c r="R52" s="57">
        <f>D46-Q50</f>
        <v>0</v>
      </c>
      <c r="S52" s="57"/>
      <c r="T52" s="57"/>
    </row>
    <row r="53" spans="1:22" ht="7.5" customHeight="1" x14ac:dyDescent="0.2">
      <c r="A53" s="90"/>
      <c r="B53" s="90"/>
      <c r="C53" s="90"/>
      <c r="D53" s="90"/>
    </row>
    <row r="55" spans="1:22" ht="0.75" hidden="1" customHeight="1" x14ac:dyDescent="0.2"/>
    <row r="56" spans="1:22" hidden="1" x14ac:dyDescent="0.2">
      <c r="N56" s="54"/>
    </row>
    <row r="57" spans="1:22" hidden="1" x14ac:dyDescent="0.2"/>
  </sheetData>
  <mergeCells count="8">
    <mergeCell ref="A32:E32"/>
    <mergeCell ref="A50:E50"/>
    <mergeCell ref="D10:E10"/>
    <mergeCell ref="A7:E7"/>
    <mergeCell ref="A8:E8"/>
    <mergeCell ref="A10:A11"/>
    <mergeCell ref="B10:B11"/>
    <mergeCell ref="C10:C11"/>
  </mergeCells>
  <pageMargins left="0.51181102362204722" right="0.51181102362204722" top="0.74803149606299213" bottom="0.74803149606299213" header="0.31496062992125984" footer="0.31496062992125984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5"/>
  <sheetViews>
    <sheetView topLeftCell="A7" zoomScale="110" zoomScaleNormal="110" workbookViewId="0">
      <selection activeCell="J65" sqref="J65"/>
    </sheetView>
  </sheetViews>
  <sheetFormatPr defaultRowHeight="12" x14ac:dyDescent="0.2"/>
  <cols>
    <col min="1" max="1" width="13.85546875" style="3" customWidth="1"/>
    <col min="2" max="2" width="8.7109375" style="3" bestFit="1" customWidth="1"/>
    <col min="3" max="3" width="9.28515625" style="46" customWidth="1"/>
    <col min="4" max="4" width="8.85546875" style="3" customWidth="1"/>
    <col min="5" max="5" width="9.85546875" style="46" customWidth="1"/>
    <col min="6" max="6" width="8.85546875" style="3" customWidth="1"/>
    <col min="7" max="7" width="10.28515625" style="46" customWidth="1"/>
    <col min="8" max="8" width="9.140625" style="3"/>
    <col min="9" max="9" width="9.5703125" style="46" customWidth="1"/>
    <col min="10" max="10" width="16.140625" style="3" customWidth="1"/>
    <col min="11" max="11" width="9.140625" style="3" customWidth="1"/>
    <col min="12" max="12" width="9.140625" style="46"/>
    <col min="13" max="13" width="8.85546875" style="3" customWidth="1"/>
    <col min="14" max="14" width="9.140625" style="46"/>
    <col min="15" max="15" width="8.85546875" style="3" customWidth="1"/>
    <col min="16" max="16" width="9.140625" style="46"/>
    <col min="17" max="17" width="9.85546875" style="3" customWidth="1"/>
    <col min="18" max="18" width="9.7109375" style="46" customWidth="1"/>
    <col min="19" max="19" width="9.140625" style="3" customWidth="1"/>
    <col min="20" max="20" width="11.85546875" style="3" customWidth="1"/>
    <col min="21" max="24" width="9.140625" style="3" customWidth="1"/>
    <col min="25" max="16384" width="9.140625" style="3"/>
  </cols>
  <sheetData>
    <row r="1" spans="1:18" x14ac:dyDescent="0.2">
      <c r="A1" s="20" t="s">
        <v>2</v>
      </c>
      <c r="B1" s="20"/>
      <c r="C1" s="58"/>
      <c r="J1" s="20" t="s">
        <v>2</v>
      </c>
      <c r="K1" s="20"/>
      <c r="L1" s="58"/>
    </row>
    <row r="2" spans="1:18" x14ac:dyDescent="0.2">
      <c r="A2" s="20" t="s">
        <v>3</v>
      </c>
      <c r="B2" s="20"/>
      <c r="C2" s="58"/>
      <c r="J2" s="20" t="s">
        <v>3</v>
      </c>
      <c r="K2" s="20"/>
      <c r="L2" s="58"/>
    </row>
    <row r="3" spans="1:18" x14ac:dyDescent="0.2">
      <c r="A3" s="21" t="s">
        <v>0</v>
      </c>
      <c r="B3" s="21"/>
      <c r="C3" s="59"/>
      <c r="J3" s="21" t="s">
        <v>0</v>
      </c>
      <c r="K3" s="21"/>
      <c r="L3" s="59"/>
    </row>
    <row r="4" spans="1:18" x14ac:dyDescent="0.2">
      <c r="A4" s="21"/>
      <c r="B4" s="21"/>
      <c r="C4" s="59"/>
      <c r="J4" s="21"/>
      <c r="K4" s="21"/>
      <c r="L4" s="59"/>
    </row>
    <row r="6" spans="1:18" ht="12.75" x14ac:dyDescent="0.2">
      <c r="A6" s="181" t="s">
        <v>98</v>
      </c>
      <c r="B6" s="181"/>
      <c r="C6" s="181"/>
      <c r="D6" s="181"/>
      <c r="E6" s="181"/>
      <c r="F6" s="181"/>
      <c r="G6" s="181"/>
      <c r="H6" s="181"/>
      <c r="I6" s="181"/>
      <c r="J6" s="181" t="s">
        <v>99</v>
      </c>
      <c r="K6" s="181"/>
      <c r="L6" s="181"/>
      <c r="M6" s="181"/>
      <c r="N6" s="181"/>
      <c r="O6" s="181"/>
      <c r="P6" s="181"/>
      <c r="Q6" s="181"/>
      <c r="R6" s="181"/>
    </row>
    <row r="7" spans="1:18" ht="12.75" x14ac:dyDescent="0.2">
      <c r="A7" s="181" t="s">
        <v>100</v>
      </c>
      <c r="B7" s="181"/>
      <c r="C7" s="181"/>
      <c r="D7" s="181"/>
      <c r="E7" s="181"/>
      <c r="F7" s="181"/>
      <c r="G7" s="181"/>
      <c r="H7" s="181"/>
      <c r="I7" s="181"/>
      <c r="J7" s="181" t="s">
        <v>100</v>
      </c>
      <c r="K7" s="181"/>
      <c r="L7" s="181"/>
      <c r="M7" s="181"/>
      <c r="N7" s="181"/>
      <c r="O7" s="181"/>
      <c r="P7" s="181"/>
      <c r="Q7" s="181"/>
      <c r="R7" s="181"/>
    </row>
    <row r="8" spans="1:18" ht="12.75" x14ac:dyDescent="0.2">
      <c r="A8" s="182" t="s">
        <v>48</v>
      </c>
      <c r="B8" s="182"/>
      <c r="C8" s="182"/>
      <c r="D8" s="182"/>
      <c r="E8" s="182"/>
      <c r="F8" s="182"/>
      <c r="G8" s="182"/>
      <c r="H8" s="182"/>
      <c r="I8" s="182"/>
      <c r="J8" s="181" t="s">
        <v>46</v>
      </c>
      <c r="K8" s="181"/>
      <c r="L8" s="181"/>
      <c r="M8" s="181"/>
      <c r="N8" s="181"/>
      <c r="O8" s="181"/>
      <c r="P8" s="181"/>
      <c r="Q8" s="181"/>
      <c r="R8" s="181"/>
    </row>
    <row r="9" spans="1:18" ht="12.75" x14ac:dyDescent="0.2">
      <c r="A9" s="31"/>
      <c r="B9" s="31"/>
      <c r="C9" s="63"/>
      <c r="D9" s="31"/>
      <c r="E9" s="63"/>
      <c r="F9" s="31"/>
      <c r="G9" s="63"/>
      <c r="H9" s="31"/>
      <c r="I9" s="63"/>
      <c r="J9" s="181" t="s">
        <v>49</v>
      </c>
      <c r="K9" s="181"/>
      <c r="L9" s="181"/>
      <c r="M9" s="181"/>
      <c r="N9" s="181"/>
      <c r="O9" s="181"/>
      <c r="P9" s="181"/>
      <c r="Q9" s="181"/>
      <c r="R9" s="181"/>
    </row>
    <row r="10" spans="1:18" x14ac:dyDescent="0.2">
      <c r="A10" s="183" t="str">
        <f>'u veljači 2023.'!A8:E8</f>
        <v>za siječanj 2023. (isplata u veljači 2023.)</v>
      </c>
      <c r="B10" s="183"/>
      <c r="C10" s="183"/>
      <c r="D10" s="183"/>
      <c r="E10" s="183"/>
      <c r="F10" s="183"/>
      <c r="G10" s="183"/>
      <c r="H10" s="183"/>
      <c r="I10" s="183"/>
      <c r="J10" s="1"/>
      <c r="K10" s="1"/>
      <c r="L10" s="64"/>
      <c r="M10" s="1"/>
      <c r="N10" s="64"/>
      <c r="O10" s="1"/>
      <c r="P10" s="64"/>
      <c r="Q10" s="1"/>
      <c r="R10" s="64"/>
    </row>
    <row r="11" spans="1:18" ht="12.75" customHeight="1" x14ac:dyDescent="0.2">
      <c r="J11" s="183" t="str">
        <f>A10</f>
        <v>za siječanj 2023. (isplata u veljači 2023.)</v>
      </c>
      <c r="K11" s="183"/>
      <c r="L11" s="183"/>
      <c r="M11" s="183"/>
      <c r="N11" s="183"/>
      <c r="O11" s="183"/>
      <c r="P11" s="183"/>
      <c r="Q11" s="183"/>
      <c r="R11" s="183"/>
    </row>
    <row r="12" spans="1:18" x14ac:dyDescent="0.2">
      <c r="A12" s="21" t="s">
        <v>4</v>
      </c>
      <c r="J12" s="21" t="s">
        <v>5</v>
      </c>
    </row>
    <row r="13" spans="1:18" ht="12.75" customHeight="1" x14ac:dyDescent="0.2">
      <c r="A13" s="187" t="s">
        <v>105</v>
      </c>
      <c r="B13" s="184" t="s">
        <v>6</v>
      </c>
      <c r="C13" s="185"/>
      <c r="D13" s="185"/>
      <c r="E13" s="185"/>
      <c r="F13" s="185"/>
      <c r="G13" s="185"/>
      <c r="H13" s="185"/>
      <c r="I13" s="186"/>
      <c r="J13" s="187" t="s">
        <v>105</v>
      </c>
      <c r="K13" s="184" t="s">
        <v>6</v>
      </c>
      <c r="L13" s="185"/>
      <c r="M13" s="185"/>
      <c r="N13" s="185"/>
      <c r="O13" s="185"/>
      <c r="P13" s="185"/>
      <c r="Q13" s="185"/>
      <c r="R13" s="186"/>
    </row>
    <row r="14" spans="1:18" x14ac:dyDescent="0.2">
      <c r="A14" s="188"/>
      <c r="B14" s="184" t="s">
        <v>1</v>
      </c>
      <c r="C14" s="186"/>
      <c r="D14" s="184" t="s">
        <v>7</v>
      </c>
      <c r="E14" s="186"/>
      <c r="F14" s="184" t="s">
        <v>50</v>
      </c>
      <c r="G14" s="186"/>
      <c r="H14" s="184" t="s">
        <v>8</v>
      </c>
      <c r="I14" s="186"/>
      <c r="J14" s="188"/>
      <c r="K14" s="184" t="s">
        <v>1</v>
      </c>
      <c r="L14" s="186"/>
      <c r="M14" s="184" t="s">
        <v>80</v>
      </c>
      <c r="N14" s="186"/>
      <c r="O14" s="184" t="s">
        <v>50</v>
      </c>
      <c r="P14" s="186"/>
      <c r="Q14" s="184" t="s">
        <v>8</v>
      </c>
      <c r="R14" s="186"/>
    </row>
    <row r="15" spans="1:18" ht="39.75" customHeight="1" x14ac:dyDescent="0.2">
      <c r="A15" s="189"/>
      <c r="B15" s="121" t="s">
        <v>13</v>
      </c>
      <c r="C15" s="122" t="s">
        <v>102</v>
      </c>
      <c r="D15" s="123" t="s">
        <v>13</v>
      </c>
      <c r="E15" s="122" t="s">
        <v>102</v>
      </c>
      <c r="F15" s="123" t="s">
        <v>13</v>
      </c>
      <c r="G15" s="122" t="s">
        <v>102</v>
      </c>
      <c r="H15" s="123" t="s">
        <v>14</v>
      </c>
      <c r="I15" s="122" t="s">
        <v>102</v>
      </c>
      <c r="J15" s="189"/>
      <c r="K15" s="121" t="s">
        <v>13</v>
      </c>
      <c r="L15" s="122" t="s">
        <v>102</v>
      </c>
      <c r="M15" s="123" t="s">
        <v>13</v>
      </c>
      <c r="N15" s="122" t="s">
        <v>102</v>
      </c>
      <c r="O15" s="123" t="s">
        <v>13</v>
      </c>
      <c r="P15" s="122" t="s">
        <v>102</v>
      </c>
      <c r="Q15" s="123" t="s">
        <v>14</v>
      </c>
      <c r="R15" s="122" t="s">
        <v>102</v>
      </c>
    </row>
    <row r="16" spans="1:18" s="167" customFormat="1" ht="8.25" customHeight="1" x14ac:dyDescent="0.2">
      <c r="A16" s="165">
        <v>0</v>
      </c>
      <c r="B16" s="165">
        <v>1</v>
      </c>
      <c r="C16" s="165">
        <v>2</v>
      </c>
      <c r="D16" s="165">
        <v>3</v>
      </c>
      <c r="E16" s="165">
        <v>4</v>
      </c>
      <c r="F16" s="165">
        <v>5</v>
      </c>
      <c r="G16" s="165">
        <v>6</v>
      </c>
      <c r="H16" s="165">
        <v>7</v>
      </c>
      <c r="I16" s="165">
        <v>8</v>
      </c>
      <c r="J16" s="165">
        <v>0</v>
      </c>
      <c r="K16" s="165">
        <v>1</v>
      </c>
      <c r="L16" s="165">
        <v>2</v>
      </c>
      <c r="M16" s="165">
        <v>3</v>
      </c>
      <c r="N16" s="165">
        <v>4</v>
      </c>
      <c r="O16" s="165">
        <v>5</v>
      </c>
      <c r="P16" s="165">
        <v>6</v>
      </c>
      <c r="Q16" s="165">
        <v>7</v>
      </c>
      <c r="R16" s="165">
        <v>8</v>
      </c>
    </row>
    <row r="17" spans="1:22" s="128" customFormat="1" x14ac:dyDescent="0.2">
      <c r="A17" s="144" t="s">
        <v>81</v>
      </c>
      <c r="B17" s="145">
        <v>87438</v>
      </c>
      <c r="C17" s="146">
        <v>33.119999999999997</v>
      </c>
      <c r="D17" s="147">
        <v>63532</v>
      </c>
      <c r="E17" s="148">
        <v>33.1</v>
      </c>
      <c r="F17" s="147">
        <v>4538</v>
      </c>
      <c r="G17" s="148">
        <v>38.83</v>
      </c>
      <c r="H17" s="147">
        <v>19368</v>
      </c>
      <c r="I17" s="149">
        <v>31.82</v>
      </c>
      <c r="J17" s="144" t="s">
        <v>81</v>
      </c>
      <c r="K17" s="145" t="s">
        <v>73</v>
      </c>
      <c r="L17" s="150" t="s">
        <v>74</v>
      </c>
      <c r="M17" s="147" t="s">
        <v>73</v>
      </c>
      <c r="N17" s="148" t="s">
        <v>74</v>
      </c>
      <c r="O17" s="147" t="s">
        <v>73</v>
      </c>
      <c r="P17" s="151" t="s">
        <v>74</v>
      </c>
      <c r="Q17" s="147" t="s">
        <v>73</v>
      </c>
      <c r="R17" s="149" t="s">
        <v>74</v>
      </c>
    </row>
    <row r="18" spans="1:22" s="128" customFormat="1" x14ac:dyDescent="0.2">
      <c r="A18" s="144" t="s">
        <v>82</v>
      </c>
      <c r="B18" s="145">
        <v>56546</v>
      </c>
      <c r="C18" s="150">
        <v>105.15</v>
      </c>
      <c r="D18" s="147">
        <v>39599</v>
      </c>
      <c r="E18" s="148">
        <v>104.53</v>
      </c>
      <c r="F18" s="147">
        <v>4420</v>
      </c>
      <c r="G18" s="148">
        <v>107.09</v>
      </c>
      <c r="H18" s="147">
        <v>12527</v>
      </c>
      <c r="I18" s="149">
        <v>106.43</v>
      </c>
      <c r="J18" s="144" t="s">
        <v>82</v>
      </c>
      <c r="K18" s="145">
        <v>11</v>
      </c>
      <c r="L18" s="150">
        <v>130.02000000000001</v>
      </c>
      <c r="M18" s="147">
        <v>2</v>
      </c>
      <c r="N18" s="148">
        <v>136.34</v>
      </c>
      <c r="O18" s="147">
        <v>9</v>
      </c>
      <c r="P18" s="148">
        <v>128.61000000000001</v>
      </c>
      <c r="Q18" s="147" t="s">
        <v>73</v>
      </c>
      <c r="R18" s="149" t="s">
        <v>74</v>
      </c>
    </row>
    <row r="19" spans="1:22" s="128" customFormat="1" x14ac:dyDescent="0.2">
      <c r="A19" s="144" t="s">
        <v>83</v>
      </c>
      <c r="B19" s="145">
        <v>74932</v>
      </c>
      <c r="C19" s="150">
        <v>171.99</v>
      </c>
      <c r="D19" s="147">
        <v>46194</v>
      </c>
      <c r="E19" s="148">
        <v>170.96</v>
      </c>
      <c r="F19" s="147">
        <v>7316</v>
      </c>
      <c r="G19" s="148">
        <v>173.28</v>
      </c>
      <c r="H19" s="147">
        <v>21422</v>
      </c>
      <c r="I19" s="149">
        <v>173.76</v>
      </c>
      <c r="J19" s="144" t="s">
        <v>83</v>
      </c>
      <c r="K19" s="145">
        <v>30</v>
      </c>
      <c r="L19" s="150">
        <v>175.68</v>
      </c>
      <c r="M19" s="147">
        <v>1</v>
      </c>
      <c r="N19" s="148">
        <v>194.14</v>
      </c>
      <c r="O19" s="147">
        <v>26</v>
      </c>
      <c r="P19" s="148">
        <v>174.09</v>
      </c>
      <c r="Q19" s="147">
        <v>3</v>
      </c>
      <c r="R19" s="149">
        <v>183.3</v>
      </c>
    </row>
    <row r="20" spans="1:22" s="128" customFormat="1" x14ac:dyDescent="0.2">
      <c r="A20" s="144" t="s">
        <v>84</v>
      </c>
      <c r="B20" s="145">
        <v>115364</v>
      </c>
      <c r="C20" s="150">
        <v>237.6</v>
      </c>
      <c r="D20" s="147">
        <v>71602</v>
      </c>
      <c r="E20" s="148">
        <v>238.04</v>
      </c>
      <c r="F20" s="147">
        <v>18244</v>
      </c>
      <c r="G20" s="148">
        <v>238.47</v>
      </c>
      <c r="H20" s="147">
        <v>25518</v>
      </c>
      <c r="I20" s="149">
        <v>235.76</v>
      </c>
      <c r="J20" s="144" t="s">
        <v>84</v>
      </c>
      <c r="K20" s="145">
        <v>102</v>
      </c>
      <c r="L20" s="150">
        <v>241.89</v>
      </c>
      <c r="M20" s="147">
        <v>1</v>
      </c>
      <c r="N20" s="148">
        <v>237</v>
      </c>
      <c r="O20" s="147">
        <v>88</v>
      </c>
      <c r="P20" s="148">
        <v>241.52</v>
      </c>
      <c r="Q20" s="147">
        <v>13</v>
      </c>
      <c r="R20" s="149">
        <v>244.8</v>
      </c>
      <c r="U20" s="152"/>
    </row>
    <row r="21" spans="1:22" s="128" customFormat="1" x14ac:dyDescent="0.2">
      <c r="A21" s="144" t="s">
        <v>85</v>
      </c>
      <c r="B21" s="145">
        <v>172646</v>
      </c>
      <c r="C21" s="150">
        <v>307.98</v>
      </c>
      <c r="D21" s="147">
        <v>115595</v>
      </c>
      <c r="E21" s="148">
        <v>308.75</v>
      </c>
      <c r="F21" s="147">
        <v>26921</v>
      </c>
      <c r="G21" s="148">
        <v>304.06</v>
      </c>
      <c r="H21" s="147">
        <v>30130</v>
      </c>
      <c r="I21" s="149">
        <v>308.51</v>
      </c>
      <c r="J21" s="144" t="s">
        <v>85</v>
      </c>
      <c r="K21" s="145">
        <v>454</v>
      </c>
      <c r="L21" s="150">
        <v>319.94</v>
      </c>
      <c r="M21" s="147">
        <v>7</v>
      </c>
      <c r="N21" s="148">
        <v>331.93</v>
      </c>
      <c r="O21" s="147">
        <v>262</v>
      </c>
      <c r="P21" s="148">
        <v>316.39999999999998</v>
      </c>
      <c r="Q21" s="147">
        <v>185</v>
      </c>
      <c r="R21" s="149">
        <v>324.5</v>
      </c>
      <c r="U21" s="152"/>
    </row>
    <row r="22" spans="1:22" s="128" customFormat="1" x14ac:dyDescent="0.2">
      <c r="A22" s="144" t="s">
        <v>86</v>
      </c>
      <c r="B22" s="145">
        <v>138307</v>
      </c>
      <c r="C22" s="150">
        <v>368.07</v>
      </c>
      <c r="D22" s="147">
        <v>90716</v>
      </c>
      <c r="E22" s="148">
        <v>369.64</v>
      </c>
      <c r="F22" s="147">
        <v>13700</v>
      </c>
      <c r="G22" s="148">
        <v>365.43</v>
      </c>
      <c r="H22" s="147">
        <v>33891</v>
      </c>
      <c r="I22" s="149">
        <v>364.94</v>
      </c>
      <c r="J22" s="144" t="s">
        <v>86</v>
      </c>
      <c r="K22" s="145">
        <v>2030</v>
      </c>
      <c r="L22" s="150">
        <v>369.81</v>
      </c>
      <c r="M22" s="147">
        <v>24</v>
      </c>
      <c r="N22" s="148">
        <v>357.81</v>
      </c>
      <c r="O22" s="147">
        <v>1548</v>
      </c>
      <c r="P22" s="148">
        <v>370.19</v>
      </c>
      <c r="Q22" s="147">
        <v>458</v>
      </c>
      <c r="R22" s="149">
        <v>369.17</v>
      </c>
      <c r="U22" s="152"/>
    </row>
    <row r="23" spans="1:22" s="128" customFormat="1" x14ac:dyDescent="0.2">
      <c r="A23" s="144" t="s">
        <v>87</v>
      </c>
      <c r="B23" s="145">
        <v>152151</v>
      </c>
      <c r="C23" s="150">
        <v>435.89</v>
      </c>
      <c r="D23" s="147">
        <v>114701</v>
      </c>
      <c r="E23" s="148">
        <v>436.42</v>
      </c>
      <c r="F23" s="147">
        <v>12589</v>
      </c>
      <c r="G23" s="148">
        <v>436.1</v>
      </c>
      <c r="H23" s="147">
        <v>24861</v>
      </c>
      <c r="I23" s="149">
        <v>433.34</v>
      </c>
      <c r="J23" s="144" t="s">
        <v>87</v>
      </c>
      <c r="K23" s="145">
        <v>8237</v>
      </c>
      <c r="L23" s="150">
        <v>446.56</v>
      </c>
      <c r="M23" s="147">
        <v>2518</v>
      </c>
      <c r="N23" s="148">
        <v>448.91</v>
      </c>
      <c r="O23" s="147">
        <v>5005</v>
      </c>
      <c r="P23" s="148">
        <v>446.69</v>
      </c>
      <c r="Q23" s="147">
        <v>714</v>
      </c>
      <c r="R23" s="149">
        <v>437.38</v>
      </c>
      <c r="U23" s="152"/>
      <c r="V23" s="151"/>
    </row>
    <row r="24" spans="1:22" s="128" customFormat="1" x14ac:dyDescent="0.2">
      <c r="A24" s="144" t="s">
        <v>88</v>
      </c>
      <c r="B24" s="145">
        <v>98332</v>
      </c>
      <c r="C24" s="150">
        <v>503.58</v>
      </c>
      <c r="D24" s="147">
        <v>78672</v>
      </c>
      <c r="E24" s="148">
        <v>503.92</v>
      </c>
      <c r="F24" s="147">
        <v>4515</v>
      </c>
      <c r="G24" s="148">
        <v>501.27</v>
      </c>
      <c r="H24" s="147">
        <v>15145</v>
      </c>
      <c r="I24" s="149">
        <v>502.49</v>
      </c>
      <c r="J24" s="144" t="s">
        <v>88</v>
      </c>
      <c r="K24" s="145">
        <v>4323</v>
      </c>
      <c r="L24" s="150">
        <v>509.2</v>
      </c>
      <c r="M24" s="147">
        <v>726</v>
      </c>
      <c r="N24" s="148">
        <v>510.45</v>
      </c>
      <c r="O24" s="147">
        <v>2942</v>
      </c>
      <c r="P24" s="148">
        <v>511.75</v>
      </c>
      <c r="Q24" s="147">
        <v>655</v>
      </c>
      <c r="R24" s="149">
        <v>496.36</v>
      </c>
    </row>
    <row r="25" spans="1:22" s="128" customFormat="1" x14ac:dyDescent="0.2">
      <c r="A25" s="144" t="s">
        <v>89</v>
      </c>
      <c r="B25" s="145">
        <v>67551</v>
      </c>
      <c r="C25" s="150">
        <v>568.27</v>
      </c>
      <c r="D25" s="147">
        <v>56309</v>
      </c>
      <c r="E25" s="148">
        <v>568.47</v>
      </c>
      <c r="F25" s="147">
        <v>2043</v>
      </c>
      <c r="G25" s="148">
        <v>565.98</v>
      </c>
      <c r="H25" s="147">
        <v>9199</v>
      </c>
      <c r="I25" s="149">
        <v>567.54999999999995</v>
      </c>
      <c r="J25" s="144" t="s">
        <v>89</v>
      </c>
      <c r="K25" s="145">
        <v>3931</v>
      </c>
      <c r="L25" s="150">
        <v>569.83000000000004</v>
      </c>
      <c r="M25" s="147">
        <v>300</v>
      </c>
      <c r="N25" s="148">
        <v>556.14</v>
      </c>
      <c r="O25" s="147">
        <v>3028</v>
      </c>
      <c r="P25" s="148">
        <v>570.05999999999995</v>
      </c>
      <c r="Q25" s="147">
        <v>603</v>
      </c>
      <c r="R25" s="149">
        <v>575.49</v>
      </c>
      <c r="U25" s="153"/>
      <c r="V25" s="153"/>
    </row>
    <row r="26" spans="1:22" s="128" customFormat="1" x14ac:dyDescent="0.2">
      <c r="A26" s="144" t="s">
        <v>90</v>
      </c>
      <c r="B26" s="145">
        <v>57315</v>
      </c>
      <c r="C26" s="150">
        <v>632.80999999999995</v>
      </c>
      <c r="D26" s="147">
        <v>49320</v>
      </c>
      <c r="E26" s="148">
        <v>632.74</v>
      </c>
      <c r="F26" s="147">
        <v>1112</v>
      </c>
      <c r="G26" s="148">
        <v>629.54</v>
      </c>
      <c r="H26" s="147">
        <v>6883</v>
      </c>
      <c r="I26" s="149">
        <v>633.78</v>
      </c>
      <c r="J26" s="144" t="s">
        <v>90</v>
      </c>
      <c r="K26" s="145">
        <v>6667</v>
      </c>
      <c r="L26" s="150">
        <v>627.21</v>
      </c>
      <c r="M26" s="147">
        <v>179</v>
      </c>
      <c r="N26" s="148">
        <v>622.86</v>
      </c>
      <c r="O26" s="147">
        <v>5772</v>
      </c>
      <c r="P26" s="148">
        <v>626.76</v>
      </c>
      <c r="Q26" s="147">
        <v>716</v>
      </c>
      <c r="R26" s="149">
        <v>631.94000000000005</v>
      </c>
    </row>
    <row r="27" spans="1:22" s="128" customFormat="1" x14ac:dyDescent="0.2">
      <c r="A27" s="144" t="s">
        <v>91</v>
      </c>
      <c r="B27" s="145">
        <v>57861</v>
      </c>
      <c r="C27" s="150">
        <v>725.6</v>
      </c>
      <c r="D27" s="147">
        <v>51017</v>
      </c>
      <c r="E27" s="148">
        <v>725.67</v>
      </c>
      <c r="F27" s="147">
        <v>764</v>
      </c>
      <c r="G27" s="148">
        <v>723.68</v>
      </c>
      <c r="H27" s="147">
        <v>6080</v>
      </c>
      <c r="I27" s="149">
        <v>725.24</v>
      </c>
      <c r="J27" s="144" t="s">
        <v>91</v>
      </c>
      <c r="K27" s="145">
        <v>8441</v>
      </c>
      <c r="L27" s="150">
        <v>741.44</v>
      </c>
      <c r="M27" s="147">
        <v>121</v>
      </c>
      <c r="N27" s="148">
        <v>735.68</v>
      </c>
      <c r="O27" s="147">
        <v>6864</v>
      </c>
      <c r="P27" s="148">
        <v>742.59</v>
      </c>
      <c r="Q27" s="147">
        <v>1456</v>
      </c>
      <c r="R27" s="149">
        <v>736.52</v>
      </c>
    </row>
    <row r="28" spans="1:22" s="128" customFormat="1" x14ac:dyDescent="0.2">
      <c r="A28" s="144" t="s">
        <v>92</v>
      </c>
      <c r="B28" s="145">
        <v>25984</v>
      </c>
      <c r="C28" s="146">
        <v>857.58</v>
      </c>
      <c r="D28" s="147">
        <v>22743</v>
      </c>
      <c r="E28" s="148">
        <v>857.65</v>
      </c>
      <c r="F28" s="147">
        <v>327</v>
      </c>
      <c r="G28" s="148">
        <v>857.04</v>
      </c>
      <c r="H28" s="147">
        <v>2914</v>
      </c>
      <c r="I28" s="149">
        <v>857.1</v>
      </c>
      <c r="J28" s="144" t="s">
        <v>92</v>
      </c>
      <c r="K28" s="145">
        <v>5372</v>
      </c>
      <c r="L28" s="146">
        <v>864.65</v>
      </c>
      <c r="M28" s="147">
        <v>52</v>
      </c>
      <c r="N28" s="148">
        <v>861.27</v>
      </c>
      <c r="O28" s="147">
        <v>4209</v>
      </c>
      <c r="P28" s="148">
        <v>863.76</v>
      </c>
      <c r="Q28" s="147">
        <v>1111</v>
      </c>
      <c r="R28" s="149">
        <v>868.19</v>
      </c>
    </row>
    <row r="29" spans="1:22" s="128" customFormat="1" x14ac:dyDescent="0.2">
      <c r="A29" s="144" t="s">
        <v>93</v>
      </c>
      <c r="B29" s="145">
        <v>14898</v>
      </c>
      <c r="C29" s="146">
        <v>983.59</v>
      </c>
      <c r="D29" s="147">
        <v>13069</v>
      </c>
      <c r="E29" s="148">
        <v>984.78</v>
      </c>
      <c r="F29" s="147">
        <v>161</v>
      </c>
      <c r="G29" s="148">
        <v>985.15</v>
      </c>
      <c r="H29" s="147">
        <v>1668</v>
      </c>
      <c r="I29" s="149">
        <v>974.1</v>
      </c>
      <c r="J29" s="144" t="s">
        <v>93</v>
      </c>
      <c r="K29" s="145">
        <v>7798</v>
      </c>
      <c r="L29" s="146">
        <v>981.56</v>
      </c>
      <c r="M29" s="147">
        <v>59</v>
      </c>
      <c r="N29" s="148">
        <v>973.98</v>
      </c>
      <c r="O29" s="147">
        <v>6371</v>
      </c>
      <c r="P29" s="148">
        <v>976.6</v>
      </c>
      <c r="Q29" s="147">
        <v>1368</v>
      </c>
      <c r="R29" s="149">
        <v>1004.96</v>
      </c>
    </row>
    <row r="30" spans="1:22" s="128" customFormat="1" x14ac:dyDescent="0.2">
      <c r="A30" s="144" t="s">
        <v>94</v>
      </c>
      <c r="B30" s="145">
        <v>13254</v>
      </c>
      <c r="C30" s="146">
        <v>1287</v>
      </c>
      <c r="D30" s="147">
        <v>12453</v>
      </c>
      <c r="E30" s="148">
        <v>1289.48</v>
      </c>
      <c r="F30" s="147">
        <v>80</v>
      </c>
      <c r="G30" s="148">
        <v>1346.49</v>
      </c>
      <c r="H30" s="147">
        <v>721</v>
      </c>
      <c r="I30" s="149">
        <v>1237.6500000000001</v>
      </c>
      <c r="J30" s="144" t="s">
        <v>94</v>
      </c>
      <c r="K30" s="145">
        <v>23969</v>
      </c>
      <c r="L30" s="146">
        <v>1314.64</v>
      </c>
      <c r="M30" s="147">
        <v>49</v>
      </c>
      <c r="N30" s="148">
        <v>1236.5899999999999</v>
      </c>
      <c r="O30" s="147">
        <v>16106</v>
      </c>
      <c r="P30" s="148">
        <v>1320.01</v>
      </c>
      <c r="Q30" s="147">
        <v>7814</v>
      </c>
      <c r="R30" s="149">
        <v>1304.05</v>
      </c>
    </row>
    <row r="31" spans="1:22" s="128" customFormat="1" x14ac:dyDescent="0.2">
      <c r="A31" s="154" t="s">
        <v>1</v>
      </c>
      <c r="B31" s="155">
        <v>1132579</v>
      </c>
      <c r="C31" s="156">
        <v>388.22</v>
      </c>
      <c r="D31" s="155">
        <v>825522</v>
      </c>
      <c r="E31" s="156">
        <v>410.38</v>
      </c>
      <c r="F31" s="155">
        <v>96730</v>
      </c>
      <c r="G31" s="156">
        <v>311.89</v>
      </c>
      <c r="H31" s="155">
        <v>210327</v>
      </c>
      <c r="I31" s="156">
        <v>336.34</v>
      </c>
      <c r="J31" s="154" t="s">
        <v>1</v>
      </c>
      <c r="K31" s="155">
        <v>71365</v>
      </c>
      <c r="L31" s="156">
        <v>886.94</v>
      </c>
      <c r="M31" s="155">
        <v>4039</v>
      </c>
      <c r="N31" s="156">
        <v>505.76</v>
      </c>
      <c r="O31" s="155">
        <v>52230</v>
      </c>
      <c r="P31" s="156">
        <v>880.39</v>
      </c>
      <c r="Q31" s="155">
        <v>15096</v>
      </c>
      <c r="R31" s="156">
        <v>1011.61</v>
      </c>
    </row>
    <row r="32" spans="1:22" s="128" customFormat="1" x14ac:dyDescent="0.2">
      <c r="A32" s="134" t="s">
        <v>97</v>
      </c>
      <c r="B32" s="126"/>
      <c r="C32" s="126"/>
      <c r="D32" s="126"/>
      <c r="E32" s="126"/>
      <c r="F32" s="126"/>
      <c r="G32" s="126"/>
      <c r="H32" s="126"/>
      <c r="I32" s="127"/>
      <c r="J32" s="134" t="s">
        <v>97</v>
      </c>
      <c r="K32" s="126"/>
      <c r="L32" s="126"/>
      <c r="M32" s="126"/>
      <c r="N32" s="126"/>
      <c r="O32" s="126"/>
      <c r="P32" s="126"/>
      <c r="Q32" s="126"/>
      <c r="R32" s="127"/>
    </row>
    <row r="33" spans="1:18" s="128" customFormat="1" ht="10.5" customHeight="1" x14ac:dyDescent="0.2">
      <c r="A33" s="134" t="s">
        <v>107</v>
      </c>
      <c r="B33" s="129"/>
      <c r="C33" s="130"/>
      <c r="D33" s="130"/>
      <c r="E33" s="131"/>
      <c r="F33" s="132"/>
      <c r="G33" s="133"/>
      <c r="H33" s="132"/>
      <c r="I33" s="133"/>
      <c r="J33" s="134" t="s">
        <v>107</v>
      </c>
      <c r="K33" s="129"/>
      <c r="L33" s="130"/>
      <c r="M33" s="130"/>
      <c r="N33" s="131"/>
      <c r="O33" s="132"/>
      <c r="P33" s="133"/>
      <c r="Q33" s="132"/>
      <c r="R33" s="133"/>
    </row>
    <row r="34" spans="1:18" ht="8.25" customHeight="1" x14ac:dyDescent="0.2">
      <c r="A34" s="89"/>
      <c r="B34" s="89"/>
      <c r="C34" s="89"/>
      <c r="D34" s="89"/>
      <c r="E34" s="89"/>
      <c r="F34" s="89"/>
      <c r="G34" s="89"/>
      <c r="H34" s="89"/>
      <c r="I34" s="60"/>
      <c r="J34" s="88"/>
      <c r="K34" s="2"/>
      <c r="L34" s="60"/>
      <c r="M34" s="2"/>
      <c r="N34" s="60"/>
      <c r="O34" s="2"/>
      <c r="P34" s="60"/>
      <c r="Q34" s="2"/>
      <c r="R34" s="60"/>
    </row>
    <row r="35" spans="1:18" ht="7.5" customHeight="1" x14ac:dyDescent="0.2">
      <c r="A35" s="89"/>
      <c r="B35" s="89"/>
      <c r="C35" s="89"/>
      <c r="D35" s="89"/>
      <c r="E35" s="89"/>
      <c r="F35" s="89"/>
      <c r="G35" s="89"/>
      <c r="H35" s="89"/>
      <c r="I35" s="60"/>
    </row>
    <row r="36" spans="1:18" x14ac:dyDescent="0.2">
      <c r="A36" s="27"/>
      <c r="B36" s="22"/>
      <c r="C36" s="23"/>
      <c r="D36" s="22"/>
      <c r="E36" s="23"/>
      <c r="F36" s="22"/>
      <c r="G36" s="23"/>
      <c r="H36" s="22"/>
      <c r="I36" s="23"/>
    </row>
    <row r="37" spans="1:18" ht="12.75" x14ac:dyDescent="0.2">
      <c r="A37" s="181" t="s">
        <v>98</v>
      </c>
      <c r="B37" s="181"/>
      <c r="C37" s="181"/>
      <c r="D37" s="181"/>
      <c r="E37" s="181"/>
      <c r="F37" s="181"/>
      <c r="G37" s="181"/>
      <c r="H37" s="181"/>
      <c r="I37" s="181"/>
      <c r="J37" s="181" t="s">
        <v>101</v>
      </c>
      <c r="K37" s="181"/>
      <c r="L37" s="181"/>
      <c r="M37" s="181"/>
      <c r="N37" s="181"/>
      <c r="O37" s="181"/>
      <c r="P37" s="181"/>
      <c r="Q37" s="181"/>
      <c r="R37" s="181"/>
    </row>
    <row r="38" spans="1:18" ht="12.75" x14ac:dyDescent="0.2">
      <c r="A38" s="181" t="s">
        <v>100</v>
      </c>
      <c r="B38" s="181"/>
      <c r="C38" s="181"/>
      <c r="D38" s="181"/>
      <c r="E38" s="181"/>
      <c r="F38" s="181"/>
      <c r="G38" s="181"/>
      <c r="H38" s="181"/>
      <c r="I38" s="181"/>
      <c r="J38" s="181" t="s">
        <v>20</v>
      </c>
      <c r="K38" s="181"/>
      <c r="L38" s="181"/>
      <c r="M38" s="181"/>
      <c r="N38" s="181"/>
      <c r="O38" s="181"/>
      <c r="P38" s="181"/>
      <c r="Q38" s="181"/>
      <c r="R38" s="181"/>
    </row>
    <row r="39" spans="1:18" ht="12.75" x14ac:dyDescent="0.2">
      <c r="A39" s="181" t="s">
        <v>9</v>
      </c>
      <c r="B39" s="181"/>
      <c r="C39" s="181"/>
      <c r="D39" s="181"/>
      <c r="E39" s="181"/>
      <c r="F39" s="181"/>
      <c r="G39" s="181"/>
      <c r="H39" s="181"/>
      <c r="I39" s="181"/>
      <c r="J39" s="181" t="s">
        <v>18</v>
      </c>
      <c r="K39" s="181"/>
      <c r="L39" s="181"/>
      <c r="M39" s="181"/>
      <c r="N39" s="181"/>
      <c r="O39" s="181"/>
      <c r="P39" s="181"/>
      <c r="Q39" s="181"/>
      <c r="R39" s="181"/>
    </row>
    <row r="40" spans="1:18" ht="12.75" x14ac:dyDescent="0.2">
      <c r="A40" s="181" t="s">
        <v>51</v>
      </c>
      <c r="B40" s="181"/>
      <c r="C40" s="181"/>
      <c r="D40" s="181"/>
      <c r="E40" s="181"/>
      <c r="F40" s="181"/>
      <c r="G40" s="181"/>
      <c r="H40" s="181"/>
      <c r="I40" s="181"/>
      <c r="J40" s="181" t="s">
        <v>54</v>
      </c>
      <c r="K40" s="181"/>
      <c r="L40" s="181"/>
      <c r="M40" s="181"/>
      <c r="N40" s="181"/>
      <c r="O40" s="181"/>
      <c r="P40" s="181"/>
      <c r="Q40" s="181"/>
      <c r="R40" s="181"/>
    </row>
    <row r="41" spans="1:18" ht="12.75" x14ac:dyDescent="0.2">
      <c r="A41" s="1"/>
      <c r="B41" s="1"/>
      <c r="C41" s="64"/>
      <c r="D41" s="1"/>
      <c r="E41" s="64"/>
      <c r="F41" s="1"/>
      <c r="G41" s="64"/>
      <c r="H41" s="1"/>
      <c r="I41" s="64"/>
      <c r="J41" s="181" t="s">
        <v>55</v>
      </c>
      <c r="K41" s="181"/>
      <c r="L41" s="181"/>
      <c r="M41" s="181"/>
      <c r="N41" s="181"/>
      <c r="O41" s="181"/>
      <c r="P41" s="181"/>
      <c r="Q41" s="181"/>
      <c r="R41" s="181"/>
    </row>
    <row r="42" spans="1:18" ht="12.75" customHeight="1" x14ac:dyDescent="0.2">
      <c r="A42" s="183" t="str">
        <f>A10</f>
        <v>za siječanj 2023. (isplata u veljači 2023.)</v>
      </c>
      <c r="B42" s="183"/>
      <c r="C42" s="183"/>
      <c r="D42" s="183"/>
      <c r="E42" s="183"/>
      <c r="F42" s="183"/>
      <c r="G42" s="183"/>
      <c r="H42" s="183"/>
      <c r="I42" s="183"/>
      <c r="J42" s="183" t="str">
        <f>A10</f>
        <v>za siječanj 2023. (isplata u veljači 2023.)</v>
      </c>
      <c r="K42" s="183"/>
      <c r="L42" s="183"/>
      <c r="M42" s="183"/>
      <c r="N42" s="183"/>
      <c r="O42" s="183"/>
      <c r="P42" s="183"/>
      <c r="Q42" s="183"/>
      <c r="R42" s="183"/>
    </row>
    <row r="43" spans="1:18" x14ac:dyDescent="0.2">
      <c r="A43" s="21" t="s">
        <v>10</v>
      </c>
      <c r="E43" s="46" t="s">
        <v>11</v>
      </c>
      <c r="J43" s="21" t="s">
        <v>12</v>
      </c>
    </row>
    <row r="44" spans="1:18" ht="12" customHeight="1" x14ac:dyDescent="0.2">
      <c r="A44" s="187" t="s">
        <v>105</v>
      </c>
      <c r="B44" s="190" t="s">
        <v>6</v>
      </c>
      <c r="C44" s="191"/>
      <c r="D44" s="191"/>
      <c r="E44" s="191"/>
      <c r="F44" s="191"/>
      <c r="G44" s="191"/>
      <c r="H44" s="191"/>
      <c r="I44" s="192"/>
      <c r="J44" s="187" t="s">
        <v>105</v>
      </c>
      <c r="K44" s="190" t="s">
        <v>6</v>
      </c>
      <c r="L44" s="191"/>
      <c r="M44" s="191"/>
      <c r="N44" s="191"/>
      <c r="O44" s="191"/>
      <c r="P44" s="191"/>
      <c r="Q44" s="191"/>
      <c r="R44" s="192"/>
    </row>
    <row r="45" spans="1:18" x14ac:dyDescent="0.2">
      <c r="A45" s="188"/>
      <c r="B45" s="190" t="s">
        <v>1</v>
      </c>
      <c r="C45" s="192"/>
      <c r="D45" s="190" t="s">
        <v>7</v>
      </c>
      <c r="E45" s="192"/>
      <c r="F45" s="190" t="s">
        <v>50</v>
      </c>
      <c r="G45" s="192"/>
      <c r="H45" s="190" t="s">
        <v>8</v>
      </c>
      <c r="I45" s="192"/>
      <c r="J45" s="188"/>
      <c r="K45" s="190" t="s">
        <v>1</v>
      </c>
      <c r="L45" s="192"/>
      <c r="M45" s="190" t="s">
        <v>7</v>
      </c>
      <c r="N45" s="192"/>
      <c r="O45" s="190" t="s">
        <v>50</v>
      </c>
      <c r="P45" s="192"/>
      <c r="Q45" s="190" t="s">
        <v>8</v>
      </c>
      <c r="R45" s="192"/>
    </row>
    <row r="46" spans="1:18" ht="39.75" customHeight="1" x14ac:dyDescent="0.2">
      <c r="A46" s="189"/>
      <c r="B46" s="124" t="s">
        <v>13</v>
      </c>
      <c r="C46" s="122" t="s">
        <v>102</v>
      </c>
      <c r="D46" s="125" t="s">
        <v>13</v>
      </c>
      <c r="E46" s="122" t="s">
        <v>102</v>
      </c>
      <c r="F46" s="125" t="s">
        <v>13</v>
      </c>
      <c r="G46" s="122" t="s">
        <v>102</v>
      </c>
      <c r="H46" s="125" t="s">
        <v>14</v>
      </c>
      <c r="I46" s="122" t="s">
        <v>102</v>
      </c>
      <c r="J46" s="189"/>
      <c r="K46" s="124" t="s">
        <v>13</v>
      </c>
      <c r="L46" s="122" t="s">
        <v>102</v>
      </c>
      <c r="M46" s="125" t="s">
        <v>13</v>
      </c>
      <c r="N46" s="122" t="s">
        <v>102</v>
      </c>
      <c r="O46" s="125" t="s">
        <v>13</v>
      </c>
      <c r="P46" s="122" t="s">
        <v>102</v>
      </c>
      <c r="Q46" s="125" t="s">
        <v>14</v>
      </c>
      <c r="R46" s="122" t="s">
        <v>102</v>
      </c>
    </row>
    <row r="47" spans="1:18" s="167" customFormat="1" ht="9" customHeight="1" x14ac:dyDescent="0.2">
      <c r="A47" s="165">
        <v>0</v>
      </c>
      <c r="B47" s="166">
        <v>1</v>
      </c>
      <c r="C47" s="166">
        <v>2</v>
      </c>
      <c r="D47" s="166">
        <v>3</v>
      </c>
      <c r="E47" s="166">
        <v>4</v>
      </c>
      <c r="F47" s="166">
        <v>5</v>
      </c>
      <c r="G47" s="166">
        <v>6</v>
      </c>
      <c r="H47" s="166">
        <v>7</v>
      </c>
      <c r="I47" s="166">
        <v>8</v>
      </c>
      <c r="J47" s="165">
        <v>0</v>
      </c>
      <c r="K47" s="166">
        <v>1</v>
      </c>
      <c r="L47" s="166">
        <v>2</v>
      </c>
      <c r="M47" s="166">
        <v>3</v>
      </c>
      <c r="N47" s="166">
        <v>4</v>
      </c>
      <c r="O47" s="166">
        <v>5</v>
      </c>
      <c r="P47" s="166">
        <v>6</v>
      </c>
      <c r="Q47" s="166">
        <v>7</v>
      </c>
      <c r="R47" s="166">
        <v>8</v>
      </c>
    </row>
    <row r="48" spans="1:18" s="128" customFormat="1" x14ac:dyDescent="0.2">
      <c r="A48" s="144" t="s">
        <v>81</v>
      </c>
      <c r="B48" s="157" t="s">
        <v>73</v>
      </c>
      <c r="C48" s="158" t="s">
        <v>74</v>
      </c>
      <c r="D48" s="159" t="s">
        <v>73</v>
      </c>
      <c r="E48" s="130" t="s">
        <v>74</v>
      </c>
      <c r="F48" s="159" t="s">
        <v>73</v>
      </c>
      <c r="G48" s="130" t="s">
        <v>74</v>
      </c>
      <c r="H48" s="159" t="s">
        <v>73</v>
      </c>
      <c r="I48" s="160" t="s">
        <v>74</v>
      </c>
      <c r="J48" s="144" t="s">
        <v>81</v>
      </c>
      <c r="K48" s="157">
        <v>25</v>
      </c>
      <c r="L48" s="133">
        <v>32.71</v>
      </c>
      <c r="M48" s="159"/>
      <c r="N48" s="130"/>
      <c r="O48" s="159">
        <v>24</v>
      </c>
      <c r="P48" s="130">
        <v>32.090000000000003</v>
      </c>
      <c r="Q48" s="159">
        <v>1</v>
      </c>
      <c r="R48" s="160">
        <v>47.66</v>
      </c>
    </row>
    <row r="49" spans="1:19" s="128" customFormat="1" x14ac:dyDescent="0.2">
      <c r="A49" s="144" t="s">
        <v>82</v>
      </c>
      <c r="B49" s="157">
        <v>19</v>
      </c>
      <c r="C49" s="158">
        <v>116.58</v>
      </c>
      <c r="D49" s="159" t="s">
        <v>73</v>
      </c>
      <c r="E49" s="130" t="s">
        <v>74</v>
      </c>
      <c r="F49" s="159">
        <v>14</v>
      </c>
      <c r="G49" s="130">
        <v>122.32</v>
      </c>
      <c r="H49" s="159">
        <v>5</v>
      </c>
      <c r="I49" s="160">
        <v>100.51</v>
      </c>
      <c r="J49" s="144" t="s">
        <v>82</v>
      </c>
      <c r="K49" s="157">
        <v>111</v>
      </c>
      <c r="L49" s="133">
        <v>108.95</v>
      </c>
      <c r="M49" s="159"/>
      <c r="N49" s="130"/>
      <c r="O49" s="159">
        <v>99</v>
      </c>
      <c r="P49" s="130">
        <v>109.23</v>
      </c>
      <c r="Q49" s="159">
        <v>12</v>
      </c>
      <c r="R49" s="160">
        <v>106.65</v>
      </c>
      <c r="S49" s="161"/>
    </row>
    <row r="50" spans="1:19" s="128" customFormat="1" x14ac:dyDescent="0.2">
      <c r="A50" s="144" t="s">
        <v>83</v>
      </c>
      <c r="B50" s="157">
        <v>49</v>
      </c>
      <c r="C50" s="158">
        <v>175.8</v>
      </c>
      <c r="D50" s="159">
        <v>7</v>
      </c>
      <c r="E50" s="130">
        <v>188.25</v>
      </c>
      <c r="F50" s="159">
        <v>39</v>
      </c>
      <c r="G50" s="130">
        <v>173.33</v>
      </c>
      <c r="H50" s="159">
        <v>3</v>
      </c>
      <c r="I50" s="160">
        <v>178.9</v>
      </c>
      <c r="J50" s="144" t="s">
        <v>83</v>
      </c>
      <c r="K50" s="157">
        <v>205</v>
      </c>
      <c r="L50" s="162">
        <v>171.8</v>
      </c>
      <c r="M50" s="159"/>
      <c r="N50" s="130"/>
      <c r="O50" s="159">
        <v>163</v>
      </c>
      <c r="P50" s="130">
        <v>171.07</v>
      </c>
      <c r="Q50" s="159">
        <v>42</v>
      </c>
      <c r="R50" s="160">
        <v>174.66</v>
      </c>
      <c r="S50" s="161"/>
    </row>
    <row r="51" spans="1:19" s="128" customFormat="1" x14ac:dyDescent="0.2">
      <c r="A51" s="144" t="s">
        <v>84</v>
      </c>
      <c r="B51" s="157">
        <v>294</v>
      </c>
      <c r="C51" s="158">
        <v>241.76</v>
      </c>
      <c r="D51" s="159">
        <v>138</v>
      </c>
      <c r="E51" s="130">
        <v>242.04</v>
      </c>
      <c r="F51" s="159">
        <v>140</v>
      </c>
      <c r="G51" s="130">
        <v>240.86</v>
      </c>
      <c r="H51" s="159">
        <v>16</v>
      </c>
      <c r="I51" s="160">
        <v>247.26</v>
      </c>
      <c r="J51" s="144" t="s">
        <v>84</v>
      </c>
      <c r="K51" s="157">
        <v>393</v>
      </c>
      <c r="L51" s="162">
        <v>242.21</v>
      </c>
      <c r="M51" s="159"/>
      <c r="N51" s="130"/>
      <c r="O51" s="159">
        <v>345</v>
      </c>
      <c r="P51" s="130">
        <v>242.57</v>
      </c>
      <c r="Q51" s="159">
        <v>48</v>
      </c>
      <c r="R51" s="160">
        <v>239.62</v>
      </c>
      <c r="S51" s="161"/>
    </row>
    <row r="52" spans="1:19" s="128" customFormat="1" x14ac:dyDescent="0.2">
      <c r="A52" s="144" t="s">
        <v>85</v>
      </c>
      <c r="B52" s="157">
        <v>481</v>
      </c>
      <c r="C52" s="158">
        <v>305.98</v>
      </c>
      <c r="D52" s="159">
        <v>115</v>
      </c>
      <c r="E52" s="130">
        <v>296.44</v>
      </c>
      <c r="F52" s="159">
        <v>339</v>
      </c>
      <c r="G52" s="130">
        <v>308.95</v>
      </c>
      <c r="H52" s="159">
        <v>27</v>
      </c>
      <c r="I52" s="160">
        <v>309.31</v>
      </c>
      <c r="J52" s="144" t="s">
        <v>85</v>
      </c>
      <c r="K52" s="157">
        <v>782</v>
      </c>
      <c r="L52" s="162">
        <v>305.45</v>
      </c>
      <c r="M52" s="159"/>
      <c r="N52" s="130"/>
      <c r="O52" s="159">
        <v>611</v>
      </c>
      <c r="P52" s="130">
        <v>308.14</v>
      </c>
      <c r="Q52" s="159">
        <v>171</v>
      </c>
      <c r="R52" s="160">
        <v>295.86</v>
      </c>
      <c r="S52" s="161"/>
    </row>
    <row r="53" spans="1:19" s="128" customFormat="1" x14ac:dyDescent="0.2">
      <c r="A53" s="144" t="s">
        <v>86</v>
      </c>
      <c r="B53" s="157">
        <v>562</v>
      </c>
      <c r="C53" s="158">
        <v>372.82</v>
      </c>
      <c r="D53" s="159">
        <v>47</v>
      </c>
      <c r="E53" s="130">
        <v>373.5</v>
      </c>
      <c r="F53" s="159">
        <v>453</v>
      </c>
      <c r="G53" s="130">
        <v>372.37</v>
      </c>
      <c r="H53" s="159">
        <v>62</v>
      </c>
      <c r="I53" s="160">
        <v>375.59</v>
      </c>
      <c r="J53" s="144" t="s">
        <v>86</v>
      </c>
      <c r="K53" s="157">
        <v>852</v>
      </c>
      <c r="L53" s="162">
        <v>371.42</v>
      </c>
      <c r="M53" s="159"/>
      <c r="N53" s="130"/>
      <c r="O53" s="159">
        <v>779</v>
      </c>
      <c r="P53" s="130">
        <v>371.37</v>
      </c>
      <c r="Q53" s="159">
        <v>73</v>
      </c>
      <c r="R53" s="160">
        <v>371.94</v>
      </c>
      <c r="S53" s="161"/>
    </row>
    <row r="54" spans="1:19" s="128" customFormat="1" x14ac:dyDescent="0.2">
      <c r="A54" s="144" t="s">
        <v>87</v>
      </c>
      <c r="B54" s="157">
        <v>2947</v>
      </c>
      <c r="C54" s="158">
        <v>449.26</v>
      </c>
      <c r="D54" s="159">
        <v>888</v>
      </c>
      <c r="E54" s="130">
        <v>451.73</v>
      </c>
      <c r="F54" s="159">
        <v>1855</v>
      </c>
      <c r="G54" s="130">
        <v>448.03</v>
      </c>
      <c r="H54" s="159">
        <v>204</v>
      </c>
      <c r="I54" s="160">
        <v>449.6</v>
      </c>
      <c r="J54" s="144" t="s">
        <v>87</v>
      </c>
      <c r="K54" s="157">
        <v>1209</v>
      </c>
      <c r="L54" s="162">
        <v>435.01</v>
      </c>
      <c r="M54" s="159"/>
      <c r="N54" s="130"/>
      <c r="O54" s="159">
        <v>1051</v>
      </c>
      <c r="P54" s="130">
        <v>433.86</v>
      </c>
      <c r="Q54" s="159">
        <v>158</v>
      </c>
      <c r="R54" s="160">
        <v>442.72</v>
      </c>
      <c r="S54" s="161"/>
    </row>
    <row r="55" spans="1:19" s="128" customFormat="1" x14ac:dyDescent="0.2">
      <c r="A55" s="144" t="s">
        <v>88</v>
      </c>
      <c r="B55" s="157">
        <v>2591</v>
      </c>
      <c r="C55" s="158">
        <v>511.35</v>
      </c>
      <c r="D55" s="159">
        <v>875</v>
      </c>
      <c r="E55" s="130">
        <v>511.71</v>
      </c>
      <c r="F55" s="159">
        <v>1570</v>
      </c>
      <c r="G55" s="130">
        <v>511.71</v>
      </c>
      <c r="H55" s="159">
        <v>146</v>
      </c>
      <c r="I55" s="160">
        <v>505.21</v>
      </c>
      <c r="J55" s="144" t="s">
        <v>88</v>
      </c>
      <c r="K55" s="157">
        <v>512</v>
      </c>
      <c r="L55" s="162">
        <v>507.83</v>
      </c>
      <c r="M55" s="159"/>
      <c r="N55" s="130"/>
      <c r="O55" s="159">
        <v>375</v>
      </c>
      <c r="P55" s="130">
        <v>508.66</v>
      </c>
      <c r="Q55" s="159">
        <v>137</v>
      </c>
      <c r="R55" s="160">
        <v>505.58</v>
      </c>
      <c r="S55" s="161"/>
    </row>
    <row r="56" spans="1:19" s="128" customFormat="1" x14ac:dyDescent="0.2">
      <c r="A56" s="144" t="s">
        <v>89</v>
      </c>
      <c r="B56" s="157">
        <v>2652</v>
      </c>
      <c r="C56" s="158">
        <v>570.66999999999996</v>
      </c>
      <c r="D56" s="159">
        <v>1293</v>
      </c>
      <c r="E56" s="130">
        <v>572.38</v>
      </c>
      <c r="F56" s="159">
        <v>1137</v>
      </c>
      <c r="G56" s="130">
        <v>567.73</v>
      </c>
      <c r="H56" s="159">
        <v>222</v>
      </c>
      <c r="I56" s="160">
        <v>575.79999999999995</v>
      </c>
      <c r="J56" s="144" t="s">
        <v>89</v>
      </c>
      <c r="K56" s="157">
        <v>370</v>
      </c>
      <c r="L56" s="162">
        <v>566.79</v>
      </c>
      <c r="M56" s="159"/>
      <c r="N56" s="130"/>
      <c r="O56" s="159">
        <v>260</v>
      </c>
      <c r="P56" s="130">
        <v>565.82000000000005</v>
      </c>
      <c r="Q56" s="159">
        <v>110</v>
      </c>
      <c r="R56" s="160">
        <v>569.09</v>
      </c>
      <c r="S56" s="161"/>
    </row>
    <row r="57" spans="1:19" s="128" customFormat="1" x14ac:dyDescent="0.2">
      <c r="A57" s="144" t="s">
        <v>90</v>
      </c>
      <c r="B57" s="157">
        <v>2689</v>
      </c>
      <c r="C57" s="158">
        <v>626.04999999999995</v>
      </c>
      <c r="D57" s="159">
        <v>944</v>
      </c>
      <c r="E57" s="130">
        <v>628.80999999999995</v>
      </c>
      <c r="F57" s="159">
        <v>1572</v>
      </c>
      <c r="G57" s="130">
        <v>622.76</v>
      </c>
      <c r="H57" s="159">
        <v>173</v>
      </c>
      <c r="I57" s="160">
        <v>640.95000000000005</v>
      </c>
      <c r="J57" s="144" t="s">
        <v>90</v>
      </c>
      <c r="K57" s="157">
        <v>845</v>
      </c>
      <c r="L57" s="162">
        <v>620.30999999999995</v>
      </c>
      <c r="M57" s="159"/>
      <c r="N57" s="130"/>
      <c r="O57" s="159">
        <v>705</v>
      </c>
      <c r="P57" s="130">
        <v>619.46</v>
      </c>
      <c r="Q57" s="159">
        <v>140</v>
      </c>
      <c r="R57" s="160">
        <v>624.55999999999995</v>
      </c>
      <c r="S57" s="161"/>
    </row>
    <row r="58" spans="1:19" s="128" customFormat="1" x14ac:dyDescent="0.2">
      <c r="A58" s="144" t="s">
        <v>91</v>
      </c>
      <c r="B58" s="157">
        <v>1962</v>
      </c>
      <c r="C58" s="158">
        <v>728.36</v>
      </c>
      <c r="D58" s="159">
        <v>1133</v>
      </c>
      <c r="E58" s="130">
        <v>731.99</v>
      </c>
      <c r="F58" s="159">
        <v>636</v>
      </c>
      <c r="G58" s="130">
        <v>720.92</v>
      </c>
      <c r="H58" s="159">
        <v>193</v>
      </c>
      <c r="I58" s="160">
        <v>731.63</v>
      </c>
      <c r="J58" s="144" t="s">
        <v>91</v>
      </c>
      <c r="K58" s="157">
        <v>812</v>
      </c>
      <c r="L58" s="133">
        <v>725.27</v>
      </c>
      <c r="M58" s="159"/>
      <c r="N58" s="130"/>
      <c r="O58" s="159">
        <v>707</v>
      </c>
      <c r="P58" s="130">
        <v>725.58</v>
      </c>
      <c r="Q58" s="159">
        <v>105</v>
      </c>
      <c r="R58" s="160">
        <v>723.22</v>
      </c>
      <c r="S58" s="161"/>
    </row>
    <row r="59" spans="1:19" s="128" customFormat="1" x14ac:dyDescent="0.2">
      <c r="A59" s="144" t="s">
        <v>92</v>
      </c>
      <c r="B59" s="157">
        <v>862</v>
      </c>
      <c r="C59" s="158">
        <v>858.96</v>
      </c>
      <c r="D59" s="159">
        <v>623</v>
      </c>
      <c r="E59" s="130">
        <v>862.76</v>
      </c>
      <c r="F59" s="159">
        <v>149</v>
      </c>
      <c r="G59" s="130">
        <v>846.36</v>
      </c>
      <c r="H59" s="159">
        <v>90</v>
      </c>
      <c r="I59" s="160">
        <v>853.56</v>
      </c>
      <c r="J59" s="144" t="s">
        <v>92</v>
      </c>
      <c r="K59" s="157">
        <v>298</v>
      </c>
      <c r="L59" s="133">
        <v>859.85</v>
      </c>
      <c r="M59" s="159"/>
      <c r="N59" s="130"/>
      <c r="O59" s="159">
        <v>256</v>
      </c>
      <c r="P59" s="130">
        <v>862.56</v>
      </c>
      <c r="Q59" s="159">
        <v>42</v>
      </c>
      <c r="R59" s="160">
        <v>843.36</v>
      </c>
      <c r="S59" s="161"/>
    </row>
    <row r="60" spans="1:19" s="128" customFormat="1" x14ac:dyDescent="0.2">
      <c r="A60" s="144" t="s">
        <v>93</v>
      </c>
      <c r="B60" s="157">
        <v>562</v>
      </c>
      <c r="C60" s="158">
        <v>982.63</v>
      </c>
      <c r="D60" s="159">
        <v>447</v>
      </c>
      <c r="E60" s="130">
        <v>981.64</v>
      </c>
      <c r="F60" s="159">
        <v>68</v>
      </c>
      <c r="G60" s="130">
        <v>983.42</v>
      </c>
      <c r="H60" s="159">
        <v>47</v>
      </c>
      <c r="I60" s="160">
        <v>990.94</v>
      </c>
      <c r="J60" s="144" t="s">
        <v>93</v>
      </c>
      <c r="K60" s="157">
        <v>199</v>
      </c>
      <c r="L60" s="133">
        <v>993.26</v>
      </c>
      <c r="M60" s="159"/>
      <c r="N60" s="130"/>
      <c r="O60" s="159">
        <v>178</v>
      </c>
      <c r="P60" s="130">
        <v>992.56</v>
      </c>
      <c r="Q60" s="159">
        <v>21</v>
      </c>
      <c r="R60" s="160">
        <v>999.13</v>
      </c>
      <c r="S60" s="161"/>
    </row>
    <row r="61" spans="1:19" s="128" customFormat="1" x14ac:dyDescent="0.2">
      <c r="A61" s="144" t="s">
        <v>94</v>
      </c>
      <c r="B61" s="157">
        <v>406</v>
      </c>
      <c r="C61" s="158">
        <v>1277.26</v>
      </c>
      <c r="D61" s="159">
        <v>272</v>
      </c>
      <c r="E61" s="130">
        <v>1287.5999999999999</v>
      </c>
      <c r="F61" s="159">
        <v>85</v>
      </c>
      <c r="G61" s="130">
        <v>1265.1400000000001</v>
      </c>
      <c r="H61" s="159">
        <v>49</v>
      </c>
      <c r="I61" s="160">
        <v>1240.8699999999999</v>
      </c>
      <c r="J61" s="144" t="s">
        <v>94</v>
      </c>
      <c r="K61" s="157">
        <v>142</v>
      </c>
      <c r="L61" s="133">
        <v>1209.01</v>
      </c>
      <c r="M61" s="159"/>
      <c r="N61" s="130"/>
      <c r="O61" s="159">
        <v>133</v>
      </c>
      <c r="P61" s="130">
        <v>1208.05</v>
      </c>
      <c r="Q61" s="159">
        <v>9</v>
      </c>
      <c r="R61" s="160">
        <v>1223.21</v>
      </c>
      <c r="S61" s="161"/>
    </row>
    <row r="62" spans="1:19" s="128" customFormat="1" x14ac:dyDescent="0.2">
      <c r="A62" s="154" t="s">
        <v>1</v>
      </c>
      <c r="B62" s="163">
        <v>16076</v>
      </c>
      <c r="C62" s="164">
        <v>592.48</v>
      </c>
      <c r="D62" s="163">
        <v>6782</v>
      </c>
      <c r="E62" s="164">
        <v>652.42999999999995</v>
      </c>
      <c r="F62" s="163">
        <v>8057</v>
      </c>
      <c r="G62" s="164">
        <v>537.87</v>
      </c>
      <c r="H62" s="163">
        <v>1237</v>
      </c>
      <c r="I62" s="164">
        <v>619.41999999999996</v>
      </c>
      <c r="J62" s="154" t="s">
        <v>1</v>
      </c>
      <c r="K62" s="163">
        <v>6755</v>
      </c>
      <c r="L62" s="164">
        <v>508.21</v>
      </c>
      <c r="M62" s="163"/>
      <c r="N62" s="164"/>
      <c r="O62" s="163">
        <v>5686</v>
      </c>
      <c r="P62" s="164">
        <v>510.45</v>
      </c>
      <c r="Q62" s="163">
        <v>1069</v>
      </c>
      <c r="R62" s="164">
        <v>496.27</v>
      </c>
      <c r="S62" s="161"/>
    </row>
    <row r="63" spans="1:19" s="25" customFormat="1" ht="0.75" customHeight="1" x14ac:dyDescent="0.2">
      <c r="A63" s="87"/>
      <c r="B63" s="24"/>
      <c r="C63" s="10"/>
      <c r="D63" s="10"/>
      <c r="E63" s="62"/>
      <c r="F63" s="26"/>
      <c r="G63" s="13"/>
      <c r="H63" s="26"/>
      <c r="I63" s="13"/>
      <c r="J63" s="87"/>
      <c r="K63" s="24"/>
      <c r="L63" s="10"/>
      <c r="M63" s="10"/>
      <c r="N63" s="62"/>
      <c r="O63" s="26"/>
      <c r="P63" s="13"/>
      <c r="Q63" s="26"/>
      <c r="R63" s="13"/>
    </row>
    <row r="64" spans="1:19" x14ac:dyDescent="0.2">
      <c r="A64" s="134" t="s">
        <v>97</v>
      </c>
      <c r="B64" s="2"/>
      <c r="C64" s="60"/>
      <c r="D64" s="2"/>
      <c r="E64" s="60"/>
      <c r="F64" s="2"/>
      <c r="G64" s="60"/>
      <c r="H64" s="2"/>
      <c r="I64" s="60"/>
      <c r="J64" s="134" t="s">
        <v>97</v>
      </c>
      <c r="K64" s="2"/>
      <c r="L64" s="60"/>
      <c r="M64" s="2"/>
      <c r="N64" s="60"/>
      <c r="O64" s="2"/>
      <c r="P64" s="60"/>
      <c r="Q64" s="2"/>
      <c r="R64" s="60"/>
    </row>
    <row r="65" spans="1:18" x14ac:dyDescent="0.2">
      <c r="A65" s="134" t="s">
        <v>107</v>
      </c>
      <c r="B65" s="22"/>
      <c r="C65" s="23"/>
      <c r="D65" s="22"/>
      <c r="E65" s="23"/>
      <c r="F65" s="22"/>
      <c r="G65" s="23"/>
      <c r="H65" s="22"/>
      <c r="I65" s="23"/>
      <c r="J65" s="134" t="s">
        <v>107</v>
      </c>
      <c r="K65" s="7"/>
      <c r="L65" s="61"/>
      <c r="M65" s="7"/>
      <c r="N65" s="61"/>
      <c r="O65" s="7"/>
      <c r="P65" s="61"/>
      <c r="Q65" s="7"/>
      <c r="R65" s="61"/>
    </row>
    <row r="66" spans="1:18" x14ac:dyDescent="0.2">
      <c r="A66" s="11"/>
      <c r="B66" s="7"/>
      <c r="C66" s="61"/>
      <c r="D66" s="7"/>
      <c r="E66" s="61"/>
      <c r="F66" s="7"/>
      <c r="G66" s="61"/>
      <c r="H66" s="7"/>
      <c r="I66" s="61"/>
      <c r="J66" s="7"/>
      <c r="K66" s="7"/>
      <c r="L66" s="61"/>
      <c r="M66" s="7"/>
      <c r="N66" s="61"/>
      <c r="O66" s="7"/>
      <c r="P66" s="61"/>
      <c r="Q66" s="7"/>
      <c r="R66" s="61"/>
    </row>
    <row r="67" spans="1:18" x14ac:dyDescent="0.2">
      <c r="A67" s="7"/>
      <c r="B67" s="7"/>
      <c r="C67" s="61"/>
      <c r="D67" s="7"/>
      <c r="E67" s="61"/>
      <c r="F67" s="7"/>
      <c r="G67" s="61"/>
      <c r="H67" s="7"/>
      <c r="I67" s="61"/>
      <c r="J67" s="7"/>
      <c r="K67" s="7"/>
      <c r="L67" s="61"/>
      <c r="M67" s="7"/>
      <c r="N67" s="61"/>
      <c r="O67" s="7"/>
      <c r="P67" s="61"/>
      <c r="Q67" s="7"/>
      <c r="R67" s="61"/>
    </row>
    <row r="68" spans="1:18" x14ac:dyDescent="0.2">
      <c r="A68" s="7"/>
      <c r="B68" s="7"/>
      <c r="C68" s="61"/>
      <c r="D68" s="7"/>
      <c r="E68" s="61"/>
      <c r="F68" s="7"/>
      <c r="G68" s="61"/>
      <c r="H68" s="7"/>
      <c r="I68" s="61"/>
      <c r="J68" s="7"/>
      <c r="K68" s="7"/>
      <c r="L68" s="61"/>
      <c r="M68" s="7"/>
      <c r="N68" s="61"/>
      <c r="O68" s="7"/>
      <c r="P68" s="61"/>
      <c r="Q68" s="7"/>
      <c r="R68" s="61"/>
    </row>
    <row r="69" spans="1:18" x14ac:dyDescent="0.2">
      <c r="A69" s="7"/>
      <c r="B69" s="7"/>
      <c r="C69" s="61"/>
      <c r="D69" s="7"/>
      <c r="E69" s="61"/>
      <c r="F69" s="7"/>
      <c r="G69" s="61"/>
      <c r="H69" s="7"/>
      <c r="I69" s="61"/>
      <c r="J69" s="7"/>
      <c r="K69" s="7"/>
      <c r="L69" s="61"/>
      <c r="M69" s="7"/>
      <c r="N69" s="61"/>
      <c r="O69" s="7"/>
      <c r="P69" s="61"/>
      <c r="Q69" s="7"/>
      <c r="R69" s="61"/>
    </row>
    <row r="70" spans="1:18" x14ac:dyDescent="0.2">
      <c r="A70" s="7"/>
      <c r="B70" s="7"/>
      <c r="C70" s="61"/>
      <c r="D70" s="7"/>
      <c r="E70" s="61"/>
      <c r="F70" s="7"/>
      <c r="G70" s="61"/>
      <c r="H70" s="7"/>
      <c r="I70" s="61"/>
      <c r="J70" s="7"/>
      <c r="K70" s="7"/>
      <c r="L70" s="61"/>
      <c r="M70" s="7"/>
      <c r="N70" s="61"/>
      <c r="O70" s="7"/>
      <c r="P70" s="61"/>
      <c r="Q70" s="7"/>
      <c r="R70" s="61"/>
    </row>
    <row r="71" spans="1:18" x14ac:dyDescent="0.2">
      <c r="A71" s="7"/>
      <c r="B71" s="7"/>
      <c r="C71" s="61"/>
      <c r="D71" s="7"/>
      <c r="E71" s="61"/>
      <c r="F71" s="7"/>
      <c r="G71" s="61"/>
      <c r="H71" s="7"/>
      <c r="I71" s="61"/>
      <c r="J71" s="7"/>
      <c r="K71" s="7"/>
      <c r="L71" s="61"/>
      <c r="M71" s="7"/>
      <c r="N71" s="61"/>
      <c r="O71" s="7"/>
      <c r="P71" s="61"/>
      <c r="Q71" s="7"/>
      <c r="R71" s="61"/>
    </row>
    <row r="72" spans="1:18" x14ac:dyDescent="0.2">
      <c r="A72" s="7"/>
      <c r="B72" s="7"/>
      <c r="C72" s="61"/>
      <c r="D72" s="7"/>
      <c r="E72" s="61"/>
      <c r="F72" s="7"/>
      <c r="G72" s="61"/>
      <c r="H72" s="7"/>
      <c r="I72" s="61"/>
      <c r="J72" s="7"/>
      <c r="K72" s="7"/>
      <c r="L72" s="61"/>
      <c r="M72" s="7"/>
      <c r="N72" s="61"/>
      <c r="O72" s="7"/>
      <c r="P72" s="61"/>
      <c r="Q72" s="7"/>
      <c r="R72" s="61"/>
    </row>
    <row r="73" spans="1:18" x14ac:dyDescent="0.2">
      <c r="A73" s="7"/>
      <c r="B73" s="7"/>
      <c r="C73" s="61"/>
      <c r="D73" s="7"/>
      <c r="E73" s="61"/>
      <c r="F73" s="7"/>
      <c r="G73" s="61"/>
      <c r="H73" s="7"/>
      <c r="I73" s="61"/>
      <c r="J73" s="7"/>
      <c r="K73" s="7"/>
      <c r="L73" s="61"/>
      <c r="M73" s="7"/>
      <c r="N73" s="61"/>
      <c r="O73" s="7"/>
      <c r="P73" s="61"/>
      <c r="Q73" s="7"/>
      <c r="R73" s="61"/>
    </row>
    <row r="74" spans="1:18" x14ac:dyDescent="0.2">
      <c r="A74" s="7"/>
      <c r="B74" s="7"/>
      <c r="C74" s="61"/>
      <c r="D74" s="7"/>
      <c r="E74" s="61"/>
      <c r="F74" s="7"/>
      <c r="G74" s="61"/>
      <c r="H74" s="7"/>
      <c r="I74" s="61"/>
      <c r="J74" s="7"/>
      <c r="K74" s="7"/>
      <c r="L74" s="61"/>
      <c r="M74" s="7"/>
      <c r="N74" s="61"/>
      <c r="O74" s="7"/>
      <c r="P74" s="61"/>
      <c r="Q74" s="7"/>
      <c r="R74" s="61"/>
    </row>
    <row r="75" spans="1:18" x14ac:dyDescent="0.2">
      <c r="A75" s="7"/>
      <c r="B75" s="7"/>
      <c r="C75" s="61"/>
      <c r="D75" s="7"/>
      <c r="E75" s="61"/>
      <c r="F75" s="7"/>
      <c r="G75" s="61"/>
      <c r="H75" s="7"/>
      <c r="I75" s="61"/>
      <c r="J75" s="7"/>
      <c r="K75" s="7"/>
      <c r="L75" s="61"/>
      <c r="M75" s="7"/>
      <c r="N75" s="61"/>
      <c r="O75" s="7"/>
      <c r="P75" s="61"/>
      <c r="Q75" s="7"/>
      <c r="R75" s="61"/>
    </row>
  </sheetData>
  <mergeCells count="44">
    <mergeCell ref="J13:J15"/>
    <mergeCell ref="A44:A46"/>
    <mergeCell ref="J44:J46"/>
    <mergeCell ref="A42:I42"/>
    <mergeCell ref="J42:R42"/>
    <mergeCell ref="B44:I44"/>
    <mergeCell ref="K44:R44"/>
    <mergeCell ref="B45:C45"/>
    <mergeCell ref="D45:E45"/>
    <mergeCell ref="F45:G45"/>
    <mergeCell ref="H45:I45"/>
    <mergeCell ref="K45:L45"/>
    <mergeCell ref="M45:N45"/>
    <mergeCell ref="O45:P45"/>
    <mergeCell ref="Q45:R45"/>
    <mergeCell ref="J41:R41"/>
    <mergeCell ref="A38:I38"/>
    <mergeCell ref="J38:R38"/>
    <mergeCell ref="A39:I39"/>
    <mergeCell ref="J39:R39"/>
    <mergeCell ref="A40:I40"/>
    <mergeCell ref="J40:R40"/>
    <mergeCell ref="A37:I37"/>
    <mergeCell ref="J37:R37"/>
    <mergeCell ref="J9:R9"/>
    <mergeCell ref="A10:I10"/>
    <mergeCell ref="J11:R11"/>
    <mergeCell ref="B13:I13"/>
    <mergeCell ref="K13:R13"/>
    <mergeCell ref="B14:C14"/>
    <mergeCell ref="D14:E14"/>
    <mergeCell ref="F14:G14"/>
    <mergeCell ref="H14:I14"/>
    <mergeCell ref="K14:L14"/>
    <mergeCell ref="M14:N14"/>
    <mergeCell ref="O14:P14"/>
    <mergeCell ref="Q14:R14"/>
    <mergeCell ref="A13:A15"/>
    <mergeCell ref="A6:I6"/>
    <mergeCell ref="J6:R6"/>
    <mergeCell ref="A7:I7"/>
    <mergeCell ref="J7:R7"/>
    <mergeCell ref="A8:I8"/>
    <mergeCell ref="J8:R8"/>
  </mergeCells>
  <pageMargins left="0.59055118110236227" right="0.39370078740157483" top="0.39370078740157483" bottom="0.19685039370078741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6"/>
  <sheetViews>
    <sheetView zoomScale="110" zoomScaleNormal="110" workbookViewId="0">
      <selection activeCell="A37" sqref="A37:I37"/>
    </sheetView>
  </sheetViews>
  <sheetFormatPr defaultRowHeight="12" x14ac:dyDescent="0.2"/>
  <cols>
    <col min="1" max="1" width="14.5703125" style="3" customWidth="1"/>
    <col min="2" max="2" width="8.7109375" style="3" bestFit="1" customWidth="1"/>
    <col min="3" max="3" width="9.28515625" style="46" customWidth="1"/>
    <col min="4" max="4" width="8.85546875" style="3" customWidth="1"/>
    <col min="5" max="5" width="9.85546875" style="46" customWidth="1"/>
    <col min="6" max="6" width="8.85546875" style="3" customWidth="1"/>
    <col min="7" max="7" width="10.28515625" style="46" customWidth="1"/>
    <col min="8" max="8" width="9.140625" style="3"/>
    <col min="9" max="9" width="9.5703125" style="46" customWidth="1"/>
    <col min="10" max="10" width="16.140625" style="3" customWidth="1"/>
    <col min="11" max="11" width="9.140625" style="3" customWidth="1"/>
    <col min="12" max="12" width="9.140625" style="46"/>
    <col min="13" max="13" width="8.85546875" style="3" customWidth="1"/>
    <col min="14" max="14" width="9.140625" style="46"/>
    <col min="15" max="15" width="8.85546875" style="3" customWidth="1"/>
    <col min="16" max="16" width="9.140625" style="46"/>
    <col min="17" max="17" width="9.85546875" style="3" customWidth="1"/>
    <col min="18" max="18" width="9.7109375" style="46" customWidth="1"/>
    <col min="19" max="22" width="9.140625" style="3" customWidth="1"/>
    <col min="23" max="23" width="9.140625" style="45" customWidth="1"/>
    <col min="24" max="24" width="9.140625" style="3" customWidth="1"/>
    <col min="25" max="16384" width="9.140625" style="3"/>
  </cols>
  <sheetData>
    <row r="1" spans="1:23" x14ac:dyDescent="0.2">
      <c r="A1" s="20" t="s">
        <v>2</v>
      </c>
      <c r="B1" s="20"/>
      <c r="C1" s="58"/>
      <c r="J1" s="20" t="s">
        <v>2</v>
      </c>
      <c r="K1" s="20"/>
      <c r="L1" s="58"/>
    </row>
    <row r="2" spans="1:23" x14ac:dyDescent="0.2">
      <c r="A2" s="20" t="s">
        <v>3</v>
      </c>
      <c r="B2" s="20"/>
      <c r="C2" s="58"/>
      <c r="J2" s="20" t="s">
        <v>3</v>
      </c>
      <c r="K2" s="20"/>
      <c r="L2" s="58"/>
    </row>
    <row r="3" spans="1:23" x14ac:dyDescent="0.2">
      <c r="A3" s="21" t="s">
        <v>0</v>
      </c>
      <c r="B3" s="21"/>
      <c r="C3" s="59"/>
      <c r="J3" s="21" t="s">
        <v>0</v>
      </c>
      <c r="K3" s="21"/>
      <c r="L3" s="59"/>
    </row>
    <row r="4" spans="1:23" x14ac:dyDescent="0.2">
      <c r="A4" s="21"/>
      <c r="B4" s="21"/>
      <c r="C4" s="59"/>
      <c r="J4" s="21"/>
      <c r="K4" s="21"/>
      <c r="L4" s="59"/>
    </row>
    <row r="6" spans="1:23" ht="12.75" x14ac:dyDescent="0.2">
      <c r="A6" s="181" t="s">
        <v>16</v>
      </c>
      <c r="B6" s="181"/>
      <c r="C6" s="181"/>
      <c r="D6" s="181"/>
      <c r="E6" s="181"/>
      <c r="F6" s="181"/>
      <c r="G6" s="181"/>
      <c r="H6" s="181"/>
      <c r="I6" s="181"/>
      <c r="J6" s="181" t="s">
        <v>17</v>
      </c>
      <c r="K6" s="181"/>
      <c r="L6" s="181"/>
      <c r="M6" s="181"/>
      <c r="N6" s="181"/>
      <c r="O6" s="181"/>
      <c r="P6" s="181"/>
      <c r="Q6" s="181"/>
      <c r="R6" s="181"/>
    </row>
    <row r="7" spans="1:23" ht="12.75" x14ac:dyDescent="0.2">
      <c r="A7" s="181" t="s">
        <v>15</v>
      </c>
      <c r="B7" s="181"/>
      <c r="C7" s="181"/>
      <c r="D7" s="181"/>
      <c r="E7" s="181"/>
      <c r="F7" s="181"/>
      <c r="G7" s="181"/>
      <c r="H7" s="181"/>
      <c r="I7" s="181"/>
      <c r="J7" s="181" t="s">
        <v>15</v>
      </c>
      <c r="K7" s="181"/>
      <c r="L7" s="181"/>
      <c r="M7" s="181"/>
      <c r="N7" s="181"/>
      <c r="O7" s="181"/>
      <c r="P7" s="181"/>
      <c r="Q7" s="181"/>
      <c r="R7" s="181"/>
    </row>
    <row r="8" spans="1:23" ht="12.75" x14ac:dyDescent="0.2">
      <c r="A8" s="182" t="s">
        <v>48</v>
      </c>
      <c r="B8" s="182"/>
      <c r="C8" s="182"/>
      <c r="D8" s="182"/>
      <c r="E8" s="182"/>
      <c r="F8" s="182"/>
      <c r="G8" s="182"/>
      <c r="H8" s="182"/>
      <c r="I8" s="182"/>
      <c r="J8" s="181" t="s">
        <v>46</v>
      </c>
      <c r="K8" s="181"/>
      <c r="L8" s="181"/>
      <c r="M8" s="181"/>
      <c r="N8" s="181"/>
      <c r="O8" s="181"/>
      <c r="P8" s="181"/>
      <c r="Q8" s="181"/>
      <c r="R8" s="181"/>
    </row>
    <row r="9" spans="1:23" ht="12.75" x14ac:dyDescent="0.2">
      <c r="A9" s="182" t="s">
        <v>52</v>
      </c>
      <c r="B9" s="182"/>
      <c r="C9" s="182"/>
      <c r="D9" s="182"/>
      <c r="E9" s="182"/>
      <c r="F9" s="182"/>
      <c r="G9" s="182"/>
      <c r="H9" s="182"/>
      <c r="I9" s="182"/>
      <c r="J9" s="181" t="s">
        <v>49</v>
      </c>
      <c r="K9" s="181"/>
      <c r="L9" s="181"/>
      <c r="M9" s="181"/>
      <c r="N9" s="181"/>
      <c r="O9" s="181"/>
      <c r="P9" s="181"/>
      <c r="Q9" s="181"/>
      <c r="R9" s="181"/>
    </row>
    <row r="10" spans="1:23" ht="12.75" x14ac:dyDescent="0.2">
      <c r="A10" s="183" t="str">
        <f>'u veljači 2023.-prema svotama'!A10:I10</f>
        <v>za siječanj 2023. (isplata u veljači 2023.)</v>
      </c>
      <c r="B10" s="183"/>
      <c r="C10" s="183"/>
      <c r="D10" s="183"/>
      <c r="E10" s="183"/>
      <c r="F10" s="183"/>
      <c r="G10" s="183"/>
      <c r="H10" s="183"/>
      <c r="I10" s="183"/>
      <c r="J10" s="182" t="s">
        <v>52</v>
      </c>
      <c r="K10" s="182"/>
      <c r="L10" s="182"/>
      <c r="M10" s="182"/>
      <c r="N10" s="182"/>
      <c r="O10" s="182"/>
      <c r="P10" s="182"/>
      <c r="Q10" s="182"/>
      <c r="R10" s="182"/>
    </row>
    <row r="11" spans="1:23" ht="12.75" customHeight="1" x14ac:dyDescent="0.2">
      <c r="J11" s="183" t="str">
        <f>A10</f>
        <v>za siječanj 2023. (isplata u veljači 2023.)</v>
      </c>
      <c r="K11" s="183"/>
      <c r="L11" s="183"/>
      <c r="M11" s="183"/>
      <c r="N11" s="183"/>
      <c r="O11" s="183"/>
      <c r="P11" s="183"/>
      <c r="Q11" s="183"/>
      <c r="R11" s="183"/>
    </row>
    <row r="12" spans="1:23" x14ac:dyDescent="0.2">
      <c r="A12" s="21" t="s">
        <v>4</v>
      </c>
      <c r="J12" s="21" t="s">
        <v>5</v>
      </c>
    </row>
    <row r="13" spans="1:23" ht="12" customHeight="1" x14ac:dyDescent="0.2">
      <c r="A13" s="187" t="s">
        <v>105</v>
      </c>
      <c r="B13" s="184" t="s">
        <v>6</v>
      </c>
      <c r="C13" s="185"/>
      <c r="D13" s="185"/>
      <c r="E13" s="185"/>
      <c r="F13" s="185"/>
      <c r="G13" s="185"/>
      <c r="H13" s="185"/>
      <c r="I13" s="186"/>
      <c r="J13" s="187" t="s">
        <v>105</v>
      </c>
      <c r="K13" s="184" t="s">
        <v>6</v>
      </c>
      <c r="L13" s="185"/>
      <c r="M13" s="185"/>
      <c r="N13" s="185"/>
      <c r="O13" s="185"/>
      <c r="P13" s="185"/>
      <c r="Q13" s="185"/>
      <c r="R13" s="186"/>
    </row>
    <row r="14" spans="1:23" x14ac:dyDescent="0.2">
      <c r="A14" s="188"/>
      <c r="B14" s="184" t="s">
        <v>1</v>
      </c>
      <c r="C14" s="186"/>
      <c r="D14" s="184" t="s">
        <v>7</v>
      </c>
      <c r="E14" s="186"/>
      <c r="F14" s="184" t="s">
        <v>50</v>
      </c>
      <c r="G14" s="186"/>
      <c r="H14" s="184" t="s">
        <v>8</v>
      </c>
      <c r="I14" s="186"/>
      <c r="J14" s="188"/>
      <c r="K14" s="184" t="s">
        <v>1</v>
      </c>
      <c r="L14" s="186"/>
      <c r="M14" s="184" t="s">
        <v>80</v>
      </c>
      <c r="N14" s="186"/>
      <c r="O14" s="184" t="s">
        <v>50</v>
      </c>
      <c r="P14" s="186"/>
      <c r="Q14" s="184" t="s">
        <v>8</v>
      </c>
      <c r="R14" s="186"/>
    </row>
    <row r="15" spans="1:23" ht="30.75" customHeight="1" x14ac:dyDescent="0.2">
      <c r="A15" s="189"/>
      <c r="B15" s="121" t="s">
        <v>13</v>
      </c>
      <c r="C15" s="122" t="s">
        <v>102</v>
      </c>
      <c r="D15" s="123" t="s">
        <v>13</v>
      </c>
      <c r="E15" s="122" t="s">
        <v>102</v>
      </c>
      <c r="F15" s="123" t="s">
        <v>13</v>
      </c>
      <c r="G15" s="122" t="s">
        <v>102</v>
      </c>
      <c r="H15" s="123" t="s">
        <v>14</v>
      </c>
      <c r="I15" s="122" t="s">
        <v>102</v>
      </c>
      <c r="J15" s="189"/>
      <c r="K15" s="121" t="s">
        <v>13</v>
      </c>
      <c r="L15" s="122" t="s">
        <v>102</v>
      </c>
      <c r="M15" s="123" t="s">
        <v>13</v>
      </c>
      <c r="N15" s="122" t="s">
        <v>102</v>
      </c>
      <c r="O15" s="123" t="s">
        <v>13</v>
      </c>
      <c r="P15" s="122" t="s">
        <v>102</v>
      </c>
      <c r="Q15" s="123" t="s">
        <v>14</v>
      </c>
      <c r="R15" s="122" t="s">
        <v>102</v>
      </c>
    </row>
    <row r="16" spans="1:23" s="167" customFormat="1" ht="8.25" customHeight="1" x14ac:dyDescent="0.2">
      <c r="A16" s="165">
        <v>0</v>
      </c>
      <c r="B16" s="165">
        <v>1</v>
      </c>
      <c r="C16" s="165">
        <v>2</v>
      </c>
      <c r="D16" s="165">
        <v>3</v>
      </c>
      <c r="E16" s="165">
        <v>4</v>
      </c>
      <c r="F16" s="165">
        <v>5</v>
      </c>
      <c r="G16" s="165">
        <v>6</v>
      </c>
      <c r="H16" s="165">
        <v>7</v>
      </c>
      <c r="I16" s="165">
        <v>8</v>
      </c>
      <c r="J16" s="165">
        <v>0</v>
      </c>
      <c r="K16" s="165">
        <v>1</v>
      </c>
      <c r="L16" s="165">
        <v>2</v>
      </c>
      <c r="M16" s="165">
        <v>3</v>
      </c>
      <c r="N16" s="165">
        <v>4</v>
      </c>
      <c r="O16" s="165">
        <v>5</v>
      </c>
      <c r="P16" s="165">
        <v>6</v>
      </c>
      <c r="Q16" s="165">
        <v>7</v>
      </c>
      <c r="R16" s="165">
        <v>8</v>
      </c>
      <c r="W16" s="168"/>
    </row>
    <row r="17" spans="1:23" s="128" customFormat="1" x14ac:dyDescent="0.2">
      <c r="A17" s="144" t="s">
        <v>81</v>
      </c>
      <c r="B17" s="145">
        <v>2682</v>
      </c>
      <c r="C17" s="146">
        <v>46.33</v>
      </c>
      <c r="D17" s="147">
        <v>915</v>
      </c>
      <c r="E17" s="148">
        <v>43.27</v>
      </c>
      <c r="F17" s="147">
        <v>1328</v>
      </c>
      <c r="G17" s="148">
        <v>48.64</v>
      </c>
      <c r="H17" s="147">
        <v>439</v>
      </c>
      <c r="I17" s="149">
        <v>45.69</v>
      </c>
      <c r="J17" s="144" t="s">
        <v>81</v>
      </c>
      <c r="K17" s="145" t="s">
        <v>73</v>
      </c>
      <c r="L17" s="150" t="s">
        <v>74</v>
      </c>
      <c r="M17" s="147" t="s">
        <v>73</v>
      </c>
      <c r="N17" s="148" t="s">
        <v>74</v>
      </c>
      <c r="O17" s="147" t="s">
        <v>73</v>
      </c>
      <c r="P17" s="151" t="s">
        <v>74</v>
      </c>
      <c r="Q17" s="147" t="s">
        <v>73</v>
      </c>
      <c r="R17" s="149" t="s">
        <v>74</v>
      </c>
      <c r="W17" s="135"/>
    </row>
    <row r="18" spans="1:23" s="128" customFormat="1" x14ac:dyDescent="0.2">
      <c r="A18" s="144" t="s">
        <v>82</v>
      </c>
      <c r="B18" s="145">
        <v>14086</v>
      </c>
      <c r="C18" s="150">
        <v>115.93</v>
      </c>
      <c r="D18" s="147">
        <v>6072</v>
      </c>
      <c r="E18" s="148">
        <v>115.47</v>
      </c>
      <c r="F18" s="147">
        <v>2723</v>
      </c>
      <c r="G18" s="148">
        <v>112.99</v>
      </c>
      <c r="H18" s="147">
        <v>5291</v>
      </c>
      <c r="I18" s="149">
        <v>117.95</v>
      </c>
      <c r="J18" s="144" t="s">
        <v>82</v>
      </c>
      <c r="K18" s="145">
        <v>11</v>
      </c>
      <c r="L18" s="150">
        <v>130.02000000000001</v>
      </c>
      <c r="M18" s="147">
        <v>2</v>
      </c>
      <c r="N18" s="148">
        <v>136.34</v>
      </c>
      <c r="O18" s="147">
        <v>9</v>
      </c>
      <c r="P18" s="148">
        <v>128.61000000000001</v>
      </c>
      <c r="Q18" s="147" t="s">
        <v>73</v>
      </c>
      <c r="R18" s="149" t="s">
        <v>74</v>
      </c>
      <c r="W18" s="169">
        <f>C31-'u veljači 2023.'!E23</f>
        <v>0</v>
      </c>
    </row>
    <row r="19" spans="1:23" s="128" customFormat="1" x14ac:dyDescent="0.2">
      <c r="A19" s="144" t="s">
        <v>83</v>
      </c>
      <c r="B19" s="145">
        <v>57432</v>
      </c>
      <c r="C19" s="150">
        <v>173.86</v>
      </c>
      <c r="D19" s="147">
        <v>30916</v>
      </c>
      <c r="E19" s="148">
        <v>173.54</v>
      </c>
      <c r="F19" s="147">
        <v>7080</v>
      </c>
      <c r="G19" s="148">
        <v>173.63</v>
      </c>
      <c r="H19" s="147">
        <v>19436</v>
      </c>
      <c r="I19" s="149">
        <v>174.44</v>
      </c>
      <c r="J19" s="144" t="s">
        <v>83</v>
      </c>
      <c r="K19" s="145">
        <v>30</v>
      </c>
      <c r="L19" s="150">
        <v>175.68</v>
      </c>
      <c r="M19" s="147">
        <v>1</v>
      </c>
      <c r="N19" s="148">
        <v>194.14</v>
      </c>
      <c r="O19" s="147">
        <v>26</v>
      </c>
      <c r="P19" s="148">
        <v>174.09</v>
      </c>
      <c r="Q19" s="147">
        <v>3</v>
      </c>
      <c r="R19" s="149">
        <v>183.3</v>
      </c>
      <c r="W19" s="135"/>
    </row>
    <row r="20" spans="1:23" s="128" customFormat="1" x14ac:dyDescent="0.2">
      <c r="A20" s="144" t="s">
        <v>84</v>
      </c>
      <c r="B20" s="145">
        <v>103522</v>
      </c>
      <c r="C20" s="150">
        <v>238.04</v>
      </c>
      <c r="D20" s="147">
        <v>61240</v>
      </c>
      <c r="E20" s="148">
        <v>238.77</v>
      </c>
      <c r="F20" s="147">
        <v>18185</v>
      </c>
      <c r="G20" s="148">
        <v>238.52</v>
      </c>
      <c r="H20" s="147">
        <v>24097</v>
      </c>
      <c r="I20" s="149">
        <v>235.81</v>
      </c>
      <c r="J20" s="144" t="s">
        <v>84</v>
      </c>
      <c r="K20" s="145">
        <v>101</v>
      </c>
      <c r="L20" s="150">
        <v>242.03</v>
      </c>
      <c r="M20" s="147">
        <v>1</v>
      </c>
      <c r="N20" s="148">
        <v>237</v>
      </c>
      <c r="O20" s="147">
        <v>87</v>
      </c>
      <c r="P20" s="148">
        <v>241.67</v>
      </c>
      <c r="Q20" s="147">
        <v>13</v>
      </c>
      <c r="R20" s="149">
        <v>244.8</v>
      </c>
      <c r="W20" s="135"/>
    </row>
    <row r="21" spans="1:23" s="128" customFormat="1" x14ac:dyDescent="0.2">
      <c r="A21" s="144" t="s">
        <v>85</v>
      </c>
      <c r="B21" s="145">
        <v>163478</v>
      </c>
      <c r="C21" s="150">
        <v>308.24</v>
      </c>
      <c r="D21" s="147">
        <v>107714</v>
      </c>
      <c r="E21" s="148">
        <v>309.18</v>
      </c>
      <c r="F21" s="147">
        <v>26897</v>
      </c>
      <c r="G21" s="148">
        <v>304.06</v>
      </c>
      <c r="H21" s="147">
        <v>28867</v>
      </c>
      <c r="I21" s="149">
        <v>308.60000000000002</v>
      </c>
      <c r="J21" s="144" t="s">
        <v>85</v>
      </c>
      <c r="K21" s="145">
        <v>453</v>
      </c>
      <c r="L21" s="150">
        <v>319.89999999999998</v>
      </c>
      <c r="M21" s="147">
        <v>7</v>
      </c>
      <c r="N21" s="148">
        <v>331.93</v>
      </c>
      <c r="O21" s="147">
        <v>262</v>
      </c>
      <c r="P21" s="148">
        <v>316.39999999999998</v>
      </c>
      <c r="Q21" s="147">
        <v>184</v>
      </c>
      <c r="R21" s="149">
        <v>324.42</v>
      </c>
      <c r="W21" s="135"/>
    </row>
    <row r="22" spans="1:23" s="128" customFormat="1" x14ac:dyDescent="0.2">
      <c r="A22" s="144" t="s">
        <v>86</v>
      </c>
      <c r="B22" s="145">
        <v>132882</v>
      </c>
      <c r="C22" s="150">
        <v>368.04</v>
      </c>
      <c r="D22" s="147">
        <v>86180</v>
      </c>
      <c r="E22" s="148">
        <v>369.65</v>
      </c>
      <c r="F22" s="147">
        <v>13676</v>
      </c>
      <c r="G22" s="148">
        <v>365.44</v>
      </c>
      <c r="H22" s="147">
        <v>33026</v>
      </c>
      <c r="I22" s="149">
        <v>364.91</v>
      </c>
      <c r="J22" s="144" t="s">
        <v>86</v>
      </c>
      <c r="K22" s="145">
        <v>2020</v>
      </c>
      <c r="L22" s="150">
        <v>369.83</v>
      </c>
      <c r="M22" s="147">
        <v>24</v>
      </c>
      <c r="N22" s="148">
        <v>357.81</v>
      </c>
      <c r="O22" s="147">
        <v>1540</v>
      </c>
      <c r="P22" s="148">
        <v>370.2</v>
      </c>
      <c r="Q22" s="147">
        <v>456</v>
      </c>
      <c r="R22" s="149">
        <v>369.23</v>
      </c>
      <c r="W22" s="135"/>
    </row>
    <row r="23" spans="1:23" s="128" customFormat="1" x14ac:dyDescent="0.2">
      <c r="A23" s="144" t="s">
        <v>87</v>
      </c>
      <c r="B23" s="145">
        <v>146481</v>
      </c>
      <c r="C23" s="150">
        <v>436</v>
      </c>
      <c r="D23" s="147">
        <v>109690</v>
      </c>
      <c r="E23" s="148">
        <v>436.57</v>
      </c>
      <c r="F23" s="147">
        <v>12498</v>
      </c>
      <c r="G23" s="148">
        <v>436.05</v>
      </c>
      <c r="H23" s="147">
        <v>24293</v>
      </c>
      <c r="I23" s="149">
        <v>433.41</v>
      </c>
      <c r="J23" s="144" t="s">
        <v>87</v>
      </c>
      <c r="K23" s="145">
        <v>8205</v>
      </c>
      <c r="L23" s="150">
        <v>446.56</v>
      </c>
      <c r="M23" s="147">
        <v>2515</v>
      </c>
      <c r="N23" s="148">
        <v>448.9</v>
      </c>
      <c r="O23" s="147">
        <v>4977</v>
      </c>
      <c r="P23" s="148">
        <v>446.69</v>
      </c>
      <c r="Q23" s="147">
        <v>713</v>
      </c>
      <c r="R23" s="149">
        <v>437.35</v>
      </c>
      <c r="W23" s="135"/>
    </row>
    <row r="24" spans="1:23" s="128" customFormat="1" x14ac:dyDescent="0.2">
      <c r="A24" s="144" t="s">
        <v>88</v>
      </c>
      <c r="B24" s="145">
        <v>95466</v>
      </c>
      <c r="C24" s="150">
        <v>503.63</v>
      </c>
      <c r="D24" s="147">
        <v>76117</v>
      </c>
      <c r="E24" s="148">
        <v>503.99</v>
      </c>
      <c r="F24" s="147">
        <v>4493</v>
      </c>
      <c r="G24" s="148">
        <v>501.32</v>
      </c>
      <c r="H24" s="147">
        <v>14856</v>
      </c>
      <c r="I24" s="149">
        <v>502.5</v>
      </c>
      <c r="J24" s="144" t="s">
        <v>88</v>
      </c>
      <c r="K24" s="145">
        <v>4313</v>
      </c>
      <c r="L24" s="150">
        <v>509.21</v>
      </c>
      <c r="M24" s="147">
        <v>726</v>
      </c>
      <c r="N24" s="148">
        <v>510.45</v>
      </c>
      <c r="O24" s="147">
        <v>2935</v>
      </c>
      <c r="P24" s="148">
        <v>511.75</v>
      </c>
      <c r="Q24" s="147">
        <v>652</v>
      </c>
      <c r="R24" s="149">
        <v>496.4</v>
      </c>
      <c r="W24" s="135"/>
    </row>
    <row r="25" spans="1:23" s="128" customFormat="1" x14ac:dyDescent="0.2">
      <c r="A25" s="144" t="s">
        <v>89</v>
      </c>
      <c r="B25" s="145">
        <v>66053</v>
      </c>
      <c r="C25" s="150">
        <v>568.29999999999995</v>
      </c>
      <c r="D25" s="147">
        <v>54988</v>
      </c>
      <c r="E25" s="148">
        <v>568.51</v>
      </c>
      <c r="F25" s="147">
        <v>2039</v>
      </c>
      <c r="G25" s="148">
        <v>566</v>
      </c>
      <c r="H25" s="147">
        <v>9026</v>
      </c>
      <c r="I25" s="149">
        <v>567.57000000000005</v>
      </c>
      <c r="J25" s="144" t="s">
        <v>89</v>
      </c>
      <c r="K25" s="145">
        <v>3923</v>
      </c>
      <c r="L25" s="150">
        <v>569.85</v>
      </c>
      <c r="M25" s="147">
        <v>300</v>
      </c>
      <c r="N25" s="148">
        <v>556.14</v>
      </c>
      <c r="O25" s="147">
        <v>3020</v>
      </c>
      <c r="P25" s="148">
        <v>570.08000000000004</v>
      </c>
      <c r="Q25" s="147">
        <v>603</v>
      </c>
      <c r="R25" s="149">
        <v>575.49</v>
      </c>
      <c r="W25" s="135"/>
    </row>
    <row r="26" spans="1:23" s="128" customFormat="1" x14ac:dyDescent="0.2">
      <c r="A26" s="144" t="s">
        <v>90</v>
      </c>
      <c r="B26" s="145">
        <v>56287</v>
      </c>
      <c r="C26" s="150">
        <v>632.80999999999995</v>
      </c>
      <c r="D26" s="147">
        <v>48389</v>
      </c>
      <c r="E26" s="148">
        <v>632.75</v>
      </c>
      <c r="F26" s="147">
        <v>1112</v>
      </c>
      <c r="G26" s="148">
        <v>629.54</v>
      </c>
      <c r="H26" s="147">
        <v>6786</v>
      </c>
      <c r="I26" s="149">
        <v>633.79</v>
      </c>
      <c r="J26" s="144" t="s">
        <v>90</v>
      </c>
      <c r="K26" s="145">
        <v>6662</v>
      </c>
      <c r="L26" s="150">
        <v>627.22</v>
      </c>
      <c r="M26" s="147">
        <v>179</v>
      </c>
      <c r="N26" s="148">
        <v>622.86</v>
      </c>
      <c r="O26" s="147">
        <v>5767</v>
      </c>
      <c r="P26" s="148">
        <v>626.77</v>
      </c>
      <c r="Q26" s="147">
        <v>716</v>
      </c>
      <c r="R26" s="149">
        <v>631.94000000000005</v>
      </c>
      <c r="W26" s="135"/>
    </row>
    <row r="27" spans="1:23" s="128" customFormat="1" x14ac:dyDescent="0.2">
      <c r="A27" s="144" t="s">
        <v>91</v>
      </c>
      <c r="B27" s="145">
        <v>56967</v>
      </c>
      <c r="C27" s="146">
        <v>725.6</v>
      </c>
      <c r="D27" s="147">
        <v>50185</v>
      </c>
      <c r="E27" s="148">
        <v>725.67</v>
      </c>
      <c r="F27" s="147">
        <v>763</v>
      </c>
      <c r="G27" s="148">
        <v>723.67</v>
      </c>
      <c r="H27" s="147">
        <v>6019</v>
      </c>
      <c r="I27" s="149">
        <v>725.22</v>
      </c>
      <c r="J27" s="144" t="s">
        <v>91</v>
      </c>
      <c r="K27" s="145">
        <v>8438</v>
      </c>
      <c r="L27" s="146">
        <v>741.46</v>
      </c>
      <c r="M27" s="147">
        <v>121</v>
      </c>
      <c r="N27" s="148">
        <v>735.68</v>
      </c>
      <c r="O27" s="147">
        <v>6861</v>
      </c>
      <c r="P27" s="148">
        <v>742.61</v>
      </c>
      <c r="Q27" s="147">
        <v>1456</v>
      </c>
      <c r="R27" s="149">
        <v>736.52</v>
      </c>
      <c r="W27" s="135"/>
    </row>
    <row r="28" spans="1:23" s="128" customFormat="1" x14ac:dyDescent="0.2">
      <c r="A28" s="144" t="s">
        <v>92</v>
      </c>
      <c r="B28" s="145">
        <v>25627</v>
      </c>
      <c r="C28" s="146">
        <v>857.61</v>
      </c>
      <c r="D28" s="147">
        <v>22415</v>
      </c>
      <c r="E28" s="148">
        <v>857.67</v>
      </c>
      <c r="F28" s="147">
        <v>327</v>
      </c>
      <c r="G28" s="148">
        <v>857.04</v>
      </c>
      <c r="H28" s="147">
        <v>2885</v>
      </c>
      <c r="I28" s="149">
        <v>857.19</v>
      </c>
      <c r="J28" s="144" t="s">
        <v>92</v>
      </c>
      <c r="K28" s="145">
        <v>5371</v>
      </c>
      <c r="L28" s="146">
        <v>864.64</v>
      </c>
      <c r="M28" s="147">
        <v>52</v>
      </c>
      <c r="N28" s="148">
        <v>861.27</v>
      </c>
      <c r="O28" s="147">
        <v>4208</v>
      </c>
      <c r="P28" s="148">
        <v>863.75</v>
      </c>
      <c r="Q28" s="147">
        <v>1111</v>
      </c>
      <c r="R28" s="149">
        <v>868.19</v>
      </c>
      <c r="W28" s="135"/>
    </row>
    <row r="29" spans="1:23" s="128" customFormat="1" x14ac:dyDescent="0.2">
      <c r="A29" s="144" t="s">
        <v>93</v>
      </c>
      <c r="B29" s="145">
        <v>14702</v>
      </c>
      <c r="C29" s="146">
        <v>983.65</v>
      </c>
      <c r="D29" s="147">
        <v>12896</v>
      </c>
      <c r="E29" s="148">
        <v>984.85</v>
      </c>
      <c r="F29" s="147">
        <v>161</v>
      </c>
      <c r="G29" s="148">
        <v>985.15</v>
      </c>
      <c r="H29" s="147">
        <v>1645</v>
      </c>
      <c r="I29" s="149">
        <v>974.09</v>
      </c>
      <c r="J29" s="144" t="s">
        <v>93</v>
      </c>
      <c r="K29" s="145">
        <v>7798</v>
      </c>
      <c r="L29" s="146">
        <v>981.56</v>
      </c>
      <c r="M29" s="147">
        <v>59</v>
      </c>
      <c r="N29" s="148">
        <v>973.98</v>
      </c>
      <c r="O29" s="147">
        <v>6371</v>
      </c>
      <c r="P29" s="148">
        <v>976.6</v>
      </c>
      <c r="Q29" s="147">
        <v>1368</v>
      </c>
      <c r="R29" s="149">
        <v>1004.96</v>
      </c>
      <c r="W29" s="135"/>
    </row>
    <row r="30" spans="1:23" s="128" customFormat="1" x14ac:dyDescent="0.2">
      <c r="A30" s="144" t="s">
        <v>94</v>
      </c>
      <c r="B30" s="145">
        <v>13117</v>
      </c>
      <c r="C30" s="146">
        <v>1287.52</v>
      </c>
      <c r="D30" s="147">
        <v>12319</v>
      </c>
      <c r="E30" s="148">
        <v>1290.07</v>
      </c>
      <c r="F30" s="147">
        <v>80</v>
      </c>
      <c r="G30" s="148">
        <v>1346.49</v>
      </c>
      <c r="H30" s="147">
        <v>718</v>
      </c>
      <c r="I30" s="149">
        <v>1237.0899999999999</v>
      </c>
      <c r="J30" s="144" t="s">
        <v>94</v>
      </c>
      <c r="K30" s="145">
        <v>23968</v>
      </c>
      <c r="L30" s="146">
        <v>1314.64</v>
      </c>
      <c r="M30" s="147">
        <v>49</v>
      </c>
      <c r="N30" s="148">
        <v>1236.5899999999999</v>
      </c>
      <c r="O30" s="147">
        <v>16106</v>
      </c>
      <c r="P30" s="148">
        <v>1320.01</v>
      </c>
      <c r="Q30" s="147">
        <v>7813</v>
      </c>
      <c r="R30" s="149">
        <v>1304.06</v>
      </c>
      <c r="W30" s="135"/>
    </row>
    <row r="31" spans="1:23" s="128" customFormat="1" x14ac:dyDescent="0.2">
      <c r="A31" s="154" t="s">
        <v>1</v>
      </c>
      <c r="B31" s="155">
        <v>948782</v>
      </c>
      <c r="C31" s="156">
        <v>437.87</v>
      </c>
      <c r="D31" s="155">
        <v>680036</v>
      </c>
      <c r="E31" s="156">
        <v>467.99</v>
      </c>
      <c r="F31" s="155">
        <v>91362</v>
      </c>
      <c r="G31" s="156">
        <v>325.85000000000002</v>
      </c>
      <c r="H31" s="155">
        <v>177384</v>
      </c>
      <c r="I31" s="156">
        <v>380.1</v>
      </c>
      <c r="J31" s="154" t="s">
        <v>1</v>
      </c>
      <c r="K31" s="155">
        <v>71293</v>
      </c>
      <c r="L31" s="156">
        <v>887.34</v>
      </c>
      <c r="M31" s="155">
        <v>4036</v>
      </c>
      <c r="N31" s="156">
        <v>505.79</v>
      </c>
      <c r="O31" s="155">
        <v>52169</v>
      </c>
      <c r="P31" s="156">
        <v>880.85</v>
      </c>
      <c r="Q31" s="155">
        <v>15088</v>
      </c>
      <c r="R31" s="156">
        <v>1011.87</v>
      </c>
      <c r="W31" s="135"/>
    </row>
    <row r="32" spans="1:23" s="137" customFormat="1" ht="14.25" customHeight="1" x14ac:dyDescent="0.2">
      <c r="A32" s="134" t="s">
        <v>97</v>
      </c>
      <c r="B32" s="126"/>
      <c r="C32" s="126"/>
      <c r="D32" s="126"/>
      <c r="E32" s="126"/>
      <c r="F32" s="126"/>
      <c r="G32" s="126"/>
      <c r="H32" s="126"/>
      <c r="I32" s="136"/>
      <c r="J32" s="134" t="s">
        <v>97</v>
      </c>
      <c r="K32" s="126"/>
      <c r="L32" s="126"/>
      <c r="M32" s="126"/>
      <c r="N32" s="126"/>
      <c r="O32" s="126"/>
      <c r="P32" s="126"/>
      <c r="Q32" s="126"/>
      <c r="R32" s="136"/>
      <c r="W32" s="138"/>
    </row>
    <row r="33" spans="1:23" s="137" customFormat="1" ht="14.25" customHeight="1" x14ac:dyDescent="0.2">
      <c r="A33" s="134" t="s">
        <v>107</v>
      </c>
      <c r="B33" s="139"/>
      <c r="C33" s="140"/>
      <c r="D33" s="140"/>
      <c r="E33" s="141"/>
      <c r="F33" s="142"/>
      <c r="G33" s="143"/>
      <c r="H33" s="142"/>
      <c r="I33" s="143"/>
      <c r="J33" s="134" t="s">
        <v>107</v>
      </c>
      <c r="K33" s="139"/>
      <c r="L33" s="140"/>
      <c r="M33" s="140"/>
      <c r="N33" s="141"/>
      <c r="O33" s="142"/>
      <c r="P33" s="143"/>
      <c r="Q33" s="142"/>
      <c r="R33" s="143"/>
      <c r="W33" s="138"/>
    </row>
    <row r="34" spans="1:23" ht="6" customHeight="1" x14ac:dyDescent="0.2">
      <c r="A34" s="86"/>
      <c r="B34" s="86"/>
      <c r="C34" s="86"/>
      <c r="D34" s="86"/>
      <c r="E34" s="86"/>
      <c r="F34" s="86"/>
      <c r="G34" s="89"/>
      <c r="H34" s="89"/>
      <c r="I34" s="60"/>
      <c r="J34" s="88"/>
      <c r="K34" s="2"/>
      <c r="L34" s="60"/>
      <c r="M34" s="2"/>
      <c r="N34" s="60"/>
      <c r="O34" s="2"/>
      <c r="P34" s="60"/>
      <c r="Q34" s="2"/>
      <c r="R34" s="60"/>
    </row>
    <row r="35" spans="1:23" x14ac:dyDescent="0.2">
      <c r="A35" s="86"/>
      <c r="B35" s="86"/>
      <c r="C35" s="86"/>
      <c r="D35" s="86"/>
      <c r="E35" s="86"/>
      <c r="F35" s="86"/>
      <c r="G35" s="89"/>
      <c r="H35" s="89"/>
      <c r="I35" s="60"/>
    </row>
    <row r="36" spans="1:23" x14ac:dyDescent="0.2">
      <c r="A36" s="27"/>
      <c r="B36" s="22"/>
      <c r="C36" s="23"/>
      <c r="D36" s="22"/>
      <c r="E36" s="23"/>
      <c r="F36" s="22"/>
      <c r="G36" s="23"/>
      <c r="H36" s="22"/>
      <c r="I36" s="23"/>
    </row>
    <row r="37" spans="1:23" ht="12.75" x14ac:dyDescent="0.2">
      <c r="A37" s="181" t="s">
        <v>16</v>
      </c>
      <c r="B37" s="181"/>
      <c r="C37" s="181"/>
      <c r="D37" s="181"/>
      <c r="E37" s="181"/>
      <c r="F37" s="181"/>
      <c r="G37" s="181"/>
      <c r="H37" s="181"/>
      <c r="I37" s="181"/>
      <c r="J37" s="181" t="s">
        <v>19</v>
      </c>
      <c r="K37" s="181"/>
      <c r="L37" s="181"/>
      <c r="M37" s="181"/>
      <c r="N37" s="181"/>
      <c r="O37" s="181"/>
      <c r="P37" s="181"/>
      <c r="Q37" s="181"/>
      <c r="R37" s="181"/>
    </row>
    <row r="38" spans="1:23" ht="12.75" x14ac:dyDescent="0.2">
      <c r="A38" s="181" t="s">
        <v>15</v>
      </c>
      <c r="B38" s="181"/>
      <c r="C38" s="181"/>
      <c r="D38" s="181"/>
      <c r="E38" s="181"/>
      <c r="F38" s="181"/>
      <c r="G38" s="181"/>
      <c r="H38" s="181"/>
      <c r="I38" s="181"/>
      <c r="J38" s="181" t="s">
        <v>20</v>
      </c>
      <c r="K38" s="181"/>
      <c r="L38" s="181"/>
      <c r="M38" s="181"/>
      <c r="N38" s="181"/>
      <c r="O38" s="181"/>
      <c r="P38" s="181"/>
      <c r="Q38" s="181"/>
      <c r="R38" s="181"/>
    </row>
    <row r="39" spans="1:23" ht="12.75" x14ac:dyDescent="0.2">
      <c r="A39" s="181" t="s">
        <v>9</v>
      </c>
      <c r="B39" s="181"/>
      <c r="C39" s="181"/>
      <c r="D39" s="181"/>
      <c r="E39" s="181"/>
      <c r="F39" s="181"/>
      <c r="G39" s="181"/>
      <c r="H39" s="181"/>
      <c r="I39" s="181"/>
      <c r="J39" s="181" t="s">
        <v>56</v>
      </c>
      <c r="K39" s="181"/>
      <c r="L39" s="181"/>
      <c r="M39" s="181"/>
      <c r="N39" s="181"/>
      <c r="O39" s="181"/>
      <c r="P39" s="181"/>
      <c r="Q39" s="181"/>
      <c r="R39" s="181"/>
    </row>
    <row r="40" spans="1:23" ht="12.75" x14ac:dyDescent="0.2">
      <c r="A40" s="181" t="s">
        <v>51</v>
      </c>
      <c r="B40" s="181"/>
      <c r="C40" s="181"/>
      <c r="D40" s="181"/>
      <c r="E40" s="181"/>
      <c r="F40" s="181"/>
      <c r="G40" s="181"/>
      <c r="H40" s="181"/>
      <c r="I40" s="181"/>
      <c r="J40" s="181" t="s">
        <v>57</v>
      </c>
      <c r="K40" s="181"/>
      <c r="L40" s="181"/>
      <c r="M40" s="181"/>
      <c r="N40" s="181"/>
      <c r="O40" s="181"/>
      <c r="P40" s="181"/>
      <c r="Q40" s="181"/>
      <c r="R40" s="181"/>
    </row>
    <row r="41" spans="1:23" ht="12.75" x14ac:dyDescent="0.2">
      <c r="A41" s="182" t="s">
        <v>52</v>
      </c>
      <c r="B41" s="182"/>
      <c r="C41" s="182"/>
      <c r="D41" s="182"/>
      <c r="E41" s="182"/>
      <c r="F41" s="182"/>
      <c r="G41" s="182"/>
      <c r="H41" s="182"/>
      <c r="I41" s="182"/>
      <c r="J41" s="182" t="s">
        <v>52</v>
      </c>
      <c r="K41" s="182"/>
      <c r="L41" s="182"/>
      <c r="M41" s="182"/>
      <c r="N41" s="182"/>
      <c r="O41" s="182"/>
      <c r="P41" s="182"/>
      <c r="Q41" s="182"/>
      <c r="R41" s="182"/>
    </row>
    <row r="42" spans="1:23" ht="12.75" customHeight="1" x14ac:dyDescent="0.2">
      <c r="A42" s="183" t="str">
        <f>A10</f>
        <v>za siječanj 2023. (isplata u veljači 2023.)</v>
      </c>
      <c r="B42" s="183"/>
      <c r="C42" s="183"/>
      <c r="D42" s="183"/>
      <c r="E42" s="183"/>
      <c r="F42" s="183"/>
      <c r="G42" s="183"/>
      <c r="H42" s="183"/>
      <c r="I42" s="183"/>
      <c r="J42" s="183" t="str">
        <f>A10</f>
        <v>za siječanj 2023. (isplata u veljači 2023.)</v>
      </c>
      <c r="K42" s="183"/>
      <c r="L42" s="183"/>
      <c r="M42" s="183"/>
      <c r="N42" s="183"/>
      <c r="O42" s="183"/>
      <c r="P42" s="183"/>
      <c r="Q42" s="183"/>
      <c r="R42" s="183"/>
    </row>
    <row r="43" spans="1:23" x14ac:dyDescent="0.2">
      <c r="A43" s="21" t="s">
        <v>10</v>
      </c>
      <c r="E43" s="46" t="s">
        <v>11</v>
      </c>
      <c r="J43" s="21" t="s">
        <v>12</v>
      </c>
    </row>
    <row r="44" spans="1:23" ht="12" customHeight="1" x14ac:dyDescent="0.2">
      <c r="A44" s="187" t="s">
        <v>105</v>
      </c>
      <c r="B44" s="190" t="s">
        <v>6</v>
      </c>
      <c r="C44" s="191"/>
      <c r="D44" s="191"/>
      <c r="E44" s="191"/>
      <c r="F44" s="191"/>
      <c r="G44" s="191"/>
      <c r="H44" s="191"/>
      <c r="I44" s="192"/>
      <c r="J44" s="187" t="s">
        <v>105</v>
      </c>
      <c r="K44" s="190" t="s">
        <v>6</v>
      </c>
      <c r="L44" s="191"/>
      <c r="M44" s="191"/>
      <c r="N44" s="191"/>
      <c r="O44" s="191"/>
      <c r="P44" s="191"/>
      <c r="Q44" s="191"/>
      <c r="R44" s="192"/>
    </row>
    <row r="45" spans="1:23" x14ac:dyDescent="0.2">
      <c r="A45" s="188"/>
      <c r="B45" s="190" t="s">
        <v>1</v>
      </c>
      <c r="C45" s="192"/>
      <c r="D45" s="190" t="s">
        <v>7</v>
      </c>
      <c r="E45" s="192"/>
      <c r="F45" s="190" t="s">
        <v>50</v>
      </c>
      <c r="G45" s="192"/>
      <c r="H45" s="190" t="s">
        <v>8</v>
      </c>
      <c r="I45" s="192"/>
      <c r="J45" s="188"/>
      <c r="K45" s="190" t="s">
        <v>1</v>
      </c>
      <c r="L45" s="192"/>
      <c r="M45" s="190" t="s">
        <v>7</v>
      </c>
      <c r="N45" s="192"/>
      <c r="O45" s="190" t="s">
        <v>50</v>
      </c>
      <c r="P45" s="192"/>
      <c r="Q45" s="190" t="s">
        <v>8</v>
      </c>
      <c r="R45" s="192"/>
    </row>
    <row r="46" spans="1:23" ht="33" customHeight="1" x14ac:dyDescent="0.2">
      <c r="A46" s="189"/>
      <c r="B46" s="124" t="s">
        <v>13</v>
      </c>
      <c r="C46" s="122" t="s">
        <v>102</v>
      </c>
      <c r="D46" s="125" t="s">
        <v>13</v>
      </c>
      <c r="E46" s="122" t="s">
        <v>102</v>
      </c>
      <c r="F46" s="125" t="s">
        <v>13</v>
      </c>
      <c r="G46" s="122" t="s">
        <v>102</v>
      </c>
      <c r="H46" s="125" t="s">
        <v>14</v>
      </c>
      <c r="I46" s="122" t="s">
        <v>102</v>
      </c>
      <c r="J46" s="189"/>
      <c r="K46" s="124" t="s">
        <v>13</v>
      </c>
      <c r="L46" s="122" t="s">
        <v>102</v>
      </c>
      <c r="M46" s="125" t="s">
        <v>13</v>
      </c>
      <c r="N46" s="122" t="s">
        <v>102</v>
      </c>
      <c r="O46" s="125" t="s">
        <v>13</v>
      </c>
      <c r="P46" s="122" t="s">
        <v>102</v>
      </c>
      <c r="Q46" s="125" t="s">
        <v>14</v>
      </c>
      <c r="R46" s="122" t="s">
        <v>102</v>
      </c>
    </row>
    <row r="47" spans="1:23" s="167" customFormat="1" ht="9" customHeight="1" x14ac:dyDescent="0.2">
      <c r="A47" s="165">
        <v>0</v>
      </c>
      <c r="B47" s="166">
        <v>1</v>
      </c>
      <c r="C47" s="166">
        <v>2</v>
      </c>
      <c r="D47" s="166">
        <v>3</v>
      </c>
      <c r="E47" s="166">
        <v>4</v>
      </c>
      <c r="F47" s="166">
        <v>5</v>
      </c>
      <c r="G47" s="166">
        <v>6</v>
      </c>
      <c r="H47" s="166">
        <v>7</v>
      </c>
      <c r="I47" s="166">
        <v>8</v>
      </c>
      <c r="J47" s="165">
        <v>0</v>
      </c>
      <c r="K47" s="166">
        <v>1</v>
      </c>
      <c r="L47" s="166">
        <v>2</v>
      </c>
      <c r="M47" s="166">
        <v>3</v>
      </c>
      <c r="N47" s="166">
        <v>4</v>
      </c>
      <c r="O47" s="166">
        <v>5</v>
      </c>
      <c r="P47" s="166">
        <v>6</v>
      </c>
      <c r="Q47" s="166">
        <v>7</v>
      </c>
      <c r="R47" s="166">
        <v>8</v>
      </c>
      <c r="W47" s="168"/>
    </row>
    <row r="48" spans="1:23" s="128" customFormat="1" x14ac:dyDescent="0.2">
      <c r="A48" s="144" t="s">
        <v>81</v>
      </c>
      <c r="B48" s="157" t="s">
        <v>73</v>
      </c>
      <c r="C48" s="158" t="s">
        <v>74</v>
      </c>
      <c r="D48" s="159" t="s">
        <v>73</v>
      </c>
      <c r="E48" s="130" t="s">
        <v>74</v>
      </c>
      <c r="F48" s="159" t="s">
        <v>73</v>
      </c>
      <c r="G48" s="130" t="s">
        <v>74</v>
      </c>
      <c r="H48" s="159" t="s">
        <v>73</v>
      </c>
      <c r="I48" s="160" t="s">
        <v>74</v>
      </c>
      <c r="J48" s="144" t="s">
        <v>81</v>
      </c>
      <c r="K48" s="157">
        <v>25</v>
      </c>
      <c r="L48" s="133">
        <v>32.71</v>
      </c>
      <c r="M48" s="159"/>
      <c r="N48" s="130"/>
      <c r="O48" s="159">
        <v>24</v>
      </c>
      <c r="P48" s="130">
        <v>32.090000000000003</v>
      </c>
      <c r="Q48" s="159">
        <v>1</v>
      </c>
      <c r="R48" s="160">
        <v>47.66</v>
      </c>
      <c r="W48" s="135"/>
    </row>
    <row r="49" spans="1:23" s="128" customFormat="1" x14ac:dyDescent="0.2">
      <c r="A49" s="144" t="s">
        <v>82</v>
      </c>
      <c r="B49" s="157">
        <v>13</v>
      </c>
      <c r="C49" s="158">
        <v>124.26</v>
      </c>
      <c r="D49" s="159" t="s">
        <v>73</v>
      </c>
      <c r="E49" s="130" t="s">
        <v>74</v>
      </c>
      <c r="F49" s="159">
        <v>12</v>
      </c>
      <c r="G49" s="130">
        <v>123.31</v>
      </c>
      <c r="H49" s="159">
        <v>1</v>
      </c>
      <c r="I49" s="160">
        <v>135.63</v>
      </c>
      <c r="J49" s="144" t="s">
        <v>82</v>
      </c>
      <c r="K49" s="157">
        <v>111</v>
      </c>
      <c r="L49" s="133">
        <v>108.95</v>
      </c>
      <c r="M49" s="159"/>
      <c r="N49" s="130"/>
      <c r="O49" s="159">
        <v>99</v>
      </c>
      <c r="P49" s="130">
        <v>109.23</v>
      </c>
      <c r="Q49" s="159">
        <v>12</v>
      </c>
      <c r="R49" s="160">
        <v>106.65</v>
      </c>
      <c r="S49" s="161"/>
      <c r="W49" s="135"/>
    </row>
    <row r="50" spans="1:23" s="128" customFormat="1" x14ac:dyDescent="0.2">
      <c r="A50" s="144" t="s">
        <v>83</v>
      </c>
      <c r="B50" s="157">
        <v>44</v>
      </c>
      <c r="C50" s="158">
        <v>176.23</v>
      </c>
      <c r="D50" s="159">
        <v>4</v>
      </c>
      <c r="E50" s="130">
        <v>194.07</v>
      </c>
      <c r="F50" s="159">
        <v>37</v>
      </c>
      <c r="G50" s="130">
        <v>174.08</v>
      </c>
      <c r="H50" s="159">
        <v>3</v>
      </c>
      <c r="I50" s="160">
        <v>178.9</v>
      </c>
      <c r="J50" s="144" t="s">
        <v>83</v>
      </c>
      <c r="K50" s="157">
        <v>205</v>
      </c>
      <c r="L50" s="162">
        <v>171.8</v>
      </c>
      <c r="M50" s="159"/>
      <c r="N50" s="130"/>
      <c r="O50" s="159">
        <v>163</v>
      </c>
      <c r="P50" s="130">
        <v>171.07</v>
      </c>
      <c r="Q50" s="159">
        <v>42</v>
      </c>
      <c r="R50" s="160">
        <v>174.66</v>
      </c>
      <c r="S50" s="161"/>
      <c r="W50" s="135"/>
    </row>
    <row r="51" spans="1:23" s="128" customFormat="1" x14ac:dyDescent="0.2">
      <c r="A51" s="144" t="s">
        <v>84</v>
      </c>
      <c r="B51" s="157">
        <v>289</v>
      </c>
      <c r="C51" s="158">
        <v>241.92</v>
      </c>
      <c r="D51" s="159">
        <v>133</v>
      </c>
      <c r="E51" s="130">
        <v>242.41</v>
      </c>
      <c r="F51" s="159">
        <v>140</v>
      </c>
      <c r="G51" s="130">
        <v>240.86</v>
      </c>
      <c r="H51" s="159">
        <v>16</v>
      </c>
      <c r="I51" s="160">
        <v>247.26</v>
      </c>
      <c r="J51" s="144" t="s">
        <v>84</v>
      </c>
      <c r="K51" s="157">
        <v>393</v>
      </c>
      <c r="L51" s="162">
        <v>242.21</v>
      </c>
      <c r="M51" s="159"/>
      <c r="N51" s="130"/>
      <c r="O51" s="159">
        <v>345</v>
      </c>
      <c r="P51" s="130">
        <v>242.57</v>
      </c>
      <c r="Q51" s="159">
        <v>48</v>
      </c>
      <c r="R51" s="160">
        <v>239.62</v>
      </c>
      <c r="S51" s="161"/>
      <c r="W51" s="135"/>
    </row>
    <row r="52" spans="1:23" s="128" customFormat="1" x14ac:dyDescent="0.2">
      <c r="A52" s="144" t="s">
        <v>85</v>
      </c>
      <c r="B52" s="157">
        <v>470</v>
      </c>
      <c r="C52" s="158">
        <v>306.13</v>
      </c>
      <c r="D52" s="159">
        <v>104</v>
      </c>
      <c r="E52" s="130">
        <v>296.11</v>
      </c>
      <c r="F52" s="159">
        <v>339</v>
      </c>
      <c r="G52" s="130">
        <v>308.95</v>
      </c>
      <c r="H52" s="159">
        <v>27</v>
      </c>
      <c r="I52" s="160">
        <v>309.31</v>
      </c>
      <c r="J52" s="144" t="s">
        <v>85</v>
      </c>
      <c r="K52" s="157">
        <v>782</v>
      </c>
      <c r="L52" s="162">
        <v>305.45</v>
      </c>
      <c r="M52" s="159"/>
      <c r="N52" s="130"/>
      <c r="O52" s="159">
        <v>611</v>
      </c>
      <c r="P52" s="130">
        <v>308.14</v>
      </c>
      <c r="Q52" s="159">
        <v>171</v>
      </c>
      <c r="R52" s="160">
        <v>295.86</v>
      </c>
      <c r="S52" s="161"/>
      <c r="W52" s="135"/>
    </row>
    <row r="53" spans="1:23" s="128" customFormat="1" x14ac:dyDescent="0.2">
      <c r="A53" s="144" t="s">
        <v>86</v>
      </c>
      <c r="B53" s="157">
        <v>548</v>
      </c>
      <c r="C53" s="158">
        <v>372.75</v>
      </c>
      <c r="D53" s="159">
        <v>35</v>
      </c>
      <c r="E53" s="130">
        <v>371.78</v>
      </c>
      <c r="F53" s="159">
        <v>453</v>
      </c>
      <c r="G53" s="130">
        <v>372.37</v>
      </c>
      <c r="H53" s="159">
        <v>60</v>
      </c>
      <c r="I53" s="160">
        <v>376.2</v>
      </c>
      <c r="J53" s="144" t="s">
        <v>86</v>
      </c>
      <c r="K53" s="157">
        <v>852</v>
      </c>
      <c r="L53" s="162">
        <v>371.42</v>
      </c>
      <c r="M53" s="159"/>
      <c r="N53" s="130"/>
      <c r="O53" s="159">
        <v>779</v>
      </c>
      <c r="P53" s="130">
        <v>371.37</v>
      </c>
      <c r="Q53" s="159">
        <v>73</v>
      </c>
      <c r="R53" s="160">
        <v>371.94</v>
      </c>
      <c r="S53" s="161"/>
      <c r="W53" s="135"/>
    </row>
    <row r="54" spans="1:23" s="128" customFormat="1" x14ac:dyDescent="0.2">
      <c r="A54" s="144" t="s">
        <v>87</v>
      </c>
      <c r="B54" s="157">
        <v>2918</v>
      </c>
      <c r="C54" s="158">
        <v>449.35</v>
      </c>
      <c r="D54" s="159">
        <v>861</v>
      </c>
      <c r="E54" s="130">
        <v>452.12</v>
      </c>
      <c r="F54" s="159">
        <v>1854</v>
      </c>
      <c r="G54" s="130">
        <v>448.03</v>
      </c>
      <c r="H54" s="159">
        <v>203</v>
      </c>
      <c r="I54" s="160">
        <v>449.62</v>
      </c>
      <c r="J54" s="144" t="s">
        <v>87</v>
      </c>
      <c r="K54" s="157">
        <v>1209</v>
      </c>
      <c r="L54" s="162">
        <v>435.01</v>
      </c>
      <c r="M54" s="159"/>
      <c r="N54" s="130"/>
      <c r="O54" s="159">
        <v>1051</v>
      </c>
      <c r="P54" s="130">
        <v>433.86</v>
      </c>
      <c r="Q54" s="159">
        <v>158</v>
      </c>
      <c r="R54" s="160">
        <v>442.72</v>
      </c>
      <c r="S54" s="161"/>
      <c r="W54" s="135"/>
    </row>
    <row r="55" spans="1:23" s="128" customFormat="1" x14ac:dyDescent="0.2">
      <c r="A55" s="144" t="s">
        <v>88</v>
      </c>
      <c r="B55" s="157">
        <v>2581</v>
      </c>
      <c r="C55" s="158">
        <v>511.39</v>
      </c>
      <c r="D55" s="159">
        <v>867</v>
      </c>
      <c r="E55" s="130">
        <v>511.76</v>
      </c>
      <c r="F55" s="159">
        <v>1570</v>
      </c>
      <c r="G55" s="130">
        <v>511.71</v>
      </c>
      <c r="H55" s="159">
        <v>144</v>
      </c>
      <c r="I55" s="160">
        <v>505.65</v>
      </c>
      <c r="J55" s="144" t="s">
        <v>88</v>
      </c>
      <c r="K55" s="157">
        <v>512</v>
      </c>
      <c r="L55" s="162">
        <v>507.83</v>
      </c>
      <c r="M55" s="159"/>
      <c r="N55" s="130"/>
      <c r="O55" s="159">
        <v>375</v>
      </c>
      <c r="P55" s="130">
        <v>508.66</v>
      </c>
      <c r="Q55" s="159">
        <v>137</v>
      </c>
      <c r="R55" s="160">
        <v>505.58</v>
      </c>
      <c r="S55" s="161"/>
      <c r="W55" s="135">
        <f>K62-O62-Q62</f>
        <v>0</v>
      </c>
    </row>
    <row r="56" spans="1:23" s="128" customFormat="1" x14ac:dyDescent="0.2">
      <c r="A56" s="144" t="s">
        <v>89</v>
      </c>
      <c r="B56" s="157">
        <v>2640</v>
      </c>
      <c r="C56" s="158">
        <v>570.65</v>
      </c>
      <c r="D56" s="159">
        <v>1281</v>
      </c>
      <c r="E56" s="130">
        <v>572.34</v>
      </c>
      <c r="F56" s="159">
        <v>1137</v>
      </c>
      <c r="G56" s="130">
        <v>567.73</v>
      </c>
      <c r="H56" s="159">
        <v>222</v>
      </c>
      <c r="I56" s="160">
        <v>575.79999999999995</v>
      </c>
      <c r="J56" s="144" t="s">
        <v>89</v>
      </c>
      <c r="K56" s="157">
        <v>370</v>
      </c>
      <c r="L56" s="162">
        <v>566.79</v>
      </c>
      <c r="M56" s="159"/>
      <c r="N56" s="130"/>
      <c r="O56" s="159">
        <v>260</v>
      </c>
      <c r="P56" s="130">
        <v>565.82000000000005</v>
      </c>
      <c r="Q56" s="159">
        <v>110</v>
      </c>
      <c r="R56" s="160">
        <v>569.09</v>
      </c>
      <c r="S56" s="161"/>
      <c r="W56" s="135"/>
    </row>
    <row r="57" spans="1:23" s="128" customFormat="1" x14ac:dyDescent="0.2">
      <c r="A57" s="144" t="s">
        <v>90</v>
      </c>
      <c r="B57" s="157">
        <v>2683</v>
      </c>
      <c r="C57" s="158">
        <v>626.08000000000004</v>
      </c>
      <c r="D57" s="159">
        <v>938</v>
      </c>
      <c r="E57" s="130">
        <v>628.89</v>
      </c>
      <c r="F57" s="159">
        <v>1572</v>
      </c>
      <c r="G57" s="130">
        <v>622.76</v>
      </c>
      <c r="H57" s="159">
        <v>173</v>
      </c>
      <c r="I57" s="160">
        <v>640.95000000000005</v>
      </c>
      <c r="J57" s="144" t="s">
        <v>90</v>
      </c>
      <c r="K57" s="157">
        <v>845</v>
      </c>
      <c r="L57" s="162">
        <v>620.30999999999995</v>
      </c>
      <c r="M57" s="159"/>
      <c r="N57" s="130"/>
      <c r="O57" s="159">
        <v>705</v>
      </c>
      <c r="P57" s="130">
        <v>619.46</v>
      </c>
      <c r="Q57" s="159">
        <v>140</v>
      </c>
      <c r="R57" s="160">
        <v>624.55999999999995</v>
      </c>
      <c r="S57" s="161"/>
      <c r="W57" s="135"/>
    </row>
    <row r="58" spans="1:23" s="128" customFormat="1" x14ac:dyDescent="0.2">
      <c r="A58" s="144" t="s">
        <v>91</v>
      </c>
      <c r="B58" s="157">
        <v>1961</v>
      </c>
      <c r="C58" s="158">
        <v>728.37</v>
      </c>
      <c r="D58" s="159">
        <v>1132</v>
      </c>
      <c r="E58" s="130">
        <v>732.01</v>
      </c>
      <c r="F58" s="159">
        <v>636</v>
      </c>
      <c r="G58" s="130">
        <v>720.92</v>
      </c>
      <c r="H58" s="159">
        <v>193</v>
      </c>
      <c r="I58" s="160">
        <v>731.63</v>
      </c>
      <c r="J58" s="144" t="s">
        <v>91</v>
      </c>
      <c r="K58" s="157">
        <v>812</v>
      </c>
      <c r="L58" s="133">
        <v>725.27</v>
      </c>
      <c r="M58" s="159"/>
      <c r="N58" s="130"/>
      <c r="O58" s="159">
        <v>707</v>
      </c>
      <c r="P58" s="130">
        <v>725.58</v>
      </c>
      <c r="Q58" s="159">
        <v>105</v>
      </c>
      <c r="R58" s="160">
        <v>723.22</v>
      </c>
      <c r="S58" s="161"/>
      <c r="W58" s="135"/>
    </row>
    <row r="59" spans="1:23" s="128" customFormat="1" x14ac:dyDescent="0.2">
      <c r="A59" s="144" t="s">
        <v>92</v>
      </c>
      <c r="B59" s="157">
        <v>861</v>
      </c>
      <c r="C59" s="158">
        <v>858.99</v>
      </c>
      <c r="D59" s="159">
        <v>622</v>
      </c>
      <c r="E59" s="130">
        <v>862.8</v>
      </c>
      <c r="F59" s="159">
        <v>149</v>
      </c>
      <c r="G59" s="130">
        <v>846.36</v>
      </c>
      <c r="H59" s="159">
        <v>90</v>
      </c>
      <c r="I59" s="160">
        <v>853.56</v>
      </c>
      <c r="J59" s="144" t="s">
        <v>92</v>
      </c>
      <c r="K59" s="157">
        <v>298</v>
      </c>
      <c r="L59" s="133">
        <v>859.85</v>
      </c>
      <c r="M59" s="159"/>
      <c r="N59" s="130"/>
      <c r="O59" s="159">
        <v>256</v>
      </c>
      <c r="P59" s="130">
        <v>862.56</v>
      </c>
      <c r="Q59" s="159">
        <v>42</v>
      </c>
      <c r="R59" s="160">
        <v>843.36</v>
      </c>
      <c r="S59" s="161"/>
      <c r="W59" s="135"/>
    </row>
    <row r="60" spans="1:23" s="128" customFormat="1" x14ac:dyDescent="0.2">
      <c r="A60" s="144" t="s">
        <v>93</v>
      </c>
      <c r="B60" s="157">
        <v>562</v>
      </c>
      <c r="C60" s="158">
        <v>982.63</v>
      </c>
      <c r="D60" s="159">
        <v>447</v>
      </c>
      <c r="E60" s="130">
        <v>981.64</v>
      </c>
      <c r="F60" s="159">
        <v>68</v>
      </c>
      <c r="G60" s="130">
        <v>983.42</v>
      </c>
      <c r="H60" s="159">
        <v>47</v>
      </c>
      <c r="I60" s="160">
        <v>990.94</v>
      </c>
      <c r="J60" s="144" t="s">
        <v>93</v>
      </c>
      <c r="K60" s="157">
        <v>199</v>
      </c>
      <c r="L60" s="133">
        <v>993.26</v>
      </c>
      <c r="M60" s="159"/>
      <c r="N60" s="130"/>
      <c r="O60" s="159">
        <v>178</v>
      </c>
      <c r="P60" s="130">
        <v>992.56</v>
      </c>
      <c r="Q60" s="159">
        <v>21</v>
      </c>
      <c r="R60" s="160">
        <v>999.13</v>
      </c>
      <c r="S60" s="161"/>
      <c r="W60" s="135"/>
    </row>
    <row r="61" spans="1:23" s="128" customFormat="1" x14ac:dyDescent="0.2">
      <c r="A61" s="144" t="s">
        <v>94</v>
      </c>
      <c r="B61" s="157">
        <v>406</v>
      </c>
      <c r="C61" s="158">
        <v>1277.26</v>
      </c>
      <c r="D61" s="159">
        <v>272</v>
      </c>
      <c r="E61" s="130">
        <v>1287.5999999999999</v>
      </c>
      <c r="F61" s="159">
        <v>85</v>
      </c>
      <c r="G61" s="130">
        <v>1265.1400000000001</v>
      </c>
      <c r="H61" s="159">
        <v>49</v>
      </c>
      <c r="I61" s="160">
        <v>1240.8699999999999</v>
      </c>
      <c r="J61" s="144" t="s">
        <v>94</v>
      </c>
      <c r="K61" s="157">
        <v>142</v>
      </c>
      <c r="L61" s="133">
        <v>1209.01</v>
      </c>
      <c r="M61" s="159"/>
      <c r="N61" s="130"/>
      <c r="O61" s="159">
        <v>133</v>
      </c>
      <c r="P61" s="130">
        <v>1208.05</v>
      </c>
      <c r="Q61" s="159">
        <v>9</v>
      </c>
      <c r="R61" s="160">
        <v>1223.21</v>
      </c>
      <c r="S61" s="161"/>
      <c r="W61" s="135"/>
    </row>
    <row r="62" spans="1:23" s="128" customFormat="1" x14ac:dyDescent="0.2">
      <c r="A62" s="154" t="s">
        <v>1</v>
      </c>
      <c r="B62" s="163">
        <v>15976</v>
      </c>
      <c r="C62" s="164">
        <v>593.61</v>
      </c>
      <c r="D62" s="163">
        <v>6696</v>
      </c>
      <c r="E62" s="164">
        <v>655.20000000000005</v>
      </c>
      <c r="F62" s="163">
        <v>8052</v>
      </c>
      <c r="G62" s="164">
        <v>538.08000000000004</v>
      </c>
      <c r="H62" s="163">
        <v>1228</v>
      </c>
      <c r="I62" s="164">
        <v>621.95000000000005</v>
      </c>
      <c r="J62" s="154" t="s">
        <v>1</v>
      </c>
      <c r="K62" s="163">
        <v>6755</v>
      </c>
      <c r="L62" s="164">
        <v>508.21</v>
      </c>
      <c r="M62" s="163"/>
      <c r="N62" s="164"/>
      <c r="O62" s="163">
        <v>5686</v>
      </c>
      <c r="P62" s="164">
        <v>510.45</v>
      </c>
      <c r="Q62" s="163">
        <v>1069</v>
      </c>
      <c r="R62" s="164">
        <v>496.27</v>
      </c>
      <c r="S62" s="161"/>
      <c r="W62" s="135"/>
    </row>
    <row r="63" spans="1:23" s="137" customFormat="1" ht="14.25" customHeight="1" x14ac:dyDescent="0.2">
      <c r="A63" s="134" t="s">
        <v>97</v>
      </c>
      <c r="B63" s="126"/>
      <c r="C63" s="126"/>
      <c r="D63" s="126"/>
      <c r="E63" s="126"/>
      <c r="F63" s="126"/>
      <c r="G63" s="126"/>
      <c r="H63" s="126"/>
      <c r="I63" s="136"/>
      <c r="J63" s="134" t="s">
        <v>97</v>
      </c>
      <c r="K63" s="126"/>
      <c r="L63" s="126"/>
      <c r="M63" s="126"/>
      <c r="N63" s="126"/>
      <c r="O63" s="126"/>
      <c r="P63" s="126"/>
      <c r="Q63" s="126"/>
      <c r="R63" s="136"/>
      <c r="W63" s="138"/>
    </row>
    <row r="64" spans="1:23" s="137" customFormat="1" ht="14.25" customHeight="1" x14ac:dyDescent="0.2">
      <c r="A64" s="134" t="s">
        <v>107</v>
      </c>
      <c r="B64" s="139"/>
      <c r="C64" s="140"/>
      <c r="D64" s="140"/>
      <c r="E64" s="141"/>
      <c r="F64" s="142"/>
      <c r="G64" s="143"/>
      <c r="H64" s="142"/>
      <c r="I64" s="143"/>
      <c r="J64" s="134" t="s">
        <v>107</v>
      </c>
      <c r="K64" s="139"/>
      <c r="L64" s="140"/>
      <c r="M64" s="140"/>
      <c r="N64" s="141"/>
      <c r="O64" s="142"/>
      <c r="P64" s="143"/>
      <c r="Q64" s="142"/>
      <c r="R64" s="143"/>
      <c r="W64" s="138"/>
    </row>
    <row r="65" spans="1:18" x14ac:dyDescent="0.2">
      <c r="A65" s="88"/>
      <c r="B65" s="2"/>
      <c r="C65" s="60"/>
      <c r="D65" s="2"/>
      <c r="E65" s="60"/>
      <c r="F65" s="2"/>
      <c r="G65" s="60"/>
      <c r="H65" s="2"/>
      <c r="I65" s="60"/>
      <c r="J65" s="88"/>
      <c r="K65" s="2"/>
      <c r="L65" s="60"/>
      <c r="M65" s="2"/>
      <c r="N65" s="60"/>
      <c r="O65" s="2"/>
      <c r="P65" s="60"/>
      <c r="Q65" s="2"/>
      <c r="R65" s="60"/>
    </row>
    <row r="66" spans="1:18" x14ac:dyDescent="0.2">
      <c r="A66" s="27"/>
      <c r="B66" s="22"/>
      <c r="C66" s="23"/>
      <c r="D66" s="22"/>
      <c r="E66" s="23"/>
      <c r="F66" s="22"/>
      <c r="G66" s="23"/>
      <c r="H66" s="22"/>
      <c r="I66" s="23"/>
      <c r="J66" s="7"/>
      <c r="K66" s="7"/>
      <c r="L66" s="61"/>
      <c r="M66" s="7"/>
      <c r="N66" s="61"/>
      <c r="O66" s="7"/>
      <c r="P66" s="61"/>
      <c r="Q66" s="7"/>
      <c r="R66" s="61"/>
    </row>
    <row r="67" spans="1:18" x14ac:dyDescent="0.2">
      <c r="A67" s="11"/>
      <c r="B67" s="7"/>
      <c r="C67" s="61"/>
      <c r="D67" s="7"/>
      <c r="E67" s="61"/>
      <c r="F67" s="7"/>
      <c r="G67" s="61"/>
      <c r="H67" s="7"/>
      <c r="I67" s="61"/>
      <c r="J67" s="7"/>
      <c r="K67" s="7"/>
      <c r="L67" s="61"/>
      <c r="M67" s="7"/>
      <c r="N67" s="61"/>
      <c r="O67" s="7"/>
      <c r="P67" s="61"/>
      <c r="Q67" s="7"/>
      <c r="R67" s="61"/>
    </row>
    <row r="68" spans="1:18" x14ac:dyDescent="0.2">
      <c r="A68" s="7"/>
      <c r="B68" s="7"/>
      <c r="C68" s="61"/>
      <c r="D68" s="7"/>
      <c r="E68" s="61"/>
      <c r="F68" s="7"/>
      <c r="G68" s="61"/>
      <c r="H68" s="7"/>
      <c r="I68" s="61"/>
      <c r="J68" s="7"/>
      <c r="K68" s="7"/>
      <c r="L68" s="61"/>
      <c r="M68" s="7"/>
      <c r="N68" s="61"/>
      <c r="O68" s="7"/>
      <c r="P68" s="61"/>
      <c r="Q68" s="7"/>
      <c r="R68" s="61"/>
    </row>
    <row r="69" spans="1:18" x14ac:dyDescent="0.2">
      <c r="A69" s="7"/>
      <c r="B69" s="7"/>
      <c r="C69" s="61"/>
      <c r="D69" s="7"/>
      <c r="E69" s="61"/>
      <c r="F69" s="7"/>
      <c r="G69" s="61"/>
      <c r="H69" s="7"/>
      <c r="I69" s="61"/>
      <c r="J69" s="7"/>
      <c r="K69" s="7"/>
      <c r="L69" s="61"/>
      <c r="M69" s="7"/>
      <c r="N69" s="61"/>
      <c r="O69" s="7"/>
      <c r="P69" s="61"/>
      <c r="Q69" s="7"/>
      <c r="R69" s="61"/>
    </row>
    <row r="70" spans="1:18" x14ac:dyDescent="0.2">
      <c r="A70" s="7"/>
      <c r="B70" s="7"/>
      <c r="C70" s="61"/>
      <c r="D70" s="7"/>
      <c r="E70" s="61"/>
      <c r="F70" s="7"/>
      <c r="G70" s="61"/>
      <c r="H70" s="7"/>
      <c r="I70" s="61"/>
      <c r="J70" s="7"/>
      <c r="K70" s="7"/>
      <c r="L70" s="61"/>
      <c r="M70" s="7"/>
      <c r="N70" s="61"/>
      <c r="O70" s="7"/>
      <c r="P70" s="61"/>
      <c r="Q70" s="7"/>
      <c r="R70" s="61"/>
    </row>
    <row r="71" spans="1:18" x14ac:dyDescent="0.2">
      <c r="A71" s="7"/>
      <c r="B71" s="7"/>
      <c r="C71" s="61"/>
      <c r="D71" s="7"/>
      <c r="E71" s="61"/>
      <c r="F71" s="7"/>
      <c r="G71" s="61"/>
      <c r="H71" s="7"/>
      <c r="I71" s="61"/>
      <c r="J71" s="7"/>
      <c r="K71" s="7"/>
      <c r="L71" s="61"/>
      <c r="M71" s="7"/>
      <c r="N71" s="61"/>
      <c r="O71" s="7"/>
      <c r="P71" s="61"/>
      <c r="Q71" s="7"/>
      <c r="R71" s="61"/>
    </row>
    <row r="72" spans="1:18" x14ac:dyDescent="0.2">
      <c r="A72" s="7"/>
      <c r="B72" s="7"/>
      <c r="C72" s="61"/>
      <c r="D72" s="7"/>
      <c r="E72" s="61"/>
      <c r="F72" s="7"/>
      <c r="G72" s="61"/>
      <c r="H72" s="7"/>
      <c r="I72" s="61"/>
      <c r="J72" s="7"/>
      <c r="K72" s="7"/>
      <c r="L72" s="61"/>
      <c r="M72" s="7"/>
      <c r="N72" s="61"/>
      <c r="O72" s="7"/>
      <c r="P72" s="61"/>
      <c r="Q72" s="7"/>
      <c r="R72" s="61"/>
    </row>
    <row r="73" spans="1:18" x14ac:dyDescent="0.2">
      <c r="A73" s="7"/>
      <c r="B73" s="7"/>
      <c r="C73" s="61"/>
      <c r="D73" s="7"/>
      <c r="E73" s="61"/>
      <c r="F73" s="7"/>
      <c r="G73" s="61"/>
      <c r="H73" s="7"/>
      <c r="I73" s="61"/>
      <c r="J73" s="7"/>
      <c r="K73" s="7"/>
      <c r="L73" s="61"/>
      <c r="M73" s="7"/>
      <c r="N73" s="61"/>
      <c r="O73" s="7"/>
      <c r="P73" s="61"/>
      <c r="Q73" s="7"/>
      <c r="R73" s="61"/>
    </row>
    <row r="74" spans="1:18" x14ac:dyDescent="0.2">
      <c r="A74" s="7"/>
      <c r="B74" s="7"/>
      <c r="C74" s="61"/>
      <c r="D74" s="7"/>
      <c r="E74" s="61"/>
      <c r="F74" s="7"/>
      <c r="G74" s="61"/>
      <c r="H74" s="7"/>
      <c r="I74" s="61"/>
      <c r="J74" s="7"/>
      <c r="K74" s="7"/>
      <c r="L74" s="61"/>
      <c r="M74" s="7"/>
      <c r="N74" s="61"/>
      <c r="O74" s="7"/>
      <c r="P74" s="61"/>
      <c r="Q74" s="7"/>
      <c r="R74" s="61"/>
    </row>
    <row r="75" spans="1:18" x14ac:dyDescent="0.2">
      <c r="A75" s="7"/>
      <c r="B75" s="7"/>
      <c r="C75" s="61"/>
      <c r="D75" s="7"/>
      <c r="E75" s="61"/>
      <c r="F75" s="7"/>
      <c r="G75" s="61"/>
      <c r="H75" s="7"/>
      <c r="I75" s="61"/>
      <c r="J75" s="7"/>
      <c r="K75" s="7"/>
      <c r="L75" s="61"/>
      <c r="M75" s="7"/>
      <c r="N75" s="61"/>
      <c r="O75" s="7"/>
      <c r="P75" s="61"/>
      <c r="Q75" s="7"/>
      <c r="R75" s="61"/>
    </row>
    <row r="76" spans="1:18" x14ac:dyDescent="0.2">
      <c r="A76" s="7"/>
      <c r="B76" s="7"/>
      <c r="C76" s="61"/>
      <c r="D76" s="7"/>
      <c r="E76" s="61"/>
      <c r="F76" s="7"/>
      <c r="G76" s="61"/>
      <c r="H76" s="7"/>
      <c r="I76" s="61"/>
      <c r="J76" s="7"/>
      <c r="K76" s="7"/>
      <c r="L76" s="61"/>
      <c r="M76" s="7"/>
      <c r="N76" s="61"/>
      <c r="O76" s="7"/>
      <c r="P76" s="61"/>
      <c r="Q76" s="7"/>
      <c r="R76" s="61"/>
    </row>
  </sheetData>
  <mergeCells count="47">
    <mergeCell ref="J9:R9"/>
    <mergeCell ref="A6:I6"/>
    <mergeCell ref="J6:R6"/>
    <mergeCell ref="A7:I7"/>
    <mergeCell ref="J7:R7"/>
    <mergeCell ref="A8:I8"/>
    <mergeCell ref="J8:R8"/>
    <mergeCell ref="A9:I9"/>
    <mergeCell ref="J10:R10"/>
    <mergeCell ref="A41:I41"/>
    <mergeCell ref="J41:R41"/>
    <mergeCell ref="A40:I40"/>
    <mergeCell ref="J40:R40"/>
    <mergeCell ref="A38:I38"/>
    <mergeCell ref="J38:R38"/>
    <mergeCell ref="A10:I10"/>
    <mergeCell ref="J11:R11"/>
    <mergeCell ref="B13:I13"/>
    <mergeCell ref="K13:R13"/>
    <mergeCell ref="B14:C14"/>
    <mergeCell ref="D14:E14"/>
    <mergeCell ref="F14:G14"/>
    <mergeCell ref="H14:I14"/>
    <mergeCell ref="O14:P14"/>
    <mergeCell ref="Q14:R14"/>
    <mergeCell ref="K14:L14"/>
    <mergeCell ref="M14:N14"/>
    <mergeCell ref="A37:I37"/>
    <mergeCell ref="J37:R37"/>
    <mergeCell ref="A13:A15"/>
    <mergeCell ref="J13:J15"/>
    <mergeCell ref="A39:I39"/>
    <mergeCell ref="J39:R39"/>
    <mergeCell ref="O45:P45"/>
    <mergeCell ref="Q45:R45"/>
    <mergeCell ref="H45:I45"/>
    <mergeCell ref="A42:I42"/>
    <mergeCell ref="J42:R42"/>
    <mergeCell ref="K45:L45"/>
    <mergeCell ref="M45:N45"/>
    <mergeCell ref="B44:I44"/>
    <mergeCell ref="K44:R44"/>
    <mergeCell ref="B45:C45"/>
    <mergeCell ref="D45:E45"/>
    <mergeCell ref="F45:G45"/>
    <mergeCell ref="A44:A46"/>
    <mergeCell ref="J44:J46"/>
  </mergeCells>
  <pageMargins left="0.78740157480314965" right="0.39370078740157483" top="0.39370078740157483" bottom="0.19685039370078741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3</vt:i4>
      </vt:variant>
      <vt:variant>
        <vt:lpstr>Imenovani rasponi</vt:lpstr>
      </vt:variant>
      <vt:variant>
        <vt:i4>3</vt:i4>
      </vt:variant>
    </vt:vector>
  </HeadingPairs>
  <TitlesOfParts>
    <vt:vector size="6" baseType="lpstr">
      <vt:lpstr>u veljači 2023.</vt:lpstr>
      <vt:lpstr>u veljači 2023.-prema svotama</vt:lpstr>
      <vt:lpstr>u veljači 2023.-svote bez MU</vt:lpstr>
      <vt:lpstr>'u veljači 2023.'!Podrucje_ispisa</vt:lpstr>
      <vt:lpstr>'u veljači 2023.-prema svotama'!Podrucje_ispisa</vt:lpstr>
      <vt:lpstr>'u veljači 2023.-svote bez MU'!Podrucje_ispisa</vt:lpstr>
    </vt:vector>
  </TitlesOfParts>
  <Company>HZMO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smarijana</dc:creator>
  <cp:lastModifiedBy>Josipa Perica</cp:lastModifiedBy>
  <cp:lastPrinted>2023-02-20T09:56:21Z</cp:lastPrinted>
  <dcterms:created xsi:type="dcterms:W3CDTF">2012-01-05T13:22:43Z</dcterms:created>
  <dcterms:modified xsi:type="dcterms:W3CDTF">2023-02-27T12:54:19Z</dcterms:modified>
</cp:coreProperties>
</file>