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3\"/>
    </mc:Choice>
  </mc:AlternateContent>
  <bookViews>
    <workbookView xWindow="0" yWindow="765" windowWidth="15195" windowHeight="7725" tabRatio="781"/>
  </bookViews>
  <sheets>
    <sheet name="u travnju 2023." sheetId="7" r:id="rId1"/>
    <sheet name="u travnju 2023.-prema svotama" sheetId="6" r:id="rId2"/>
    <sheet name="u travnju 2023.-svote bez MU" sheetId="8" r:id="rId3"/>
  </sheets>
  <definedNames>
    <definedName name="_xlnm.Print_Area" localSheetId="0">'u travnju 2023.'!$A$1:$E$57</definedName>
    <definedName name="_xlnm.Print_Area" localSheetId="1">'u travnju 2023.-prema svotama'!$A$1:$R$66</definedName>
    <definedName name="_xlnm.Print_Area" localSheetId="2">'u travnju 2023.-svote bez MU'!$A$1:$R$65</definedName>
  </definedNames>
  <calcPr calcId="162913"/>
</workbook>
</file>

<file path=xl/calcChain.xml><?xml version="1.0" encoding="utf-8"?>
<calcChain xmlns="http://schemas.openxmlformats.org/spreadsheetml/2006/main">
  <c r="P49" i="7" l="1"/>
  <c r="E46" i="7" l="1"/>
  <c r="A10" i="6" l="1"/>
  <c r="T25" i="7" l="1"/>
  <c r="V19" i="7" l="1"/>
  <c r="U30" i="7"/>
  <c r="T30" i="7"/>
  <c r="U38" i="7"/>
  <c r="T38" i="7"/>
  <c r="E43" i="7"/>
  <c r="D43" i="7"/>
  <c r="U23" i="7"/>
  <c r="U20" i="7"/>
  <c r="U19" i="7"/>
  <c r="T23" i="7"/>
  <c r="T20" i="7"/>
  <c r="T19" i="7"/>
  <c r="E35" i="7"/>
  <c r="D35" i="7"/>
  <c r="C35" i="7"/>
  <c r="B35" i="7"/>
  <c r="W55" i="8"/>
  <c r="E45" i="7"/>
  <c r="D45" i="7"/>
  <c r="E44" i="7"/>
  <c r="D44" i="7"/>
  <c r="C46" i="7"/>
  <c r="E38" i="7"/>
  <c r="E37" i="7"/>
  <c r="E36" i="7"/>
  <c r="E34" i="7"/>
  <c r="D37" i="7"/>
  <c r="D36" i="7"/>
  <c r="D34" i="7"/>
  <c r="C38" i="7"/>
  <c r="C37" i="7"/>
  <c r="C36" i="7"/>
  <c r="C34" i="7"/>
  <c r="B38" i="7"/>
  <c r="B37" i="7"/>
  <c r="B36" i="7"/>
  <c r="B34" i="7"/>
  <c r="C45" i="7"/>
  <c r="C44" i="7"/>
  <c r="C43" i="7"/>
  <c r="B44" i="7"/>
  <c r="B43" i="7"/>
  <c r="E30" i="7"/>
  <c r="E29" i="7"/>
  <c r="E28" i="7"/>
  <c r="E27" i="7"/>
  <c r="D29" i="7"/>
  <c r="D28" i="7"/>
  <c r="D27" i="7"/>
  <c r="C30" i="7"/>
  <c r="C29" i="7"/>
  <c r="C28" i="7"/>
  <c r="C27" i="7"/>
  <c r="B30" i="7"/>
  <c r="B29" i="7"/>
  <c r="B28" i="7"/>
  <c r="B27" i="7"/>
  <c r="E14" i="7"/>
  <c r="E15" i="7"/>
  <c r="E16" i="7"/>
  <c r="E17" i="7"/>
  <c r="E18" i="7"/>
  <c r="E19" i="7"/>
  <c r="E20" i="7"/>
  <c r="E21" i="7"/>
  <c r="E22" i="7"/>
  <c r="E23" i="7"/>
  <c r="W18" i="8" s="1"/>
  <c r="D20" i="7"/>
  <c r="D22" i="7"/>
  <c r="D21" i="7"/>
  <c r="D19" i="7"/>
  <c r="D17" i="7"/>
  <c r="D16" i="7"/>
  <c r="D15" i="7"/>
  <c r="D18" i="7"/>
  <c r="D14" i="7"/>
  <c r="C21" i="7"/>
  <c r="C22" i="7"/>
  <c r="C23" i="7"/>
  <c r="B23" i="7"/>
  <c r="B22" i="7"/>
  <c r="B21" i="7"/>
  <c r="C20" i="7"/>
  <c r="B20" i="7"/>
  <c r="C19" i="7"/>
  <c r="B19" i="7"/>
  <c r="C17" i="7"/>
  <c r="B17" i="7"/>
  <c r="C16" i="7"/>
  <c r="B16" i="7"/>
  <c r="C15" i="7"/>
  <c r="B15" i="7"/>
  <c r="C18" i="7"/>
  <c r="B18" i="7"/>
  <c r="C14" i="7"/>
  <c r="B14" i="7"/>
  <c r="J42" i="6"/>
  <c r="A42" i="6"/>
  <c r="J11" i="6"/>
  <c r="A10" i="8"/>
  <c r="J42" i="8" s="1"/>
  <c r="B45" i="7" l="1"/>
  <c r="P50" i="7" s="1"/>
  <c r="D30" i="7"/>
  <c r="J11" i="8"/>
  <c r="A42" i="8"/>
  <c r="D38" i="7"/>
  <c r="D23" i="7"/>
  <c r="R51" i="7" l="1"/>
  <c r="Q49" i="7"/>
  <c r="T51" i="7" s="1"/>
  <c r="Q51" i="7"/>
  <c r="B46" i="7"/>
  <c r="Q52" i="7" s="1"/>
  <c r="Q50" i="7"/>
  <c r="S51" i="7" s="1"/>
  <c r="D46" i="7"/>
  <c r="S25" i="7" s="1"/>
  <c r="R52" i="7" l="1"/>
  <c r="P25" i="7"/>
  <c r="R25" i="7"/>
  <c r="R26" i="7"/>
</calcChain>
</file>

<file path=xl/sharedStrings.xml><?xml version="1.0" encoding="utf-8"?>
<sst xmlns="http://schemas.openxmlformats.org/spreadsheetml/2006/main" count="425" uniqueCount="104">
  <si>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</si>
  <si>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</si>
  <si>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</si>
  <si>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</si>
  <si>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</si>
  <si>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</si>
  <si>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</si>
  <si>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</si>
  <si>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</si>
  <si>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ZAKONU O PRAVIMA IZ MIROVINSKOG OSIGURANJA DJELATNIH VOJNIH OSOBA, </t>
  </si>
  <si>
    <t>II.</t>
  </si>
  <si>
    <t xml:space="preserve"> </t>
  </si>
  <si>
    <t>IV.</t>
  </si>
  <si>
    <t>Broj korisnika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</si>
  <si>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</si>
  <si>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</si>
  <si>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</si>
  <si>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</si>
  <si>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I BOSNE I HERCEGOVINE O SURADNJI NA PODRUČJU PRAVA STRADALNIKA RATA U BOSNI I HERCRGOVINI</t>
  </si>
  <si>
    <t>KORISNICI MIROVINA PREMA SVOTAMA MIROVINA, VRSTAMA MIROVINA I PROSJEČNIM MIROVINAMA</t>
  </si>
  <si>
    <t xml:space="preserve">   KOJI SU PRAVO NA MIROVINU OSTVARILI PREMA UGOVORU IZMEĐU IZMEĐU REPUBLIKE HRVATSKE </t>
  </si>
  <si>
    <t xml:space="preserve">HRVATSKI ZAVOD </t>
  </si>
  <si>
    <t>ZA MIROVINSKO OSIGURANJE</t>
  </si>
  <si>
    <t>KORISNICI MIROVINA I PROSJEČNE MIROVINE</t>
  </si>
  <si>
    <t>Vrste
mirovina</t>
  </si>
  <si>
    <t>Bez međunarodnih ugovora</t>
  </si>
  <si>
    <t>Broj 
 korisnika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</si>
  <si>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</si>
  <si>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</si>
  <si>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</si>
  <si>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</si>
  <si>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</si>
  <si>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</si>
  <si>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</si>
  <si>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 xml:space="preserve">Invalidska </t>
  </si>
  <si>
    <t>S V E U K U P N O (I+II+III+IV)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</si>
  <si>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</si>
  <si>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</si>
  <si>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</si>
  <si>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</si>
  <si>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</si>
  <si>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</si>
  <si>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</si>
  <si>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</si>
  <si>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</si>
  <si>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</si>
  <si>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</si>
  <si>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</si>
  <si>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</si>
  <si>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</si>
  <si>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</si>
  <si>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 xml:space="preserve">njihovih obitelji i glavi IX. ZOHBDR-a iz 2017. - HVO </t>
  </si>
  <si>
    <t xml:space="preserve"> KOJI SU BILI PRIPADNICI HRVATSKOG VIJEĆA OBRANE I ČLANOVA NJIHOVIH OBITELJI </t>
  </si>
  <si>
    <r>
      <t xml:space="preserve">I GLAVI IX. ZOHBDR-a IZ 2017. - </t>
    </r>
    <r>
      <rPr>
        <b/>
        <sz val="10"/>
        <color indexed="10"/>
        <rFont val="Calibri"/>
        <family val="2"/>
        <charset val="238"/>
      </rPr>
      <t>HVO</t>
    </r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</si>
  <si>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</si>
  <si>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</si>
  <si>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</si>
  <si>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</si>
  <si>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</si>
  <si>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</si>
  <si>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</si>
  <si>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</si>
  <si>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</si>
  <si>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</si>
  <si>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</si>
  <si>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</si>
  <si>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</si>
  <si>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</si>
  <si>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</si>
  <si>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</si>
  <si>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</si>
  <si>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t xml:space="preserve">         </t>
  </si>
  <si>
    <t xml:space="preserve">          </t>
  </si>
  <si>
    <t xml:space="preserve">kontrola: </t>
  </si>
  <si>
    <t>kontrola:</t>
  </si>
  <si>
    <t>Starosna mirovina prevedena iz invalidske</t>
  </si>
  <si>
    <t>Invalidska</t>
  </si>
  <si>
    <t>Starosna mirovina prevedena iz invalidske (čl. 36. ZOHBDR/2017.)</t>
  </si>
  <si>
    <t xml:space="preserve">STAROSNA </t>
  </si>
  <si>
    <t xml:space="preserve">  do  70,00</t>
  </si>
  <si>
    <t>70,01  ─  140,00</t>
  </si>
  <si>
    <t>140,01  ─  200,00</t>
  </si>
  <si>
    <t>200,01  ─  270,00</t>
  </si>
  <si>
    <t>270,01  ─  340,00</t>
  </si>
  <si>
    <t>340,01  ─  400,00</t>
  </si>
  <si>
    <t>400,01  ─  470,00</t>
  </si>
  <si>
    <t>470,01  ─  540,00</t>
  </si>
  <si>
    <t>540,01  ─  600,00</t>
  </si>
  <si>
    <t>600,01  ─  670,00</t>
  </si>
  <si>
    <t>670,01  ─  800,00</t>
  </si>
  <si>
    <t>800,01  ─  930,00</t>
  </si>
  <si>
    <t>930,01  ─  1070,00</t>
  </si>
  <si>
    <t>veće od  1070,00</t>
  </si>
  <si>
    <t>KORISNICI netomirovina PREMA SVOTAMA netomirovina, VRSTAMA netomirovina I</t>
  </si>
  <si>
    <t>KORISNICI netomirovina PREMA  SVOTAMA netomirovina, VRSTAMA netomirovina I</t>
  </si>
  <si>
    <t xml:space="preserve"> PROSJEČNIM netomirovinaMA KOJI SU PRAVO NA MIROVINU OSTVARILI PREMA  </t>
  </si>
  <si>
    <t>KORISNICI netomirovina PREMA SVOTAMA netomirovina, VRSTAMA netomirovina I PROSJEČNIM netomirovinaMA</t>
  </si>
  <si>
    <t>za ožujak 2023. (isplata u travnju 2023.)</t>
  </si>
  <si>
    <t>Prosječna 
netomirovina u eurima (EUR)</t>
  </si>
  <si>
    <t>Od prosinca 2022.u primjeni je Zakon o uvođenju eura kao službene valute u Republici Hrvatskoj (NN 57/22 i 88/22).</t>
  </si>
  <si>
    <t>Od siječnja 2023.u primjeni su članci 7.,9.,10. i 12. Zakona o izmjenama i dopunama Zakona o mirovinskom osiguranju (NN 119/22).</t>
  </si>
  <si>
    <t>Od ožujka 2023. u primjeni je članak 3. Zakona o izmjenama i dopunama Zakona o mirovinskom osiguranju (NN 119/22).</t>
  </si>
  <si>
    <t>Prosječna netomirovina u eurima (EUR)</t>
  </si>
  <si>
    <t>Razredi svota 
netomirovina u eurima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</si>
</sst>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2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Fill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0" xfId="0" applyFont="1" applyBorder="1"/>
    <xf numFmtId="0" fontId="8" fillId="0" borderId="0" xfId="0" applyFont="1" applyFill="1" applyAlignment="1"/>
    <xf numFmtId="0" fontId="7" fillId="0" borderId="0" xfId="0" applyFont="1" applyFill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0" fontId="5" fillId="0" borderId="0" xfId="0" applyFont="1" applyBorder="1"/>
    <xf numFmtId="0" fontId="8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4" fontId="8" fillId="0" borderId="0" xfId="0" applyNumberFormat="1" applyFont="1" applyFill="1" applyBorder="1"/>
    <xf numFmtId="0" fontId="8" fillId="0" borderId="0" xfId="0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4" fontId="7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1" fontId="8" fillId="0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vertical="center"/>
    </xf>
    <xf numFmtId="0" fontId="11" fillId="0" borderId="0" xfId="0" applyFont="1" applyAlignment="1">
      <alignment vertical="top" wrapText="1"/>
    </xf>
    <xf numFmtId="0" fontId="13" fillId="0" borderId="0" xfId="0" applyFont="1"/>
    <xf numFmtId="4" fontId="6" fillId="0" borderId="0" xfId="0" applyNumberFormat="1" applyFont="1"/>
    <xf numFmtId="0" fontId="16" fillId="0" borderId="0" xfId="0" applyFont="1" applyFill="1" applyBorder="1"/>
    <xf numFmtId="0" fontId="16" fillId="0" borderId="0" xfId="0" applyFont="1" applyFill="1"/>
    <xf numFmtId="0" fontId="16" fillId="0" borderId="0" xfId="0" applyFont="1" applyFill="1" applyBorder="1" applyAlignment="1">
      <alignment vertical="top"/>
    </xf>
    <xf numFmtId="0" fontId="17" fillId="0" borderId="0" xfId="0" applyFont="1"/>
    <xf numFmtId="0" fontId="18" fillId="0" borderId="0" xfId="0" applyFont="1" applyFill="1" applyBorder="1"/>
    <xf numFmtId="0" fontId="18" fillId="0" borderId="0" xfId="0" applyFont="1" applyFill="1" applyBorder="1" applyAlignment="1">
      <alignment vertical="top"/>
    </xf>
    <xf numFmtId="0" fontId="19" fillId="0" borderId="0" xfId="0" applyFont="1"/>
    <xf numFmtId="4" fontId="18" fillId="0" borderId="0" xfId="0" applyNumberFormat="1" applyFont="1" applyFill="1" applyBorder="1"/>
    <xf numFmtId="0" fontId="13" fillId="2" borderId="0" xfId="0" applyFont="1" applyFill="1" applyBorder="1"/>
    <xf numFmtId="0" fontId="20" fillId="2" borderId="0" xfId="0" applyFont="1" applyFill="1" applyBorder="1"/>
    <xf numFmtId="0" fontId="21" fillId="2" borderId="0" xfId="0" applyFont="1" applyFill="1" applyBorder="1"/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4" fontId="6" fillId="0" borderId="0" xfId="0" applyNumberFormat="1" applyFont="1" applyAlignment="1">
      <alignment horizontal="left"/>
    </xf>
    <xf numFmtId="4" fontId="6" fillId="0" borderId="0" xfId="0" applyNumberFormat="1" applyFont="1" applyBorder="1"/>
    <xf numFmtId="4" fontId="6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0" borderId="0" xfId="0" applyNumberFormat="1" applyFont="1" applyFill="1" applyAlignment="1"/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Alignment="1">
      <alignment horizontal="left"/>
    </xf>
    <xf numFmtId="4" fontId="7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horizontal="right"/>
    </xf>
    <xf numFmtId="4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13" fillId="2" borderId="0" xfId="0" applyFont="1" applyFill="1"/>
    <xf numFmtId="0" fontId="13" fillId="2" borderId="0" xfId="0" applyFont="1" applyFill="1" applyBorder="1" applyAlignment="1">
      <alignment vertical="top"/>
    </xf>
    <xf numFmtId="0" fontId="20" fillId="2" borderId="0" xfId="0" applyFont="1" applyFill="1" applyBorder="1" applyAlignment="1">
      <alignment vertical="top"/>
    </xf>
    <xf numFmtId="0" fontId="22" fillId="2" borderId="0" xfId="0" applyFont="1" applyFill="1"/>
    <xf numFmtId="1" fontId="13" fillId="2" borderId="0" xfId="0" applyNumberFormat="1" applyFont="1" applyFill="1" applyBorder="1"/>
    <xf numFmtId="2" fontId="13" fillId="2" borderId="0" xfId="0" applyNumberFormat="1" applyFont="1" applyFill="1" applyBorder="1"/>
    <xf numFmtId="2" fontId="13" fillId="2" borderId="0" xfId="0" applyNumberFormat="1" applyFont="1" applyFill="1" applyBorder="1" applyAlignment="1">
      <alignment vertical="top"/>
    </xf>
    <xf numFmtId="1" fontId="21" fillId="2" borderId="0" xfId="0" applyNumberFormat="1" applyFont="1" applyFill="1" applyBorder="1"/>
    <xf numFmtId="2" fontId="21" fillId="2" borderId="0" xfId="0" applyNumberFormat="1" applyFont="1" applyFill="1" applyBorder="1"/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vertical="top" wrapText="1"/>
    </xf>
    <xf numFmtId="4" fontId="10" fillId="0" borderId="1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4" fontId="12" fillId="0" borderId="1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12" fillId="0" borderId="4" xfId="0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4" fontId="12" fillId="0" borderId="11" xfId="0" applyNumberFormat="1" applyFont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vertical="center"/>
    </xf>
    <xf numFmtId="4" fontId="8" fillId="0" borderId="4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4" fontId="7" fillId="0" borderId="5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4" fontId="7" fillId="0" borderId="0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4" fontId="24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8" fillId="2" borderId="0" xfId="0" applyFont="1" applyFill="1" applyBorder="1"/>
    <xf numFmtId="0" fontId="16" fillId="2" borderId="0" xfId="0" applyFont="1" applyFill="1" applyBorder="1"/>
    <xf numFmtId="0" fontId="7" fillId="0" borderId="0" xfId="0" applyFont="1" applyFill="1" applyAlignment="1">
      <alignment wrapText="1"/>
    </xf>
    <xf numFmtId="0" fontId="8" fillId="0" borderId="0" xfId="0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 vertical="center" wrapText="1"/>
    </xf>
    <xf numFmtId="0" fontId="14" fillId="0" borderId="12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1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5" fillId="0" borderId="0" xfId="0" applyFont="1" applyAlignment="1">
      <alignment horizont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tabSelected="1" zoomScaleNormal="100" workbookViewId="0"/>
  </sheetViews>
  <sheetFormatPr defaultRowHeight="12.75" x14ac:dyDescent="0.2"/>
  <cols>
    <col min="1" max="1" width="53.28515625" style="6" customWidth="1"/>
    <col min="2" max="2" width="11.140625" style="6" customWidth="1"/>
    <col min="3" max="3" width="12" style="28" customWidth="1"/>
    <col min="4" max="4" width="12.42578125" style="6" customWidth="1"/>
    <col min="5" max="5" width="12.140625" style="28" customWidth="1"/>
    <col min="6" max="6" width="9.140625" style="6"/>
    <col min="7" max="7" width="13" style="6" customWidth="1"/>
    <col min="8" max="13" width="9.140625" style="6"/>
    <col min="14" max="14" width="9.140625" style="51"/>
    <col min="15" max="20" width="9.140625" style="55"/>
    <col min="21" max="22" width="9.140625" style="56"/>
    <col min="23" max="23" width="9.140625" style="48"/>
    <col min="24" max="16384" width="9.140625" style="6"/>
  </cols>
  <sheetData>
    <row r="1" spans="1:23" x14ac:dyDescent="0.2">
      <c r="A1" s="8" t="s">
        <v>21</v>
      </c>
      <c r="B1" s="8"/>
      <c r="C1" s="65"/>
      <c r="O1" s="167"/>
      <c r="P1" s="167"/>
      <c r="Q1" s="167"/>
      <c r="R1" s="167"/>
      <c r="S1" s="167"/>
      <c r="T1" s="167"/>
      <c r="U1" s="168"/>
      <c r="V1" s="168"/>
    </row>
    <row r="2" spans="1:23" x14ac:dyDescent="0.2">
      <c r="A2" s="8" t="s">
        <v>22</v>
      </c>
      <c r="B2" s="8"/>
      <c r="C2" s="65"/>
      <c r="O2" s="167"/>
      <c r="P2" s="167"/>
      <c r="Q2" s="167"/>
      <c r="R2" s="167"/>
      <c r="S2" s="167"/>
      <c r="T2" s="167"/>
      <c r="U2" s="168"/>
      <c r="V2" s="168"/>
    </row>
    <row r="3" spans="1:23" x14ac:dyDescent="0.2">
      <c r="A3" s="29" t="s">
        <v>0</v>
      </c>
      <c r="B3" s="30"/>
      <c r="C3" s="66"/>
      <c r="O3" s="167"/>
      <c r="P3" s="167"/>
      <c r="Q3" s="167"/>
      <c r="R3" s="167"/>
      <c r="S3" s="167"/>
      <c r="T3" s="167"/>
      <c r="U3" s="168"/>
      <c r="V3" s="168"/>
    </row>
    <row r="4" spans="1:23" ht="9" customHeight="1" x14ac:dyDescent="0.2">
      <c r="A4" s="29"/>
      <c r="B4" s="30"/>
      <c r="C4" s="66"/>
      <c r="O4" s="167"/>
      <c r="P4" s="167"/>
      <c r="Q4" s="167"/>
      <c r="R4" s="167"/>
      <c r="S4" s="167"/>
      <c r="T4" s="167"/>
      <c r="U4" s="168"/>
      <c r="V4" s="168"/>
    </row>
    <row r="5" spans="1:23" ht="9" customHeight="1" x14ac:dyDescent="0.2">
      <c r="A5" s="75"/>
      <c r="B5" s="74"/>
      <c r="C5" s="66"/>
      <c r="O5" s="167"/>
      <c r="P5" s="167"/>
      <c r="Q5" s="167"/>
      <c r="R5" s="167"/>
      <c r="S5" s="167"/>
      <c r="T5" s="167"/>
      <c r="U5" s="168"/>
      <c r="V5" s="168"/>
    </row>
    <row r="6" spans="1:23" ht="9" customHeight="1" x14ac:dyDescent="0.2">
      <c r="A6" s="75"/>
      <c r="B6" s="74"/>
      <c r="C6" s="66"/>
      <c r="O6" s="167"/>
      <c r="P6" s="167"/>
      <c r="Q6" s="167"/>
      <c r="R6" s="167"/>
      <c r="S6" s="167"/>
      <c r="T6" s="167"/>
      <c r="U6" s="168"/>
      <c r="V6" s="168"/>
    </row>
    <row r="7" spans="1:23" x14ac:dyDescent="0.2">
      <c r="A7" s="170" t="s">
        <v>23</v>
      </c>
      <c r="B7" s="170"/>
      <c r="C7" s="170"/>
      <c r="D7" s="170"/>
      <c r="E7" s="170"/>
      <c r="O7" s="167"/>
      <c r="P7" s="167"/>
      <c r="Q7" s="167"/>
      <c r="R7" s="167"/>
      <c r="S7" s="167"/>
      <c r="T7" s="167"/>
      <c r="U7" s="168"/>
      <c r="V7" s="168"/>
    </row>
    <row r="8" spans="1:23" x14ac:dyDescent="0.2">
      <c r="A8" s="170" t="s">
        <v>97</v>
      </c>
      <c r="B8" s="170"/>
      <c r="C8" s="170"/>
      <c r="D8" s="170"/>
      <c r="E8" s="170"/>
      <c r="O8" s="167"/>
      <c r="P8" s="167"/>
      <c r="Q8" s="167"/>
      <c r="R8" s="167"/>
      <c r="S8" s="167"/>
      <c r="T8" s="167"/>
      <c r="U8" s="168"/>
      <c r="V8" s="168"/>
    </row>
    <row r="9" spans="1:23" ht="21" customHeight="1" x14ac:dyDescent="0.2">
      <c r="A9" s="9"/>
      <c r="B9" s="9"/>
      <c r="E9" s="72"/>
      <c r="O9" s="167"/>
      <c r="P9" s="167"/>
      <c r="Q9" s="167"/>
      <c r="R9" s="167"/>
      <c r="S9" s="167"/>
      <c r="T9" s="167"/>
      <c r="U9" s="168"/>
      <c r="V9" s="168"/>
    </row>
    <row r="10" spans="1:23" x14ac:dyDescent="0.2">
      <c r="A10" s="171" t="s">
        <v>24</v>
      </c>
      <c r="B10" s="171" t="s">
        <v>14</v>
      </c>
      <c r="C10" s="173" t="s">
        <v>98</v>
      </c>
      <c r="D10" s="178" t="s">
        <v>25</v>
      </c>
      <c r="E10" s="179"/>
      <c r="O10" s="167"/>
      <c r="P10" s="167"/>
      <c r="Q10" s="167"/>
      <c r="R10" s="167"/>
      <c r="S10" s="167"/>
      <c r="T10" s="167"/>
      <c r="U10" s="168"/>
      <c r="V10" s="168"/>
    </row>
    <row r="11" spans="1:23" ht="37.5" customHeight="1" x14ac:dyDescent="0.2">
      <c r="A11" s="172"/>
      <c r="B11" s="172"/>
      <c r="C11" s="174"/>
      <c r="D11" s="89" t="s">
        <v>26</v>
      </c>
      <c r="E11" s="88" t="s">
        <v>98</v>
      </c>
      <c r="O11" s="57" t="s">
        <v>69</v>
      </c>
      <c r="W11" s="47"/>
    </row>
    <row r="12" spans="1:23" x14ac:dyDescent="0.2">
      <c r="A12" s="34"/>
      <c r="B12" s="34"/>
      <c r="C12" s="67"/>
      <c r="D12" s="34"/>
      <c r="W12" s="47"/>
    </row>
    <row r="13" spans="1:23" x14ac:dyDescent="0.2">
      <c r="A13" s="29" t="s">
        <v>27</v>
      </c>
      <c r="B13" s="29"/>
      <c r="C13" s="68"/>
      <c r="D13" s="29"/>
      <c r="P13" s="55" t="s">
        <v>66</v>
      </c>
      <c r="R13" s="57" t="s">
        <v>70</v>
      </c>
      <c r="W13" s="47"/>
    </row>
    <row r="14" spans="1:23" ht="18.75" customHeight="1" x14ac:dyDescent="0.2">
      <c r="A14" s="99" t="s">
        <v>28</v>
      </c>
      <c r="B14" s="100">
        <f>P14</f>
        <v>498545</v>
      </c>
      <c r="C14" s="101">
        <f>Q14</f>
        <v>432.2</v>
      </c>
      <c r="D14" s="99">
        <f>R14</f>
        <v>404375</v>
      </c>
      <c r="E14" s="101">
        <f>S14</f>
        <v>503.79</v>
      </c>
      <c r="O14" s="55" t="s">
        <v>56</v>
      </c>
      <c r="P14" s="55">
        <v>498545</v>
      </c>
      <c r="Q14" s="55">
        <v>432.2</v>
      </c>
      <c r="R14" s="76">
        <v>404375</v>
      </c>
      <c r="S14" s="76">
        <v>503.79</v>
      </c>
      <c r="W14" s="47"/>
    </row>
    <row r="15" spans="1:23" x14ac:dyDescent="0.2">
      <c r="A15" s="94" t="s">
        <v>40</v>
      </c>
      <c r="B15" s="102">
        <f>P16</f>
        <v>48808</v>
      </c>
      <c r="C15" s="103">
        <f>Q16</f>
        <v>562.26</v>
      </c>
      <c r="D15" s="104">
        <f>R16</f>
        <v>43023</v>
      </c>
      <c r="E15" s="103">
        <f>S16</f>
        <v>590.51</v>
      </c>
      <c r="O15" s="55" t="s">
        <v>57</v>
      </c>
      <c r="P15" s="55">
        <v>210061</v>
      </c>
      <c r="Q15" s="55">
        <v>420.01</v>
      </c>
      <c r="R15" s="76">
        <v>174003</v>
      </c>
      <c r="S15" s="76">
        <v>465.54</v>
      </c>
      <c r="W15" s="47"/>
    </row>
    <row r="16" spans="1:23" x14ac:dyDescent="0.2">
      <c r="A16" s="94" t="s">
        <v>75</v>
      </c>
      <c r="B16" s="102">
        <f>P18</f>
        <v>76754</v>
      </c>
      <c r="C16" s="103">
        <f>Q18</f>
        <v>383.21</v>
      </c>
      <c r="D16" s="104">
        <f>R18</f>
        <v>66485</v>
      </c>
      <c r="E16" s="103">
        <f>S18</f>
        <v>430.82</v>
      </c>
      <c r="O16" s="55" t="s">
        <v>58</v>
      </c>
      <c r="P16" s="55">
        <v>48808</v>
      </c>
      <c r="Q16" s="55">
        <v>562.26</v>
      </c>
      <c r="R16" s="76">
        <v>43023</v>
      </c>
      <c r="S16" s="76">
        <v>590.51</v>
      </c>
      <c r="W16" s="47"/>
    </row>
    <row r="17" spans="1:23" x14ac:dyDescent="0.2">
      <c r="A17" s="105" t="s">
        <v>29</v>
      </c>
      <c r="B17" s="106">
        <f>P20</f>
        <v>624107</v>
      </c>
      <c r="C17" s="107">
        <f>Q20</f>
        <v>436.35</v>
      </c>
      <c r="D17" s="108">
        <f>R20</f>
        <v>513883</v>
      </c>
      <c r="E17" s="107">
        <f>S20</f>
        <v>501.61</v>
      </c>
      <c r="O17" s="55" t="s">
        <v>59</v>
      </c>
      <c r="P17" s="55">
        <v>384</v>
      </c>
      <c r="Q17" s="55">
        <v>464.35</v>
      </c>
      <c r="R17" s="76">
        <v>376</v>
      </c>
      <c r="S17" s="76">
        <v>464.72</v>
      </c>
      <c r="W17" s="47"/>
    </row>
    <row r="18" spans="1:23" x14ac:dyDescent="0.2">
      <c r="A18" s="104" t="s">
        <v>30</v>
      </c>
      <c r="B18" s="102">
        <f>P15</f>
        <v>210061</v>
      </c>
      <c r="C18" s="103">
        <f>Q15</f>
        <v>420.01</v>
      </c>
      <c r="D18" s="104">
        <f>R15</f>
        <v>174003</v>
      </c>
      <c r="E18" s="103">
        <f>S15</f>
        <v>465.54</v>
      </c>
      <c r="O18" s="55" t="s">
        <v>60</v>
      </c>
      <c r="P18" s="55">
        <v>76754</v>
      </c>
      <c r="Q18" s="55">
        <v>383.21</v>
      </c>
      <c r="R18" s="76">
        <v>66485</v>
      </c>
      <c r="S18" s="76">
        <v>430.82</v>
      </c>
      <c r="W18" s="47"/>
    </row>
    <row r="19" spans="1:23" ht="15.75" customHeight="1" x14ac:dyDescent="0.2">
      <c r="A19" s="109" t="s">
        <v>41</v>
      </c>
      <c r="B19" s="102">
        <f>P17</f>
        <v>384</v>
      </c>
      <c r="C19" s="103">
        <f>Q17</f>
        <v>464.35</v>
      </c>
      <c r="D19" s="104">
        <f>R17</f>
        <v>376</v>
      </c>
      <c r="E19" s="103">
        <f>S17</f>
        <v>464.72</v>
      </c>
      <c r="O19" s="55" t="s">
        <v>61</v>
      </c>
      <c r="P19" s="55">
        <v>834552</v>
      </c>
      <c r="Q19" s="55">
        <v>432.25</v>
      </c>
      <c r="R19" s="76">
        <v>688262</v>
      </c>
      <c r="S19" s="76">
        <v>492.47</v>
      </c>
      <c r="T19" s="55">
        <f>SUM(P14:P18)-P19</f>
        <v>0</v>
      </c>
      <c r="U19" s="56">
        <f>SUM(R14:R18)-R19</f>
        <v>0</v>
      </c>
      <c r="V19" s="56">
        <f>SUM(P19,P21,P22)-P23</f>
        <v>0</v>
      </c>
      <c r="W19" s="47"/>
    </row>
    <row r="20" spans="1:23" x14ac:dyDescent="0.2">
      <c r="A20" s="105" t="s">
        <v>31</v>
      </c>
      <c r="B20" s="106">
        <f>P19</f>
        <v>834552</v>
      </c>
      <c r="C20" s="107">
        <f>Q19</f>
        <v>432.25</v>
      </c>
      <c r="D20" s="108">
        <f>R19</f>
        <v>688262</v>
      </c>
      <c r="E20" s="107">
        <f>S19</f>
        <v>492.47</v>
      </c>
      <c r="O20" s="55" t="s">
        <v>62</v>
      </c>
      <c r="P20" s="55">
        <v>624107</v>
      </c>
      <c r="Q20" s="55">
        <v>436.35</v>
      </c>
      <c r="R20" s="76">
        <v>513883</v>
      </c>
      <c r="S20" s="76">
        <v>501.61</v>
      </c>
      <c r="T20" s="55">
        <f>SUM(P14,P16,P18)-P20</f>
        <v>0</v>
      </c>
      <c r="U20" s="56">
        <f>SUM(R14,R16,R18)-R20</f>
        <v>0</v>
      </c>
      <c r="W20" s="47"/>
    </row>
    <row r="21" spans="1:23" x14ac:dyDescent="0.2">
      <c r="A21" s="104" t="s">
        <v>76</v>
      </c>
      <c r="B21" s="102">
        <f t="shared" ref="B21:E22" si="0">P21</f>
        <v>96662</v>
      </c>
      <c r="C21" s="103">
        <f t="shared" si="0"/>
        <v>329.15</v>
      </c>
      <c r="D21" s="104">
        <f t="shared" si="0"/>
        <v>91352</v>
      </c>
      <c r="E21" s="103">
        <f t="shared" si="0"/>
        <v>343.73</v>
      </c>
      <c r="O21" s="55" t="s">
        <v>63</v>
      </c>
      <c r="P21" s="55">
        <v>96662</v>
      </c>
      <c r="Q21" s="55">
        <v>329.15</v>
      </c>
      <c r="R21" s="76">
        <v>91352</v>
      </c>
      <c r="S21" s="76">
        <v>343.73</v>
      </c>
      <c r="W21" s="47"/>
    </row>
    <row r="22" spans="1:23" s="32" customFormat="1" ht="16.5" customHeight="1" x14ac:dyDescent="0.2">
      <c r="A22" s="104" t="s">
        <v>32</v>
      </c>
      <c r="B22" s="102">
        <f t="shared" si="0"/>
        <v>203028</v>
      </c>
      <c r="C22" s="103">
        <f t="shared" si="0"/>
        <v>349.08</v>
      </c>
      <c r="D22" s="104">
        <f t="shared" si="0"/>
        <v>170211</v>
      </c>
      <c r="E22" s="110">
        <f t="shared" si="0"/>
        <v>396.45</v>
      </c>
      <c r="G22" s="33"/>
      <c r="N22" s="52"/>
      <c r="O22" s="77" t="s">
        <v>64</v>
      </c>
      <c r="P22" s="77">
        <v>203028</v>
      </c>
      <c r="Q22" s="77">
        <v>349.08</v>
      </c>
      <c r="R22" s="77">
        <v>170211</v>
      </c>
      <c r="S22" s="77">
        <v>396.45</v>
      </c>
      <c r="T22" s="77"/>
      <c r="U22" s="78"/>
      <c r="V22" s="78"/>
      <c r="W22" s="49"/>
    </row>
    <row r="23" spans="1:23" ht="15.75" customHeight="1" x14ac:dyDescent="0.2">
      <c r="A23" s="111" t="s">
        <v>33</v>
      </c>
      <c r="B23" s="38">
        <f>SUM(P19,P21,P22)</f>
        <v>1134242</v>
      </c>
      <c r="C23" s="39">
        <f>Q23</f>
        <v>408.57</v>
      </c>
      <c r="D23" s="40">
        <f>SUM(D20:D22)</f>
        <v>949825</v>
      </c>
      <c r="E23" s="39">
        <f>S23</f>
        <v>460.96</v>
      </c>
      <c r="G23" s="28"/>
      <c r="O23" s="55" t="s">
        <v>65</v>
      </c>
      <c r="P23" s="55">
        <v>1134242</v>
      </c>
      <c r="Q23" s="55">
        <v>408.57</v>
      </c>
      <c r="R23" s="55">
        <v>949825</v>
      </c>
      <c r="S23" s="55">
        <v>460.96</v>
      </c>
      <c r="T23" s="55">
        <f>SUM(P19,P21,P22)-P23</f>
        <v>0</v>
      </c>
      <c r="U23" s="56">
        <f>SUM(R19,R21,R22)-R23</f>
        <v>0</v>
      </c>
      <c r="W23" s="47"/>
    </row>
    <row r="24" spans="1:23" ht="23.25" customHeight="1" x14ac:dyDescent="0.2">
      <c r="A24" s="35"/>
      <c r="B24" s="36"/>
      <c r="C24" s="69"/>
      <c r="D24" s="5"/>
      <c r="O24" s="55" t="s">
        <v>67</v>
      </c>
      <c r="P24" s="79">
        <v>1228274</v>
      </c>
      <c r="Q24" s="79">
        <v>442.26</v>
      </c>
      <c r="R24" s="76">
        <v>1043682</v>
      </c>
      <c r="S24" s="76">
        <v>495.88</v>
      </c>
      <c r="W24" s="47"/>
    </row>
    <row r="25" spans="1:23" x14ac:dyDescent="0.2">
      <c r="A25" s="29" t="s">
        <v>36</v>
      </c>
      <c r="B25" s="29"/>
      <c r="C25" s="68"/>
      <c r="D25" s="29"/>
      <c r="O25" s="55" t="s">
        <v>68</v>
      </c>
      <c r="P25" s="80">
        <f>B46-B38-B30-B23-B45</f>
        <v>0</v>
      </c>
      <c r="R25" s="55">
        <f>D46-D45-D38-D30-D23</f>
        <v>0</v>
      </c>
      <c r="S25" s="81">
        <f>((D23*E23)+(D30*E30)+(D38*E38)+(D45*E45))/D46</f>
        <v>495.87777425499337</v>
      </c>
      <c r="T25" s="55">
        <f>R20-R18-R16-R14</f>
        <v>0</v>
      </c>
      <c r="W25" s="47"/>
    </row>
    <row r="26" spans="1:23" x14ac:dyDescent="0.2">
      <c r="A26" s="12" t="s">
        <v>37</v>
      </c>
      <c r="B26" s="12"/>
      <c r="C26" s="70"/>
      <c r="D26" s="12"/>
      <c r="R26" s="55">
        <f>D46-D45-D38-D30-D23</f>
        <v>0</v>
      </c>
      <c r="W26" s="47"/>
    </row>
    <row r="27" spans="1:23" ht="18.75" customHeight="1" x14ac:dyDescent="0.2">
      <c r="A27" s="112" t="s">
        <v>28</v>
      </c>
      <c r="B27" s="99">
        <f t="shared" ref="B27:E29" si="1">P27</f>
        <v>6762</v>
      </c>
      <c r="C27" s="101">
        <f t="shared" si="1"/>
        <v>678.33</v>
      </c>
      <c r="D27" s="112">
        <f t="shared" si="1"/>
        <v>6676</v>
      </c>
      <c r="E27" s="101">
        <f t="shared" si="1"/>
        <v>681.18</v>
      </c>
      <c r="P27" s="55">
        <v>6762</v>
      </c>
      <c r="Q27" s="55">
        <v>678.33</v>
      </c>
      <c r="R27" s="55">
        <v>6676</v>
      </c>
      <c r="S27" s="55">
        <v>681.18</v>
      </c>
      <c r="W27" s="47"/>
    </row>
    <row r="28" spans="1:23" x14ac:dyDescent="0.2">
      <c r="A28" s="113" t="s">
        <v>34</v>
      </c>
      <c r="B28" s="104">
        <f t="shared" si="1"/>
        <v>8030</v>
      </c>
      <c r="C28" s="103">
        <f t="shared" si="1"/>
        <v>561.91999999999996</v>
      </c>
      <c r="D28" s="113">
        <f t="shared" si="1"/>
        <v>8025</v>
      </c>
      <c r="E28" s="103">
        <f t="shared" si="1"/>
        <v>562.13</v>
      </c>
      <c r="P28" s="55">
        <v>8030</v>
      </c>
      <c r="Q28" s="55">
        <v>561.91999999999996</v>
      </c>
      <c r="R28" s="55">
        <v>8025</v>
      </c>
      <c r="S28" s="55">
        <v>562.13</v>
      </c>
      <c r="W28" s="47"/>
    </row>
    <row r="29" spans="1:23" s="32" customFormat="1" ht="16.5" customHeight="1" x14ac:dyDescent="0.2">
      <c r="A29" s="113" t="s">
        <v>32</v>
      </c>
      <c r="B29" s="104">
        <f t="shared" si="1"/>
        <v>1230</v>
      </c>
      <c r="C29" s="103">
        <f t="shared" si="1"/>
        <v>647.87</v>
      </c>
      <c r="D29" s="113">
        <f t="shared" si="1"/>
        <v>1221</v>
      </c>
      <c r="E29" s="103">
        <f t="shared" si="1"/>
        <v>650.51</v>
      </c>
      <c r="N29" s="52"/>
      <c r="O29" s="77"/>
      <c r="P29" s="77">
        <v>1230</v>
      </c>
      <c r="Q29" s="77">
        <v>647.87</v>
      </c>
      <c r="R29" s="55">
        <v>1221</v>
      </c>
      <c r="S29" s="55">
        <v>650.51</v>
      </c>
      <c r="T29" s="77"/>
      <c r="U29" s="78"/>
      <c r="V29" s="78"/>
      <c r="W29" s="49"/>
    </row>
    <row r="30" spans="1:23" ht="15.75" customHeight="1" x14ac:dyDescent="0.2">
      <c r="A30" s="111" t="s">
        <v>1</v>
      </c>
      <c r="B30" s="40">
        <f>SUM(P27:P29)</f>
        <v>16022</v>
      </c>
      <c r="C30" s="39">
        <f>Q30</f>
        <v>617.65</v>
      </c>
      <c r="D30" s="40">
        <f>SUM(D27:D29)</f>
        <v>15922</v>
      </c>
      <c r="E30" s="39">
        <f>S30</f>
        <v>618.83000000000004</v>
      </c>
      <c r="P30" s="55">
        <v>16022</v>
      </c>
      <c r="Q30" s="55">
        <v>617.65</v>
      </c>
      <c r="R30" s="55">
        <v>15922</v>
      </c>
      <c r="S30" s="55">
        <v>618.83000000000004</v>
      </c>
      <c r="T30" s="55">
        <f>P30-P27-P28-P29</f>
        <v>0</v>
      </c>
      <c r="U30" s="56">
        <f>R30-R27-R28-R29</f>
        <v>0</v>
      </c>
      <c r="W30" s="47"/>
    </row>
    <row r="31" spans="1:23" ht="23.25" customHeight="1" x14ac:dyDescent="0.2">
      <c r="A31" s="15"/>
      <c r="B31" s="16"/>
      <c r="C31" s="17"/>
      <c r="D31" s="19"/>
      <c r="W31" s="47"/>
    </row>
    <row r="32" spans="1:23" x14ac:dyDescent="0.2">
      <c r="A32" s="176" t="s">
        <v>42</v>
      </c>
      <c r="B32" s="176"/>
      <c r="C32" s="176"/>
      <c r="D32" s="176"/>
      <c r="E32" s="176"/>
      <c r="W32" s="47"/>
    </row>
    <row r="33" spans="1:23" x14ac:dyDescent="0.2">
      <c r="A33" s="14" t="s">
        <v>43</v>
      </c>
      <c r="W33" s="47"/>
    </row>
    <row r="34" spans="1:23" ht="15" customHeight="1" x14ac:dyDescent="0.2">
      <c r="A34" s="99" t="s">
        <v>45</v>
      </c>
      <c r="B34" s="112">
        <f t="shared" ref="B34:E37" si="2">P34</f>
        <v>2439</v>
      </c>
      <c r="C34" s="114">
        <f t="shared" si="2"/>
        <v>477.33</v>
      </c>
      <c r="D34" s="112">
        <f t="shared" si="2"/>
        <v>2439</v>
      </c>
      <c r="E34" s="101">
        <f t="shared" si="2"/>
        <v>477.33</v>
      </c>
      <c r="P34" s="55">
        <v>2439</v>
      </c>
      <c r="Q34" s="55">
        <v>477.33</v>
      </c>
      <c r="R34" s="55">
        <v>2439</v>
      </c>
      <c r="S34" s="55">
        <v>477.33</v>
      </c>
      <c r="W34" s="47"/>
    </row>
    <row r="35" spans="1:23" ht="15" customHeight="1" x14ac:dyDescent="0.2">
      <c r="A35" s="115" t="s">
        <v>77</v>
      </c>
      <c r="B35" s="113">
        <f>P35</f>
        <v>1674</v>
      </c>
      <c r="C35" s="116">
        <f>Q35</f>
        <v>604.53</v>
      </c>
      <c r="D35" s="113">
        <f>R35</f>
        <v>1671</v>
      </c>
      <c r="E35" s="117">
        <f>S35</f>
        <v>604.75</v>
      </c>
      <c r="P35" s="55">
        <v>1674</v>
      </c>
      <c r="Q35" s="55">
        <v>604.53</v>
      </c>
      <c r="R35" s="55">
        <v>1671</v>
      </c>
      <c r="S35" s="55">
        <v>604.75</v>
      </c>
      <c r="W35" s="47"/>
    </row>
    <row r="36" spans="1:23" ht="15" customHeight="1" x14ac:dyDescent="0.2">
      <c r="A36" s="94" t="s">
        <v>76</v>
      </c>
      <c r="B36" s="113">
        <f t="shared" si="2"/>
        <v>52134</v>
      </c>
      <c r="C36" s="116">
        <f t="shared" si="2"/>
        <v>923.05</v>
      </c>
      <c r="D36" s="113">
        <f t="shared" si="2"/>
        <v>52070</v>
      </c>
      <c r="E36" s="117">
        <f t="shared" si="2"/>
        <v>923.56</v>
      </c>
      <c r="P36" s="55">
        <v>52134</v>
      </c>
      <c r="Q36" s="55">
        <v>923.05</v>
      </c>
      <c r="R36" s="55">
        <v>52070</v>
      </c>
      <c r="S36" s="55">
        <v>923.56</v>
      </c>
      <c r="W36" s="47"/>
    </row>
    <row r="37" spans="1:23" s="32" customFormat="1" ht="15" customHeight="1" x14ac:dyDescent="0.2">
      <c r="A37" s="94" t="s">
        <v>32</v>
      </c>
      <c r="B37" s="113">
        <f t="shared" si="2"/>
        <v>15029</v>
      </c>
      <c r="C37" s="116">
        <f t="shared" si="2"/>
        <v>1063.96</v>
      </c>
      <c r="D37" s="113">
        <f t="shared" si="2"/>
        <v>15021</v>
      </c>
      <c r="E37" s="117">
        <f t="shared" si="2"/>
        <v>1064.24</v>
      </c>
      <c r="N37" s="52"/>
      <c r="O37" s="77"/>
      <c r="P37" s="77">
        <v>15029</v>
      </c>
      <c r="Q37" s="77">
        <v>1063.96</v>
      </c>
      <c r="R37" s="77">
        <v>15021</v>
      </c>
      <c r="S37" s="77">
        <v>1064.24</v>
      </c>
      <c r="T37" s="77"/>
      <c r="U37" s="78"/>
      <c r="V37" s="78"/>
      <c r="W37" s="49"/>
    </row>
    <row r="38" spans="1:23" ht="17.25" customHeight="1" x14ac:dyDescent="0.2">
      <c r="A38" s="111" t="s">
        <v>1</v>
      </c>
      <c r="B38" s="40">
        <f>SUM(P34:P37)</f>
        <v>71276</v>
      </c>
      <c r="C38" s="39">
        <f>Q38</f>
        <v>930.03</v>
      </c>
      <c r="D38" s="40">
        <f>SUM(D34:D37)</f>
        <v>71201</v>
      </c>
      <c r="E38" s="39">
        <f>S38</f>
        <v>930.47</v>
      </c>
      <c r="P38" s="55">
        <v>71276</v>
      </c>
      <c r="Q38" s="55">
        <v>930.03</v>
      </c>
      <c r="R38" s="55">
        <v>71201</v>
      </c>
      <c r="S38" s="55">
        <v>930.47</v>
      </c>
      <c r="T38" s="55">
        <f>P38-P34-P35-P36-P37</f>
        <v>0</v>
      </c>
      <c r="U38" s="56">
        <f>R38-R34-R35-R36-R37</f>
        <v>0</v>
      </c>
      <c r="W38" s="47"/>
    </row>
    <row r="39" spans="1:23" ht="23.25" customHeight="1" x14ac:dyDescent="0.2">
      <c r="A39" s="12"/>
      <c r="B39" s="41"/>
      <c r="C39" s="71"/>
      <c r="D39" s="42"/>
      <c r="E39" s="73"/>
      <c r="W39" s="47"/>
    </row>
    <row r="40" spans="1:23" x14ac:dyDescent="0.2">
      <c r="A40" s="12" t="s">
        <v>38</v>
      </c>
      <c r="B40" s="12"/>
      <c r="C40" s="70"/>
      <c r="D40" s="12"/>
      <c r="W40" s="47"/>
    </row>
    <row r="41" spans="1:23" x14ac:dyDescent="0.2">
      <c r="A41" s="12" t="s">
        <v>39</v>
      </c>
      <c r="B41" s="12"/>
      <c r="C41" s="70"/>
      <c r="D41" s="12"/>
      <c r="W41" s="47"/>
    </row>
    <row r="42" spans="1:23" x14ac:dyDescent="0.2">
      <c r="A42" s="12" t="s">
        <v>51</v>
      </c>
      <c r="B42" s="12"/>
      <c r="C42" s="70"/>
      <c r="D42" s="12"/>
      <c r="W42" s="47"/>
    </row>
    <row r="43" spans="1:23" ht="18.75" customHeight="1" x14ac:dyDescent="0.2">
      <c r="A43" s="90" t="s">
        <v>34</v>
      </c>
      <c r="B43" s="91">
        <f t="shared" ref="B43:E44" si="3">P43</f>
        <v>5662</v>
      </c>
      <c r="C43" s="92">
        <f t="shared" si="3"/>
        <v>537.62</v>
      </c>
      <c r="D43" s="91">
        <f t="shared" si="3"/>
        <v>5662</v>
      </c>
      <c r="E43" s="93">
        <f t="shared" si="3"/>
        <v>537.62</v>
      </c>
      <c r="P43" s="55">
        <v>5662</v>
      </c>
      <c r="Q43" s="55">
        <v>537.62</v>
      </c>
      <c r="R43" s="55">
        <v>5662</v>
      </c>
      <c r="S43" s="55">
        <v>537.62</v>
      </c>
      <c r="W43" s="47"/>
    </row>
    <row r="44" spans="1:23" s="32" customFormat="1" ht="16.5" customHeight="1" x14ac:dyDescent="0.2">
      <c r="A44" s="94" t="s">
        <v>32</v>
      </c>
      <c r="B44" s="95">
        <f t="shared" si="3"/>
        <v>1072</v>
      </c>
      <c r="C44" s="96">
        <f t="shared" si="3"/>
        <v>522.32000000000005</v>
      </c>
      <c r="D44" s="97">
        <f t="shared" si="3"/>
        <v>1072</v>
      </c>
      <c r="E44" s="98">
        <f t="shared" si="3"/>
        <v>522.32000000000005</v>
      </c>
      <c r="N44" s="52"/>
      <c r="O44" s="77"/>
      <c r="P44" s="55">
        <v>1072</v>
      </c>
      <c r="Q44" s="55">
        <v>522.32000000000005</v>
      </c>
      <c r="R44" s="77">
        <v>1072</v>
      </c>
      <c r="S44" s="77">
        <v>522.32000000000005</v>
      </c>
      <c r="T44" s="77"/>
      <c r="U44" s="78"/>
      <c r="V44" s="78"/>
      <c r="W44" s="49"/>
    </row>
    <row r="45" spans="1:23" ht="15" customHeight="1" x14ac:dyDescent="0.2">
      <c r="A45" s="111" t="s">
        <v>1</v>
      </c>
      <c r="B45" s="40">
        <f>SUM(B43:B44)</f>
        <v>6734</v>
      </c>
      <c r="C45" s="39">
        <f>Q45</f>
        <v>535.19000000000005</v>
      </c>
      <c r="D45" s="43">
        <f>R45</f>
        <v>6734</v>
      </c>
      <c r="E45" s="39">
        <f>S45</f>
        <v>535.19000000000005</v>
      </c>
      <c r="P45" s="55">
        <v>6734</v>
      </c>
      <c r="Q45" s="55">
        <v>535.19000000000005</v>
      </c>
      <c r="R45" s="55">
        <v>6734</v>
      </c>
      <c r="S45" s="55">
        <v>535.19000000000005</v>
      </c>
      <c r="W45" s="47"/>
    </row>
    <row r="46" spans="1:23" ht="18" customHeight="1" x14ac:dyDescent="0.2">
      <c r="A46" s="111" t="s">
        <v>35</v>
      </c>
      <c r="B46" s="38">
        <f>SUM(B23,B30,B38,B45)</f>
        <v>1228274</v>
      </c>
      <c r="C46" s="39">
        <f>Q24</f>
        <v>442.26</v>
      </c>
      <c r="D46" s="40">
        <f>SUM(D23,D30,D38,D45)</f>
        <v>1043682</v>
      </c>
      <c r="E46" s="39">
        <f>S24</f>
        <v>495.88</v>
      </c>
    </row>
    <row r="47" spans="1:23" ht="0.75" customHeight="1" x14ac:dyDescent="0.2">
      <c r="A47" s="15"/>
      <c r="B47" s="16"/>
      <c r="C47" s="17"/>
      <c r="D47" s="16"/>
      <c r="E47" s="17"/>
    </row>
    <row r="48" spans="1:23" hidden="1" x14ac:dyDescent="0.2">
      <c r="A48" s="12"/>
      <c r="B48" s="18"/>
      <c r="C48" s="19"/>
      <c r="D48" s="19"/>
      <c r="P48" s="55" t="s">
        <v>73</v>
      </c>
    </row>
    <row r="49" spans="1:22" ht="12.75" customHeight="1" x14ac:dyDescent="0.2">
      <c r="A49" s="86" t="s">
        <v>99</v>
      </c>
      <c r="B49" s="4"/>
      <c r="C49" s="5"/>
      <c r="D49" s="5"/>
      <c r="O49" s="77"/>
      <c r="P49" s="82">
        <f>((B23*C23)+(B30*C30)+(B38*C38)+(B45*C45))/(B23+B30+B38+B45)+0.01</f>
        <v>442.26150901183286</v>
      </c>
      <c r="Q49" s="82">
        <f>((D23*E23)+(D30*E30)+(D38*E38)+(D45*E45))/(D23+D30+D38+D45)</f>
        <v>495.87777425499337</v>
      </c>
      <c r="R49" s="77"/>
      <c r="S49" s="77"/>
      <c r="T49" s="77"/>
      <c r="U49" s="78"/>
      <c r="V49" s="78"/>
    </row>
    <row r="50" spans="1:22" ht="14.25" customHeight="1" x14ac:dyDescent="0.2">
      <c r="A50" s="177" t="s">
        <v>100</v>
      </c>
      <c r="B50" s="177"/>
      <c r="C50" s="177"/>
      <c r="D50" s="177"/>
      <c r="E50" s="177"/>
      <c r="F50" s="169"/>
      <c r="G50" s="169"/>
      <c r="H50" s="169"/>
      <c r="I50" s="169"/>
      <c r="J50" s="169"/>
      <c r="K50" s="169"/>
      <c r="P50" s="80">
        <f>B23+B30+B38+B45</f>
        <v>1228274</v>
      </c>
      <c r="Q50" s="55">
        <f>D23+D30+D38+D45</f>
        <v>1043682</v>
      </c>
    </row>
    <row r="51" spans="1:22" ht="10.5" customHeight="1" x14ac:dyDescent="0.2">
      <c r="A51" s="86" t="s">
        <v>101</v>
      </c>
      <c r="B51" s="4"/>
      <c r="C51" s="5"/>
      <c r="D51" s="5"/>
      <c r="M51" s="50"/>
      <c r="P51" s="57" t="s">
        <v>74</v>
      </c>
      <c r="Q51" s="83">
        <f>P24-P50</f>
        <v>0</v>
      </c>
      <c r="R51" s="84">
        <f>Q24-P49</f>
        <v>-1.5090118328657809E-3</v>
      </c>
      <c r="S51" s="57">
        <f>Q50-R24</f>
        <v>0</v>
      </c>
      <c r="T51" s="84">
        <f>Q49-S24</f>
        <v>-2.2257450066263118E-3</v>
      </c>
    </row>
    <row r="52" spans="1:22" ht="11.25" customHeight="1" x14ac:dyDescent="0.2">
      <c r="A52" s="175"/>
      <c r="B52" s="175"/>
      <c r="C52" s="175"/>
      <c r="D52" s="175"/>
      <c r="E52" s="175"/>
      <c r="F52" s="44"/>
      <c r="G52" s="44"/>
      <c r="H52" s="44"/>
      <c r="I52" s="44"/>
      <c r="J52" s="44"/>
      <c r="N52" s="53"/>
      <c r="P52" s="57"/>
      <c r="Q52" s="83">
        <f>B46-P50</f>
        <v>0</v>
      </c>
      <c r="R52" s="57">
        <f>D46-Q50</f>
        <v>0</v>
      </c>
      <c r="S52" s="57"/>
      <c r="T52" s="57"/>
    </row>
    <row r="53" spans="1:22" ht="15.75" customHeight="1" x14ac:dyDescent="0.2">
      <c r="A53" s="37"/>
      <c r="B53" s="4"/>
      <c r="C53" s="5"/>
      <c r="D53" s="5"/>
    </row>
    <row r="54" spans="1:22" x14ac:dyDescent="0.2">
      <c r="A54" s="175"/>
      <c r="B54" s="175"/>
      <c r="C54" s="175"/>
      <c r="D54" s="175"/>
      <c r="E54" s="175"/>
    </row>
    <row r="55" spans="1:22" ht="0.75" hidden="1" customHeight="1" x14ac:dyDescent="0.2"/>
    <row r="56" spans="1:22" hidden="1" x14ac:dyDescent="0.2">
      <c r="N56" s="54"/>
    </row>
    <row r="57" spans="1:22" hidden="1" x14ac:dyDescent="0.2"/>
  </sheetData>
  <mergeCells count="10">
    <mergeCell ref="A54:E54"/>
    <mergeCell ref="A52:E52"/>
    <mergeCell ref="A32:E32"/>
    <mergeCell ref="A50:E50"/>
    <mergeCell ref="D10:E10"/>
    <mergeCell ref="A7:E7"/>
    <mergeCell ref="A8:E8"/>
    <mergeCell ref="A10:A11"/>
    <mergeCell ref="B10:B11"/>
    <mergeCell ref="C10:C11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zoomScale="110" zoomScaleNormal="110" workbookViewId="0">
      <selection activeCell="A32" sqref="A32:A34"/>
    </sheetView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85546875" style="46" customWidth="1"/>
    <col min="4" max="4" width="8.85546875" style="3" customWidth="1"/>
    <col min="5" max="5" width="9.85546875" style="46" customWidth="1"/>
    <col min="6" max="6" width="8.85546875" style="3" customWidth="1"/>
    <col min="7" max="7" width="10.28515625" style="46" customWidth="1"/>
    <col min="8" max="8" width="9.140625" style="3"/>
    <col min="9" max="9" width="9.5703125" style="46" customWidth="1"/>
    <col min="10" max="10" width="16.140625" style="3" customWidth="1"/>
    <col min="11" max="11" width="9.140625" style="3" customWidth="1"/>
    <col min="12" max="12" width="9.7109375" style="46" customWidth="1"/>
    <col min="13" max="13" width="8.85546875" style="3" customWidth="1"/>
    <col min="14" max="14" width="9.85546875" style="46" customWidth="1"/>
    <col min="15" max="15" width="8.85546875" style="3" customWidth="1"/>
    <col min="16" max="16" width="9.7109375" style="46" customWidth="1"/>
    <col min="17" max="17" width="9.85546875" style="3" customWidth="1"/>
    <col min="18" max="18" width="9.7109375" style="46" customWidth="1"/>
    <col min="19" max="19" width="9.140625" style="3" customWidth="1"/>
    <col min="20" max="20" width="11.85546875" style="3" customWidth="1"/>
    <col min="21" max="24" width="9.140625" style="3" customWidth="1"/>
    <col min="25" max="16384" width="9.140625" style="3"/>
  </cols>
  <sheetData>
    <row r="1" spans="1:18" x14ac:dyDescent="0.2">
      <c r="A1" s="20" t="s">
        <v>2</v>
      </c>
      <c r="B1" s="20"/>
      <c r="C1" s="58"/>
      <c r="J1" s="20" t="s">
        <v>2</v>
      </c>
      <c r="K1" s="20"/>
      <c r="L1" s="58"/>
    </row>
    <row r="2" spans="1:18" x14ac:dyDescent="0.2">
      <c r="A2" s="20" t="s">
        <v>3</v>
      </c>
      <c r="B2" s="20"/>
      <c r="C2" s="58"/>
      <c r="J2" s="20" t="s">
        <v>3</v>
      </c>
      <c r="K2" s="20"/>
      <c r="L2" s="58"/>
    </row>
    <row r="3" spans="1:18" x14ac:dyDescent="0.2">
      <c r="A3" s="21" t="s">
        <v>0</v>
      </c>
      <c r="B3" s="21"/>
      <c r="C3" s="59"/>
      <c r="J3" s="21" t="s">
        <v>0</v>
      </c>
      <c r="K3" s="21"/>
      <c r="L3" s="59"/>
    </row>
    <row r="4" spans="1:18" x14ac:dyDescent="0.2">
      <c r="A4" s="21"/>
      <c r="B4" s="21"/>
      <c r="C4" s="59"/>
      <c r="J4" s="21"/>
      <c r="K4" s="21"/>
      <c r="L4" s="59"/>
    </row>
    <row r="6" spans="1:18" ht="12.75" x14ac:dyDescent="0.2">
      <c r="A6" s="187" t="s">
        <v>93</v>
      </c>
      <c r="B6" s="187"/>
      <c r="C6" s="187"/>
      <c r="D6" s="187"/>
      <c r="E6" s="187"/>
      <c r="F6" s="187"/>
      <c r="G6" s="187"/>
      <c r="H6" s="187"/>
      <c r="I6" s="187"/>
      <c r="J6" s="187" t="s">
        <v>94</v>
      </c>
      <c r="K6" s="187"/>
      <c r="L6" s="187"/>
      <c r="M6" s="187"/>
      <c r="N6" s="187"/>
      <c r="O6" s="187"/>
      <c r="P6" s="187"/>
      <c r="Q6" s="187"/>
      <c r="R6" s="187"/>
    </row>
    <row r="7" spans="1:18" ht="12.75" x14ac:dyDescent="0.2">
      <c r="A7" s="187" t="s">
        <v>95</v>
      </c>
      <c r="B7" s="187"/>
      <c r="C7" s="187"/>
      <c r="D7" s="187"/>
      <c r="E7" s="187"/>
      <c r="F7" s="187"/>
      <c r="G7" s="187"/>
      <c r="H7" s="187"/>
      <c r="I7" s="187"/>
      <c r="J7" s="187" t="s">
        <v>95</v>
      </c>
      <c r="K7" s="187"/>
      <c r="L7" s="187"/>
      <c r="M7" s="187"/>
      <c r="N7" s="187"/>
      <c r="O7" s="187"/>
      <c r="P7" s="187"/>
      <c r="Q7" s="187"/>
      <c r="R7" s="187"/>
    </row>
    <row r="8" spans="1:18" ht="12.75" x14ac:dyDescent="0.2">
      <c r="A8" s="191" t="s">
        <v>46</v>
      </c>
      <c r="B8" s="191"/>
      <c r="C8" s="191"/>
      <c r="D8" s="191"/>
      <c r="E8" s="191"/>
      <c r="F8" s="191"/>
      <c r="G8" s="191"/>
      <c r="H8" s="191"/>
      <c r="I8" s="191"/>
      <c r="J8" s="187" t="s">
        <v>44</v>
      </c>
      <c r="K8" s="187"/>
      <c r="L8" s="187"/>
      <c r="M8" s="187"/>
      <c r="N8" s="187"/>
      <c r="O8" s="187"/>
      <c r="P8" s="187"/>
      <c r="Q8" s="187"/>
      <c r="R8" s="187"/>
    </row>
    <row r="9" spans="1:18" ht="12.75" x14ac:dyDescent="0.2">
      <c r="A9" s="31"/>
      <c r="B9" s="31"/>
      <c r="C9" s="63"/>
      <c r="D9" s="31"/>
      <c r="E9" s="63"/>
      <c r="F9" s="31"/>
      <c r="G9" s="63"/>
      <c r="H9" s="31"/>
      <c r="I9" s="63"/>
      <c r="J9" s="187" t="s">
        <v>47</v>
      </c>
      <c r="K9" s="187"/>
      <c r="L9" s="187"/>
      <c r="M9" s="187"/>
      <c r="N9" s="187"/>
      <c r="O9" s="187"/>
      <c r="P9" s="187"/>
      <c r="Q9" s="187"/>
      <c r="R9" s="187"/>
    </row>
    <row r="10" spans="1:18" x14ac:dyDescent="0.2">
      <c r="A10" s="183" t="str">
        <f>'u travnju 2023.'!A8:E8</f>
        <v>za ožujak 2023. (isplata u travnju 2023.)</v>
      </c>
      <c r="B10" s="183"/>
      <c r="C10" s="183"/>
      <c r="D10" s="183"/>
      <c r="E10" s="183"/>
      <c r="F10" s="183"/>
      <c r="G10" s="183"/>
      <c r="H10" s="183"/>
      <c r="I10" s="183"/>
      <c r="J10" s="1"/>
      <c r="K10" s="1"/>
      <c r="L10" s="64"/>
      <c r="M10" s="1"/>
      <c r="N10" s="64"/>
      <c r="O10" s="1"/>
      <c r="P10" s="64"/>
      <c r="Q10" s="1"/>
      <c r="R10" s="64"/>
    </row>
    <row r="11" spans="1:18" ht="12.75" customHeight="1" x14ac:dyDescent="0.2">
      <c r="J11" s="183" t="str">
        <f>A10</f>
        <v>za ožujak 2023. (isplata u travnju 2023.)</v>
      </c>
      <c r="K11" s="183"/>
      <c r="L11" s="183"/>
      <c r="M11" s="183"/>
      <c r="N11" s="183"/>
      <c r="O11" s="183"/>
      <c r="P11" s="183"/>
      <c r="Q11" s="183"/>
      <c r="R11" s="183"/>
    </row>
    <row r="12" spans="1:18" x14ac:dyDescent="0.2">
      <c r="A12" s="21" t="s">
        <v>4</v>
      </c>
      <c r="J12" s="21" t="s">
        <v>5</v>
      </c>
    </row>
    <row r="13" spans="1:18" ht="12.75" customHeight="1" x14ac:dyDescent="0.2">
      <c r="A13" s="180" t="s">
        <v>103</v>
      </c>
      <c r="B13" s="188" t="s">
        <v>6</v>
      </c>
      <c r="C13" s="189"/>
      <c r="D13" s="189"/>
      <c r="E13" s="189"/>
      <c r="F13" s="189"/>
      <c r="G13" s="189"/>
      <c r="H13" s="189"/>
      <c r="I13" s="190"/>
      <c r="J13" s="180" t="s">
        <v>103</v>
      </c>
      <c r="K13" s="188" t="s">
        <v>6</v>
      </c>
      <c r="L13" s="189"/>
      <c r="M13" s="189"/>
      <c r="N13" s="189"/>
      <c r="O13" s="189"/>
      <c r="P13" s="189"/>
      <c r="Q13" s="189"/>
      <c r="R13" s="190"/>
    </row>
    <row r="14" spans="1:18" x14ac:dyDescent="0.2">
      <c r="A14" s="181"/>
      <c r="B14" s="188" t="s">
        <v>1</v>
      </c>
      <c r="C14" s="190"/>
      <c r="D14" s="188" t="s">
        <v>7</v>
      </c>
      <c r="E14" s="190"/>
      <c r="F14" s="188" t="s">
        <v>48</v>
      </c>
      <c r="G14" s="190"/>
      <c r="H14" s="188" t="s">
        <v>8</v>
      </c>
      <c r="I14" s="190"/>
      <c r="J14" s="181"/>
      <c r="K14" s="188" t="s">
        <v>1</v>
      </c>
      <c r="L14" s="190"/>
      <c r="M14" s="188" t="s">
        <v>78</v>
      </c>
      <c r="N14" s="190"/>
      <c r="O14" s="188" t="s">
        <v>48</v>
      </c>
      <c r="P14" s="190"/>
      <c r="Q14" s="188" t="s">
        <v>8</v>
      </c>
      <c r="R14" s="190"/>
    </row>
    <row r="15" spans="1:18" ht="39.75" customHeight="1" x14ac:dyDescent="0.2">
      <c r="A15" s="182"/>
      <c r="B15" s="118" t="s">
        <v>13</v>
      </c>
      <c r="C15" s="119" t="s">
        <v>102</v>
      </c>
      <c r="D15" s="120" t="s">
        <v>13</v>
      </c>
      <c r="E15" s="119" t="s">
        <v>102</v>
      </c>
      <c r="F15" s="120" t="s">
        <v>13</v>
      </c>
      <c r="G15" s="119" t="s">
        <v>102</v>
      </c>
      <c r="H15" s="120" t="s">
        <v>14</v>
      </c>
      <c r="I15" s="119" t="s">
        <v>102</v>
      </c>
      <c r="J15" s="182"/>
      <c r="K15" s="118" t="s">
        <v>13</v>
      </c>
      <c r="L15" s="119" t="s">
        <v>102</v>
      </c>
      <c r="M15" s="120" t="s">
        <v>13</v>
      </c>
      <c r="N15" s="119" t="s">
        <v>102</v>
      </c>
      <c r="O15" s="120" t="s">
        <v>13</v>
      </c>
      <c r="P15" s="119" t="s">
        <v>102</v>
      </c>
      <c r="Q15" s="120" t="s">
        <v>14</v>
      </c>
      <c r="R15" s="119" t="s">
        <v>102</v>
      </c>
    </row>
    <row r="16" spans="1:18" s="164" customFormat="1" ht="8.25" customHeight="1" x14ac:dyDescent="0.2">
      <c r="A16" s="162">
        <v>0</v>
      </c>
      <c r="B16" s="162">
        <v>1</v>
      </c>
      <c r="C16" s="162">
        <v>2</v>
      </c>
      <c r="D16" s="162">
        <v>3</v>
      </c>
      <c r="E16" s="162">
        <v>4</v>
      </c>
      <c r="F16" s="162">
        <v>5</v>
      </c>
      <c r="G16" s="162">
        <v>6</v>
      </c>
      <c r="H16" s="162">
        <v>7</v>
      </c>
      <c r="I16" s="162">
        <v>8</v>
      </c>
      <c r="J16" s="162">
        <v>0</v>
      </c>
      <c r="K16" s="162">
        <v>1</v>
      </c>
      <c r="L16" s="162">
        <v>2</v>
      </c>
      <c r="M16" s="162">
        <v>3</v>
      </c>
      <c r="N16" s="162">
        <v>4</v>
      </c>
      <c r="O16" s="162">
        <v>5</v>
      </c>
      <c r="P16" s="162">
        <v>6</v>
      </c>
      <c r="Q16" s="162">
        <v>7</v>
      </c>
      <c r="R16" s="162">
        <v>8</v>
      </c>
    </row>
    <row r="17" spans="1:22" s="125" customFormat="1" x14ac:dyDescent="0.2">
      <c r="A17" s="141" t="s">
        <v>79</v>
      </c>
      <c r="B17" s="142">
        <v>85021</v>
      </c>
      <c r="C17" s="143">
        <v>33.75</v>
      </c>
      <c r="D17" s="144">
        <v>61805</v>
      </c>
      <c r="E17" s="145">
        <v>33.78</v>
      </c>
      <c r="F17" s="144">
        <v>4250</v>
      </c>
      <c r="G17" s="145">
        <v>39.11</v>
      </c>
      <c r="H17" s="144">
        <v>18966</v>
      </c>
      <c r="I17" s="146">
        <v>32.46</v>
      </c>
      <c r="J17" s="141" t="s">
        <v>79</v>
      </c>
      <c r="K17" s="142" t="s">
        <v>71</v>
      </c>
      <c r="L17" s="147" t="s">
        <v>72</v>
      </c>
      <c r="M17" s="144" t="s">
        <v>71</v>
      </c>
      <c r="N17" s="145" t="s">
        <v>72</v>
      </c>
      <c r="O17" s="144" t="s">
        <v>71</v>
      </c>
      <c r="P17" s="148" t="s">
        <v>72</v>
      </c>
      <c r="Q17" s="144" t="s">
        <v>71</v>
      </c>
      <c r="R17" s="146" t="s">
        <v>72</v>
      </c>
    </row>
    <row r="18" spans="1:22" s="125" customFormat="1" x14ac:dyDescent="0.2">
      <c r="A18" s="141" t="s">
        <v>80</v>
      </c>
      <c r="B18" s="142">
        <v>53282</v>
      </c>
      <c r="C18" s="147">
        <v>105.19</v>
      </c>
      <c r="D18" s="144">
        <v>37584</v>
      </c>
      <c r="E18" s="145">
        <v>104.74</v>
      </c>
      <c r="F18" s="144">
        <v>4057</v>
      </c>
      <c r="G18" s="145">
        <v>105.88</v>
      </c>
      <c r="H18" s="144">
        <v>11641</v>
      </c>
      <c r="I18" s="146">
        <v>106.42</v>
      </c>
      <c r="J18" s="141" t="s">
        <v>80</v>
      </c>
      <c r="K18" s="142">
        <v>5</v>
      </c>
      <c r="L18" s="147">
        <v>124.34</v>
      </c>
      <c r="M18" s="144" t="s">
        <v>71</v>
      </c>
      <c r="N18" s="145" t="s">
        <v>72</v>
      </c>
      <c r="O18" s="144">
        <v>5</v>
      </c>
      <c r="P18" s="145">
        <v>124.34</v>
      </c>
      <c r="Q18" s="144" t="s">
        <v>71</v>
      </c>
      <c r="R18" s="146" t="s">
        <v>72</v>
      </c>
    </row>
    <row r="19" spans="1:22" s="125" customFormat="1" x14ac:dyDescent="0.2">
      <c r="A19" s="141" t="s">
        <v>81</v>
      </c>
      <c r="B19" s="142">
        <v>66628</v>
      </c>
      <c r="C19" s="147">
        <v>173.21</v>
      </c>
      <c r="D19" s="144">
        <v>41340</v>
      </c>
      <c r="E19" s="145">
        <v>171.95</v>
      </c>
      <c r="F19" s="144">
        <v>6309</v>
      </c>
      <c r="G19" s="145">
        <v>173.54</v>
      </c>
      <c r="H19" s="144">
        <v>18979</v>
      </c>
      <c r="I19" s="146">
        <v>175.85</v>
      </c>
      <c r="J19" s="141" t="s">
        <v>81</v>
      </c>
      <c r="K19" s="142">
        <v>30</v>
      </c>
      <c r="L19" s="147">
        <v>171.27</v>
      </c>
      <c r="M19" s="144">
        <v>2</v>
      </c>
      <c r="N19" s="145">
        <v>143.68</v>
      </c>
      <c r="O19" s="144">
        <v>26</v>
      </c>
      <c r="P19" s="145">
        <v>172.25</v>
      </c>
      <c r="Q19" s="144">
        <v>2</v>
      </c>
      <c r="R19" s="146">
        <v>186.24</v>
      </c>
    </row>
    <row r="20" spans="1:22" s="125" customFormat="1" x14ac:dyDescent="0.2">
      <c r="A20" s="141" t="s">
        <v>82</v>
      </c>
      <c r="B20" s="142">
        <v>104011</v>
      </c>
      <c r="C20" s="147">
        <v>237.88</v>
      </c>
      <c r="D20" s="144">
        <v>64436</v>
      </c>
      <c r="E20" s="145">
        <v>238.13</v>
      </c>
      <c r="F20" s="144">
        <v>15972</v>
      </c>
      <c r="G20" s="145">
        <v>240.74</v>
      </c>
      <c r="H20" s="144">
        <v>23603</v>
      </c>
      <c r="I20" s="146">
        <v>235.29</v>
      </c>
      <c r="J20" s="141" t="s">
        <v>82</v>
      </c>
      <c r="K20" s="142">
        <v>84</v>
      </c>
      <c r="L20" s="147">
        <v>242.88</v>
      </c>
      <c r="M20" s="144">
        <v>2</v>
      </c>
      <c r="N20" s="145">
        <v>227.15</v>
      </c>
      <c r="O20" s="144">
        <v>72</v>
      </c>
      <c r="P20" s="145">
        <v>243.89</v>
      </c>
      <c r="Q20" s="144">
        <v>10</v>
      </c>
      <c r="R20" s="146">
        <v>238.78</v>
      </c>
      <c r="U20" s="149"/>
    </row>
    <row r="21" spans="1:22" s="125" customFormat="1" x14ac:dyDescent="0.2">
      <c r="A21" s="141" t="s">
        <v>83</v>
      </c>
      <c r="B21" s="142">
        <v>137916</v>
      </c>
      <c r="C21" s="147">
        <v>306.52</v>
      </c>
      <c r="D21" s="144">
        <v>89997</v>
      </c>
      <c r="E21" s="145">
        <v>307.43</v>
      </c>
      <c r="F21" s="144">
        <v>23390</v>
      </c>
      <c r="G21" s="145">
        <v>304.68</v>
      </c>
      <c r="H21" s="144">
        <v>24529</v>
      </c>
      <c r="I21" s="146">
        <v>304.95999999999998</v>
      </c>
      <c r="J21" s="141" t="s">
        <v>83</v>
      </c>
      <c r="K21" s="142">
        <v>226</v>
      </c>
      <c r="L21" s="147">
        <v>314.8</v>
      </c>
      <c r="M21" s="144" t="s">
        <v>71</v>
      </c>
      <c r="N21" s="145" t="s">
        <v>72</v>
      </c>
      <c r="O21" s="144">
        <v>153</v>
      </c>
      <c r="P21" s="145">
        <v>309.83</v>
      </c>
      <c r="Q21" s="144">
        <v>73</v>
      </c>
      <c r="R21" s="146">
        <v>325.20999999999998</v>
      </c>
      <c r="U21" s="149"/>
    </row>
    <row r="22" spans="1:22" s="125" customFormat="1" x14ac:dyDescent="0.2">
      <c r="A22" s="141" t="s">
        <v>84</v>
      </c>
      <c r="B22" s="142">
        <v>152066</v>
      </c>
      <c r="C22" s="147">
        <v>367.59</v>
      </c>
      <c r="D22" s="144">
        <v>100562</v>
      </c>
      <c r="E22" s="145">
        <v>367.39</v>
      </c>
      <c r="F22" s="144">
        <v>17462</v>
      </c>
      <c r="G22" s="145">
        <v>366.56</v>
      </c>
      <c r="H22" s="144">
        <v>34042</v>
      </c>
      <c r="I22" s="146">
        <v>368.72</v>
      </c>
      <c r="J22" s="141" t="s">
        <v>84</v>
      </c>
      <c r="K22" s="142">
        <v>1638</v>
      </c>
      <c r="L22" s="147">
        <v>374.93</v>
      </c>
      <c r="M22" s="144">
        <v>26</v>
      </c>
      <c r="N22" s="145">
        <v>362.49</v>
      </c>
      <c r="O22" s="144">
        <v>1190</v>
      </c>
      <c r="P22" s="145">
        <v>376.6</v>
      </c>
      <c r="Q22" s="144">
        <v>422</v>
      </c>
      <c r="R22" s="146">
        <v>370.99</v>
      </c>
      <c r="U22" s="149"/>
    </row>
    <row r="23" spans="1:22" s="125" customFormat="1" x14ac:dyDescent="0.2">
      <c r="A23" s="141" t="s">
        <v>85</v>
      </c>
      <c r="B23" s="142">
        <v>146271</v>
      </c>
      <c r="C23" s="147">
        <v>437.93</v>
      </c>
      <c r="D23" s="144">
        <v>109511</v>
      </c>
      <c r="E23" s="145">
        <v>438.53</v>
      </c>
      <c r="F23" s="144">
        <v>12298</v>
      </c>
      <c r="G23" s="145">
        <v>439.18</v>
      </c>
      <c r="H23" s="144">
        <v>24462</v>
      </c>
      <c r="I23" s="146">
        <v>434.59</v>
      </c>
      <c r="J23" s="141" t="s">
        <v>85</v>
      </c>
      <c r="K23" s="142">
        <v>6552</v>
      </c>
      <c r="L23" s="147">
        <v>453.12</v>
      </c>
      <c r="M23" s="144">
        <v>2017</v>
      </c>
      <c r="N23" s="145">
        <v>462.5</v>
      </c>
      <c r="O23" s="144">
        <v>3901</v>
      </c>
      <c r="P23" s="145">
        <v>450.57</v>
      </c>
      <c r="Q23" s="144">
        <v>634</v>
      </c>
      <c r="R23" s="146">
        <v>438.99</v>
      </c>
      <c r="U23" s="149"/>
      <c r="V23" s="148"/>
    </row>
    <row r="24" spans="1:22" s="125" customFormat="1" x14ac:dyDescent="0.2">
      <c r="A24" s="141" t="s">
        <v>86</v>
      </c>
      <c r="B24" s="142">
        <v>114677</v>
      </c>
      <c r="C24" s="147">
        <v>503.35</v>
      </c>
      <c r="D24" s="144">
        <v>90870</v>
      </c>
      <c r="E24" s="145">
        <v>503.57</v>
      </c>
      <c r="F24" s="144">
        <v>6990</v>
      </c>
      <c r="G24" s="145">
        <v>497.49</v>
      </c>
      <c r="H24" s="144">
        <v>16817</v>
      </c>
      <c r="I24" s="146">
        <v>504.57</v>
      </c>
      <c r="J24" s="141" t="s">
        <v>86</v>
      </c>
      <c r="K24" s="142">
        <v>4769</v>
      </c>
      <c r="L24" s="147">
        <v>505.54</v>
      </c>
      <c r="M24" s="144">
        <v>973</v>
      </c>
      <c r="N24" s="145">
        <v>503.36</v>
      </c>
      <c r="O24" s="144">
        <v>3088</v>
      </c>
      <c r="P24" s="145">
        <v>506.46</v>
      </c>
      <c r="Q24" s="144">
        <v>708</v>
      </c>
      <c r="R24" s="146">
        <v>504.52</v>
      </c>
    </row>
    <row r="25" spans="1:22" s="125" customFormat="1" x14ac:dyDescent="0.2">
      <c r="A25" s="141" t="s">
        <v>87</v>
      </c>
      <c r="B25" s="142">
        <v>76976</v>
      </c>
      <c r="C25" s="147">
        <v>567.44000000000005</v>
      </c>
      <c r="D25" s="144">
        <v>64533</v>
      </c>
      <c r="E25" s="145">
        <v>567.52</v>
      </c>
      <c r="F25" s="144">
        <v>2718</v>
      </c>
      <c r="G25" s="145">
        <v>565.72</v>
      </c>
      <c r="H25" s="144">
        <v>9725</v>
      </c>
      <c r="I25" s="146">
        <v>567.38</v>
      </c>
      <c r="J25" s="141" t="s">
        <v>87</v>
      </c>
      <c r="K25" s="142">
        <v>3731</v>
      </c>
      <c r="L25" s="147">
        <v>565.58000000000004</v>
      </c>
      <c r="M25" s="144">
        <v>548</v>
      </c>
      <c r="N25" s="145">
        <v>559.98</v>
      </c>
      <c r="O25" s="144">
        <v>2825</v>
      </c>
      <c r="P25" s="145">
        <v>566.16</v>
      </c>
      <c r="Q25" s="144">
        <v>358</v>
      </c>
      <c r="R25" s="146">
        <v>569.62</v>
      </c>
      <c r="U25" s="150"/>
      <c r="V25" s="150"/>
    </row>
    <row r="26" spans="1:22" s="125" customFormat="1" x14ac:dyDescent="0.2">
      <c r="A26" s="141" t="s">
        <v>88</v>
      </c>
      <c r="B26" s="142">
        <v>62893</v>
      </c>
      <c r="C26" s="147">
        <v>633.25</v>
      </c>
      <c r="D26" s="144">
        <v>54372</v>
      </c>
      <c r="E26" s="145">
        <v>633.38</v>
      </c>
      <c r="F26" s="144">
        <v>1522</v>
      </c>
      <c r="G26" s="145">
        <v>631.85</v>
      </c>
      <c r="H26" s="144">
        <v>6999</v>
      </c>
      <c r="I26" s="146">
        <v>632.61</v>
      </c>
      <c r="J26" s="141" t="s">
        <v>88</v>
      </c>
      <c r="K26" s="142">
        <v>7006</v>
      </c>
      <c r="L26" s="147">
        <v>639.09</v>
      </c>
      <c r="M26" s="144">
        <v>228</v>
      </c>
      <c r="N26" s="145">
        <v>637.30999999999995</v>
      </c>
      <c r="O26" s="144">
        <v>5913</v>
      </c>
      <c r="P26" s="145">
        <v>640.19000000000005</v>
      </c>
      <c r="Q26" s="144">
        <v>865</v>
      </c>
      <c r="R26" s="146">
        <v>632.01</v>
      </c>
    </row>
    <row r="27" spans="1:22" s="125" customFormat="1" x14ac:dyDescent="0.2">
      <c r="A27" s="141" t="s">
        <v>89</v>
      </c>
      <c r="B27" s="142">
        <v>69541</v>
      </c>
      <c r="C27" s="147">
        <v>725.95</v>
      </c>
      <c r="D27" s="144">
        <v>61467</v>
      </c>
      <c r="E27" s="145">
        <v>726.3</v>
      </c>
      <c r="F27" s="144">
        <v>1015</v>
      </c>
      <c r="G27" s="145">
        <v>721.38</v>
      </c>
      <c r="H27" s="144">
        <v>7059</v>
      </c>
      <c r="I27" s="146">
        <v>723.54</v>
      </c>
      <c r="J27" s="141" t="s">
        <v>89</v>
      </c>
      <c r="K27" s="142">
        <v>6630</v>
      </c>
      <c r="L27" s="147">
        <v>735.88</v>
      </c>
      <c r="M27" s="144">
        <v>130</v>
      </c>
      <c r="N27" s="145">
        <v>745.44</v>
      </c>
      <c r="O27" s="144">
        <v>5289</v>
      </c>
      <c r="P27" s="145">
        <v>735.6</v>
      </c>
      <c r="Q27" s="144">
        <v>1211</v>
      </c>
      <c r="R27" s="146">
        <v>736.08</v>
      </c>
    </row>
    <row r="28" spans="1:22" s="125" customFormat="1" x14ac:dyDescent="0.2">
      <c r="A28" s="141" t="s">
        <v>90</v>
      </c>
      <c r="B28" s="142">
        <v>33100</v>
      </c>
      <c r="C28" s="143">
        <v>858.49</v>
      </c>
      <c r="D28" s="144">
        <v>29315</v>
      </c>
      <c r="E28" s="145">
        <v>858.1</v>
      </c>
      <c r="F28" s="144">
        <v>383</v>
      </c>
      <c r="G28" s="145">
        <v>857.64</v>
      </c>
      <c r="H28" s="144">
        <v>3402</v>
      </c>
      <c r="I28" s="146">
        <v>861.96</v>
      </c>
      <c r="J28" s="141" t="s">
        <v>90</v>
      </c>
      <c r="K28" s="142">
        <v>7212</v>
      </c>
      <c r="L28" s="143">
        <v>852.04</v>
      </c>
      <c r="M28" s="144">
        <v>59</v>
      </c>
      <c r="N28" s="145">
        <v>860.28</v>
      </c>
      <c r="O28" s="144">
        <v>5878</v>
      </c>
      <c r="P28" s="145">
        <v>849.57</v>
      </c>
      <c r="Q28" s="144">
        <v>1275</v>
      </c>
      <c r="R28" s="146">
        <v>863.07</v>
      </c>
    </row>
    <row r="29" spans="1:22" s="125" customFormat="1" x14ac:dyDescent="0.2">
      <c r="A29" s="141" t="s">
        <v>91</v>
      </c>
      <c r="B29" s="142">
        <v>15892</v>
      </c>
      <c r="C29" s="143">
        <v>985.08</v>
      </c>
      <c r="D29" s="144">
        <v>13795</v>
      </c>
      <c r="E29" s="145">
        <v>985.4</v>
      </c>
      <c r="F29" s="144">
        <v>198</v>
      </c>
      <c r="G29" s="145">
        <v>983.95</v>
      </c>
      <c r="H29" s="144">
        <v>1899</v>
      </c>
      <c r="I29" s="146">
        <v>982.86</v>
      </c>
      <c r="J29" s="141" t="s">
        <v>91</v>
      </c>
      <c r="K29" s="142">
        <v>8027</v>
      </c>
      <c r="L29" s="143">
        <v>1001.39</v>
      </c>
      <c r="M29" s="144">
        <v>69</v>
      </c>
      <c r="N29" s="145">
        <v>998.99</v>
      </c>
      <c r="O29" s="144">
        <v>6807</v>
      </c>
      <c r="P29" s="145">
        <v>1002.05</v>
      </c>
      <c r="Q29" s="144">
        <v>1151</v>
      </c>
      <c r="R29" s="146">
        <v>997.64</v>
      </c>
    </row>
    <row r="30" spans="1:22" s="125" customFormat="1" x14ac:dyDescent="0.2">
      <c r="A30" s="141" t="s">
        <v>92</v>
      </c>
      <c r="B30" s="142">
        <v>15968</v>
      </c>
      <c r="C30" s="143">
        <v>1293.45</v>
      </c>
      <c r="D30" s="144">
        <v>14965</v>
      </c>
      <c r="E30" s="145">
        <v>1296.78</v>
      </c>
      <c r="F30" s="144">
        <v>98</v>
      </c>
      <c r="G30" s="145">
        <v>1228.4000000000001</v>
      </c>
      <c r="H30" s="144">
        <v>905</v>
      </c>
      <c r="I30" s="146">
        <v>1245.3900000000001</v>
      </c>
      <c r="J30" s="141" t="s">
        <v>92</v>
      </c>
      <c r="K30" s="142">
        <v>25366</v>
      </c>
      <c r="L30" s="143">
        <v>1361.97</v>
      </c>
      <c r="M30" s="144">
        <v>59</v>
      </c>
      <c r="N30" s="145">
        <v>1264.79</v>
      </c>
      <c r="O30" s="144">
        <v>16987</v>
      </c>
      <c r="P30" s="145">
        <v>1365.29</v>
      </c>
      <c r="Q30" s="144">
        <v>8320</v>
      </c>
      <c r="R30" s="146">
        <v>1355.89</v>
      </c>
    </row>
    <row r="31" spans="1:22" s="125" customFormat="1" x14ac:dyDescent="0.2">
      <c r="A31" s="151" t="s">
        <v>1</v>
      </c>
      <c r="B31" s="152">
        <v>1134242</v>
      </c>
      <c r="C31" s="153">
        <v>408.57</v>
      </c>
      <c r="D31" s="152">
        <v>834552</v>
      </c>
      <c r="E31" s="153">
        <v>432.25</v>
      </c>
      <c r="F31" s="152">
        <v>96662</v>
      </c>
      <c r="G31" s="153">
        <v>329.15</v>
      </c>
      <c r="H31" s="152">
        <v>203028</v>
      </c>
      <c r="I31" s="153">
        <v>349.08</v>
      </c>
      <c r="J31" s="151" t="s">
        <v>1</v>
      </c>
      <c r="K31" s="152">
        <v>71276</v>
      </c>
      <c r="L31" s="153">
        <v>930.03</v>
      </c>
      <c r="M31" s="152">
        <v>4113</v>
      </c>
      <c r="N31" s="153">
        <v>529.1</v>
      </c>
      <c r="O31" s="152">
        <v>52134</v>
      </c>
      <c r="P31" s="153">
        <v>923.05</v>
      </c>
      <c r="Q31" s="152">
        <v>15029</v>
      </c>
      <c r="R31" s="153">
        <v>1063.96</v>
      </c>
    </row>
    <row r="32" spans="1:22" s="125" customFormat="1" x14ac:dyDescent="0.2">
      <c r="A32" s="131" t="s">
        <v>99</v>
      </c>
      <c r="B32" s="123"/>
      <c r="C32" s="123"/>
      <c r="D32" s="123"/>
      <c r="E32" s="123"/>
      <c r="F32" s="123"/>
      <c r="G32" s="123"/>
      <c r="H32" s="123"/>
      <c r="I32" s="124"/>
      <c r="J32" s="131" t="s">
        <v>99</v>
      </c>
      <c r="K32" s="123"/>
      <c r="L32" s="123"/>
      <c r="M32" s="123"/>
      <c r="N32" s="123"/>
      <c r="O32" s="123"/>
      <c r="P32" s="123"/>
      <c r="Q32" s="123"/>
      <c r="R32" s="124"/>
    </row>
    <row r="33" spans="1:18" s="125" customFormat="1" ht="10.5" customHeight="1" x14ac:dyDescent="0.2">
      <c r="A33" s="131" t="s">
        <v>100</v>
      </c>
      <c r="B33" s="126"/>
      <c r="C33" s="127"/>
      <c r="D33" s="127"/>
      <c r="E33" s="128"/>
      <c r="F33" s="129"/>
      <c r="G33" s="130"/>
      <c r="H33" s="129"/>
      <c r="I33" s="130"/>
      <c r="J33" s="131" t="s">
        <v>100</v>
      </c>
      <c r="K33" s="126"/>
      <c r="L33" s="127"/>
      <c r="M33" s="127"/>
      <c r="N33" s="128"/>
      <c r="O33" s="129"/>
      <c r="P33" s="130"/>
      <c r="Q33" s="129"/>
      <c r="R33" s="130"/>
    </row>
    <row r="34" spans="1:18" ht="12" customHeight="1" x14ac:dyDescent="0.2">
      <c r="A34" s="85" t="s">
        <v>101</v>
      </c>
      <c r="B34" s="87"/>
      <c r="C34" s="87"/>
      <c r="D34" s="87"/>
      <c r="E34" s="87"/>
      <c r="F34" s="87"/>
      <c r="G34" s="87"/>
      <c r="H34" s="87"/>
      <c r="I34" s="60"/>
      <c r="J34" s="85" t="s">
        <v>101</v>
      </c>
      <c r="K34" s="2"/>
      <c r="L34" s="60"/>
      <c r="M34" s="2"/>
      <c r="N34" s="60"/>
      <c r="O34" s="2"/>
      <c r="P34" s="60"/>
      <c r="Q34" s="2"/>
      <c r="R34" s="60"/>
    </row>
    <row r="35" spans="1:18" ht="7.5" customHeight="1" x14ac:dyDescent="0.2">
      <c r="A35" s="87"/>
      <c r="B35" s="87"/>
      <c r="C35" s="87"/>
      <c r="D35" s="87"/>
      <c r="E35" s="87"/>
      <c r="F35" s="87"/>
      <c r="G35" s="87"/>
      <c r="H35" s="87"/>
      <c r="I35" s="60"/>
    </row>
    <row r="36" spans="1:18" x14ac:dyDescent="0.2">
      <c r="A36" s="27"/>
      <c r="B36" s="22"/>
      <c r="C36" s="23"/>
      <c r="D36" s="22"/>
      <c r="E36" s="23"/>
      <c r="F36" s="22"/>
      <c r="G36" s="23"/>
      <c r="H36" s="22"/>
      <c r="I36" s="23"/>
    </row>
    <row r="37" spans="1:18" ht="12.75" x14ac:dyDescent="0.2">
      <c r="A37" s="187" t="s">
        <v>93</v>
      </c>
      <c r="B37" s="187"/>
      <c r="C37" s="187"/>
      <c r="D37" s="187"/>
      <c r="E37" s="187"/>
      <c r="F37" s="187"/>
      <c r="G37" s="187"/>
      <c r="H37" s="187"/>
      <c r="I37" s="187"/>
      <c r="J37" s="187" t="s">
        <v>96</v>
      </c>
      <c r="K37" s="187"/>
      <c r="L37" s="187"/>
      <c r="M37" s="187"/>
      <c r="N37" s="187"/>
      <c r="O37" s="187"/>
      <c r="P37" s="187"/>
      <c r="Q37" s="187"/>
      <c r="R37" s="187"/>
    </row>
    <row r="38" spans="1:18" ht="12.75" x14ac:dyDescent="0.2">
      <c r="A38" s="187" t="s">
        <v>95</v>
      </c>
      <c r="B38" s="187"/>
      <c r="C38" s="187"/>
      <c r="D38" s="187"/>
      <c r="E38" s="187"/>
      <c r="F38" s="187"/>
      <c r="G38" s="187"/>
      <c r="H38" s="187"/>
      <c r="I38" s="187"/>
      <c r="J38" s="187" t="s">
        <v>20</v>
      </c>
      <c r="K38" s="187"/>
      <c r="L38" s="187"/>
      <c r="M38" s="187"/>
      <c r="N38" s="187"/>
      <c r="O38" s="187"/>
      <c r="P38" s="187"/>
      <c r="Q38" s="187"/>
      <c r="R38" s="187"/>
    </row>
    <row r="39" spans="1:18" ht="12.75" x14ac:dyDescent="0.2">
      <c r="A39" s="187" t="s">
        <v>9</v>
      </c>
      <c r="B39" s="187"/>
      <c r="C39" s="187"/>
      <c r="D39" s="187"/>
      <c r="E39" s="187"/>
      <c r="F39" s="187"/>
      <c r="G39" s="187"/>
      <c r="H39" s="187"/>
      <c r="I39" s="187"/>
      <c r="J39" s="187" t="s">
        <v>18</v>
      </c>
      <c r="K39" s="187"/>
      <c r="L39" s="187"/>
      <c r="M39" s="187"/>
      <c r="N39" s="187"/>
      <c r="O39" s="187"/>
      <c r="P39" s="187"/>
      <c r="Q39" s="187"/>
      <c r="R39" s="187"/>
    </row>
    <row r="40" spans="1:18" ht="12.75" x14ac:dyDescent="0.2">
      <c r="A40" s="187" t="s">
        <v>49</v>
      </c>
      <c r="B40" s="187"/>
      <c r="C40" s="187"/>
      <c r="D40" s="187"/>
      <c r="E40" s="187"/>
      <c r="F40" s="187"/>
      <c r="G40" s="187"/>
      <c r="H40" s="187"/>
      <c r="I40" s="187"/>
      <c r="J40" s="187" t="s">
        <v>52</v>
      </c>
      <c r="K40" s="187"/>
      <c r="L40" s="187"/>
      <c r="M40" s="187"/>
      <c r="N40" s="187"/>
      <c r="O40" s="187"/>
      <c r="P40" s="187"/>
      <c r="Q40" s="187"/>
      <c r="R40" s="187"/>
    </row>
    <row r="41" spans="1:18" ht="12.75" x14ac:dyDescent="0.2">
      <c r="A41" s="1"/>
      <c r="B41" s="1"/>
      <c r="C41" s="64"/>
      <c r="D41" s="1"/>
      <c r="E41" s="64"/>
      <c r="F41" s="1"/>
      <c r="G41" s="64"/>
      <c r="H41" s="1"/>
      <c r="I41" s="64"/>
      <c r="J41" s="187" t="s">
        <v>53</v>
      </c>
      <c r="K41" s="187"/>
      <c r="L41" s="187"/>
      <c r="M41" s="187"/>
      <c r="N41" s="187"/>
      <c r="O41" s="187"/>
      <c r="P41" s="187"/>
      <c r="Q41" s="187"/>
      <c r="R41" s="187"/>
    </row>
    <row r="42" spans="1:18" ht="12.75" customHeight="1" x14ac:dyDescent="0.2">
      <c r="A42" s="183" t="str">
        <f>A10</f>
        <v>za ožujak 2023. (isplata u travnju 2023.)</v>
      </c>
      <c r="B42" s="183"/>
      <c r="C42" s="183"/>
      <c r="D42" s="183"/>
      <c r="E42" s="183"/>
      <c r="F42" s="183"/>
      <c r="G42" s="183"/>
      <c r="H42" s="183"/>
      <c r="I42" s="183"/>
      <c r="J42" s="183" t="str">
        <f>A10</f>
        <v>za ožujak 2023. (isplata u travnju 2023.)</v>
      </c>
      <c r="K42" s="183"/>
      <c r="L42" s="183"/>
      <c r="M42" s="183"/>
      <c r="N42" s="183"/>
      <c r="O42" s="183"/>
      <c r="P42" s="183"/>
      <c r="Q42" s="183"/>
      <c r="R42" s="183"/>
    </row>
    <row r="43" spans="1:18" x14ac:dyDescent="0.2">
      <c r="A43" s="21" t="s">
        <v>10</v>
      </c>
      <c r="E43" s="46" t="s">
        <v>11</v>
      </c>
      <c r="J43" s="21" t="s">
        <v>12</v>
      </c>
    </row>
    <row r="44" spans="1:18" ht="12" customHeight="1" x14ac:dyDescent="0.2">
      <c r="A44" s="180" t="s">
        <v>103</v>
      </c>
      <c r="B44" s="184" t="s">
        <v>6</v>
      </c>
      <c r="C44" s="185"/>
      <c r="D44" s="185"/>
      <c r="E44" s="185"/>
      <c r="F44" s="185"/>
      <c r="G44" s="185"/>
      <c r="H44" s="185"/>
      <c r="I44" s="186"/>
      <c r="J44" s="180" t="s">
        <v>103</v>
      </c>
      <c r="K44" s="184" t="s">
        <v>6</v>
      </c>
      <c r="L44" s="185"/>
      <c r="M44" s="185"/>
      <c r="N44" s="185"/>
      <c r="O44" s="185"/>
      <c r="P44" s="185"/>
      <c r="Q44" s="185"/>
      <c r="R44" s="186"/>
    </row>
    <row r="45" spans="1:18" x14ac:dyDescent="0.2">
      <c r="A45" s="181"/>
      <c r="B45" s="184" t="s">
        <v>1</v>
      </c>
      <c r="C45" s="186"/>
      <c r="D45" s="184" t="s">
        <v>7</v>
      </c>
      <c r="E45" s="186"/>
      <c r="F45" s="184" t="s">
        <v>48</v>
      </c>
      <c r="G45" s="186"/>
      <c r="H45" s="184" t="s">
        <v>8</v>
      </c>
      <c r="I45" s="186"/>
      <c r="J45" s="181"/>
      <c r="K45" s="184" t="s">
        <v>1</v>
      </c>
      <c r="L45" s="186"/>
      <c r="M45" s="184" t="s">
        <v>7</v>
      </c>
      <c r="N45" s="186"/>
      <c r="O45" s="184" t="s">
        <v>48</v>
      </c>
      <c r="P45" s="186"/>
      <c r="Q45" s="184" t="s">
        <v>8</v>
      </c>
      <c r="R45" s="186"/>
    </row>
    <row r="46" spans="1:18" ht="39.75" customHeight="1" x14ac:dyDescent="0.2">
      <c r="A46" s="182"/>
      <c r="B46" s="121" t="s">
        <v>13</v>
      </c>
      <c r="C46" s="119" t="s">
        <v>102</v>
      </c>
      <c r="D46" s="122" t="s">
        <v>13</v>
      </c>
      <c r="E46" s="119" t="s">
        <v>102</v>
      </c>
      <c r="F46" s="122" t="s">
        <v>13</v>
      </c>
      <c r="G46" s="119" t="s">
        <v>102</v>
      </c>
      <c r="H46" s="122" t="s">
        <v>14</v>
      </c>
      <c r="I46" s="119" t="s">
        <v>102</v>
      </c>
      <c r="J46" s="182"/>
      <c r="K46" s="121" t="s">
        <v>13</v>
      </c>
      <c r="L46" s="119" t="s">
        <v>102</v>
      </c>
      <c r="M46" s="122" t="s">
        <v>13</v>
      </c>
      <c r="N46" s="119" t="s">
        <v>102</v>
      </c>
      <c r="O46" s="122" t="s">
        <v>13</v>
      </c>
      <c r="P46" s="119" t="s">
        <v>102</v>
      </c>
      <c r="Q46" s="122" t="s">
        <v>14</v>
      </c>
      <c r="R46" s="119" t="s">
        <v>102</v>
      </c>
    </row>
    <row r="47" spans="1:18" s="164" customFormat="1" ht="9" customHeight="1" x14ac:dyDescent="0.2">
      <c r="A47" s="162">
        <v>0</v>
      </c>
      <c r="B47" s="163">
        <v>1</v>
      </c>
      <c r="C47" s="163">
        <v>2</v>
      </c>
      <c r="D47" s="163">
        <v>3</v>
      </c>
      <c r="E47" s="163">
        <v>4</v>
      </c>
      <c r="F47" s="163">
        <v>5</v>
      </c>
      <c r="G47" s="163">
        <v>6</v>
      </c>
      <c r="H47" s="163">
        <v>7</v>
      </c>
      <c r="I47" s="163">
        <v>8</v>
      </c>
      <c r="J47" s="162">
        <v>0</v>
      </c>
      <c r="K47" s="163">
        <v>1</v>
      </c>
      <c r="L47" s="163">
        <v>2</v>
      </c>
      <c r="M47" s="163">
        <v>3</v>
      </c>
      <c r="N47" s="163">
        <v>4</v>
      </c>
      <c r="O47" s="163">
        <v>5</v>
      </c>
      <c r="P47" s="163">
        <v>6</v>
      </c>
      <c r="Q47" s="163">
        <v>7</v>
      </c>
      <c r="R47" s="163">
        <v>8</v>
      </c>
    </row>
    <row r="48" spans="1:18" s="125" customFormat="1" x14ac:dyDescent="0.2">
      <c r="A48" s="141" t="s">
        <v>79</v>
      </c>
      <c r="B48" s="142" t="s">
        <v>71</v>
      </c>
      <c r="C48" s="147" t="s">
        <v>72</v>
      </c>
      <c r="D48" s="144" t="s">
        <v>71</v>
      </c>
      <c r="E48" s="145" t="s">
        <v>72</v>
      </c>
      <c r="F48" s="144" t="s">
        <v>71</v>
      </c>
      <c r="G48" s="148" t="s">
        <v>72</v>
      </c>
      <c r="H48" s="144" t="s">
        <v>71</v>
      </c>
      <c r="I48" s="146" t="s">
        <v>72</v>
      </c>
      <c r="J48" s="141" t="s">
        <v>79</v>
      </c>
      <c r="K48" s="154">
        <v>23</v>
      </c>
      <c r="L48" s="130">
        <v>33.869999999999997</v>
      </c>
      <c r="M48" s="156"/>
      <c r="N48" s="127"/>
      <c r="O48" s="156">
        <v>22</v>
      </c>
      <c r="P48" s="127">
        <v>33.130000000000003</v>
      </c>
      <c r="Q48" s="156">
        <v>1</v>
      </c>
      <c r="R48" s="157">
        <v>50.22</v>
      </c>
    </row>
    <row r="49" spans="1:19" s="125" customFormat="1" x14ac:dyDescent="0.2">
      <c r="A49" s="141" t="s">
        <v>80</v>
      </c>
      <c r="B49" s="142">
        <v>14</v>
      </c>
      <c r="C49" s="147">
        <v>114.28</v>
      </c>
      <c r="D49" s="144" t="s">
        <v>71</v>
      </c>
      <c r="E49" s="145" t="s">
        <v>72</v>
      </c>
      <c r="F49" s="144">
        <v>10</v>
      </c>
      <c r="G49" s="145">
        <v>121.32</v>
      </c>
      <c r="H49" s="144">
        <v>4</v>
      </c>
      <c r="I49" s="146">
        <v>96.67</v>
      </c>
      <c r="J49" s="141" t="s">
        <v>80</v>
      </c>
      <c r="K49" s="154">
        <v>96</v>
      </c>
      <c r="L49" s="130">
        <v>109.47</v>
      </c>
      <c r="M49" s="156"/>
      <c r="N49" s="127"/>
      <c r="O49" s="156">
        <v>86</v>
      </c>
      <c r="P49" s="127">
        <v>109.84</v>
      </c>
      <c r="Q49" s="156">
        <v>10</v>
      </c>
      <c r="R49" s="157">
        <v>106.24</v>
      </c>
      <c r="S49" s="158"/>
    </row>
    <row r="50" spans="1:19" s="125" customFormat="1" x14ac:dyDescent="0.2">
      <c r="A50" s="141" t="s">
        <v>81</v>
      </c>
      <c r="B50" s="142">
        <v>42</v>
      </c>
      <c r="C50" s="147">
        <v>173.57</v>
      </c>
      <c r="D50" s="144">
        <v>2</v>
      </c>
      <c r="E50" s="145">
        <v>182.56</v>
      </c>
      <c r="F50" s="144">
        <v>37</v>
      </c>
      <c r="G50" s="145">
        <v>173.6</v>
      </c>
      <c r="H50" s="144">
        <v>3</v>
      </c>
      <c r="I50" s="146">
        <v>167.27</v>
      </c>
      <c r="J50" s="141" t="s">
        <v>81</v>
      </c>
      <c r="K50" s="154">
        <v>187</v>
      </c>
      <c r="L50" s="159">
        <v>174.16</v>
      </c>
      <c r="M50" s="156"/>
      <c r="N50" s="127"/>
      <c r="O50" s="156">
        <v>156</v>
      </c>
      <c r="P50" s="127">
        <v>174.13</v>
      </c>
      <c r="Q50" s="156">
        <v>31</v>
      </c>
      <c r="R50" s="157">
        <v>174.33</v>
      </c>
      <c r="S50" s="158"/>
    </row>
    <row r="51" spans="1:19" s="125" customFormat="1" x14ac:dyDescent="0.2">
      <c r="A51" s="141" t="s">
        <v>82</v>
      </c>
      <c r="B51" s="142">
        <v>221</v>
      </c>
      <c r="C51" s="147">
        <v>242.87</v>
      </c>
      <c r="D51" s="144">
        <v>106</v>
      </c>
      <c r="E51" s="145">
        <v>244.45</v>
      </c>
      <c r="F51" s="144">
        <v>106</v>
      </c>
      <c r="G51" s="145">
        <v>241.29</v>
      </c>
      <c r="H51" s="144">
        <v>9</v>
      </c>
      <c r="I51" s="146">
        <v>242.77</v>
      </c>
      <c r="J51" s="141" t="s">
        <v>82</v>
      </c>
      <c r="K51" s="154">
        <v>323</v>
      </c>
      <c r="L51" s="159">
        <v>243.53</v>
      </c>
      <c r="M51" s="156"/>
      <c r="N51" s="127"/>
      <c r="O51" s="156">
        <v>272</v>
      </c>
      <c r="P51" s="127">
        <v>244.86</v>
      </c>
      <c r="Q51" s="156">
        <v>51</v>
      </c>
      <c r="R51" s="157">
        <v>236.45</v>
      </c>
      <c r="S51" s="158"/>
    </row>
    <row r="52" spans="1:19" s="125" customFormat="1" x14ac:dyDescent="0.2">
      <c r="A52" s="141" t="s">
        <v>83</v>
      </c>
      <c r="B52" s="142">
        <v>446</v>
      </c>
      <c r="C52" s="147">
        <v>305.81</v>
      </c>
      <c r="D52" s="144">
        <v>148</v>
      </c>
      <c r="E52" s="145">
        <v>300.44</v>
      </c>
      <c r="F52" s="144">
        <v>269</v>
      </c>
      <c r="G52" s="145">
        <v>308.58</v>
      </c>
      <c r="H52" s="144">
        <v>29</v>
      </c>
      <c r="I52" s="146">
        <v>307.45999999999998</v>
      </c>
      <c r="J52" s="141" t="s">
        <v>83</v>
      </c>
      <c r="K52" s="154">
        <v>692</v>
      </c>
      <c r="L52" s="159">
        <v>308.56</v>
      </c>
      <c r="M52" s="156"/>
      <c r="N52" s="127"/>
      <c r="O52" s="156">
        <v>528</v>
      </c>
      <c r="P52" s="127">
        <v>309.67</v>
      </c>
      <c r="Q52" s="156">
        <v>164</v>
      </c>
      <c r="R52" s="157">
        <v>304.99</v>
      </c>
      <c r="S52" s="158"/>
    </row>
    <row r="53" spans="1:19" s="125" customFormat="1" x14ac:dyDescent="0.2">
      <c r="A53" s="141" t="s">
        <v>84</v>
      </c>
      <c r="B53" s="142">
        <v>458</v>
      </c>
      <c r="C53" s="147">
        <v>371.4</v>
      </c>
      <c r="D53" s="144">
        <v>40</v>
      </c>
      <c r="E53" s="145">
        <v>371.97</v>
      </c>
      <c r="F53" s="144">
        <v>379</v>
      </c>
      <c r="G53" s="145">
        <v>370.88</v>
      </c>
      <c r="H53" s="144">
        <v>39</v>
      </c>
      <c r="I53" s="146">
        <v>375.9</v>
      </c>
      <c r="J53" s="141" t="s">
        <v>84</v>
      </c>
      <c r="K53" s="154">
        <v>707</v>
      </c>
      <c r="L53" s="159">
        <v>370.98</v>
      </c>
      <c r="M53" s="156"/>
      <c r="N53" s="127"/>
      <c r="O53" s="156">
        <v>646</v>
      </c>
      <c r="P53" s="127">
        <v>371.15</v>
      </c>
      <c r="Q53" s="156">
        <v>61</v>
      </c>
      <c r="R53" s="157">
        <v>369.12</v>
      </c>
      <c r="S53" s="158"/>
    </row>
    <row r="54" spans="1:19" s="125" customFormat="1" x14ac:dyDescent="0.2">
      <c r="A54" s="141" t="s">
        <v>85</v>
      </c>
      <c r="B54" s="142">
        <v>1883</v>
      </c>
      <c r="C54" s="147">
        <v>449.34</v>
      </c>
      <c r="D54" s="144">
        <v>495</v>
      </c>
      <c r="E54" s="145">
        <v>454.87</v>
      </c>
      <c r="F54" s="144">
        <v>1257</v>
      </c>
      <c r="G54" s="145">
        <v>447.6</v>
      </c>
      <c r="H54" s="144">
        <v>131</v>
      </c>
      <c r="I54" s="146">
        <v>445.23</v>
      </c>
      <c r="J54" s="141" t="s">
        <v>85</v>
      </c>
      <c r="K54" s="154">
        <v>1251</v>
      </c>
      <c r="L54" s="159">
        <v>437.19</v>
      </c>
      <c r="M54" s="156"/>
      <c r="N54" s="127"/>
      <c r="O54" s="156">
        <v>1097</v>
      </c>
      <c r="P54" s="127">
        <v>435.69</v>
      </c>
      <c r="Q54" s="156">
        <v>154</v>
      </c>
      <c r="R54" s="157">
        <v>447.89</v>
      </c>
      <c r="S54" s="158"/>
    </row>
    <row r="55" spans="1:19" s="125" customFormat="1" x14ac:dyDescent="0.2">
      <c r="A55" s="141" t="s">
        <v>86</v>
      </c>
      <c r="B55" s="142">
        <v>2681</v>
      </c>
      <c r="C55" s="147">
        <v>508.01</v>
      </c>
      <c r="D55" s="144">
        <v>875</v>
      </c>
      <c r="E55" s="145">
        <v>508.16</v>
      </c>
      <c r="F55" s="144">
        <v>1599</v>
      </c>
      <c r="G55" s="145">
        <v>508.12</v>
      </c>
      <c r="H55" s="144">
        <v>207</v>
      </c>
      <c r="I55" s="146">
        <v>506.47</v>
      </c>
      <c r="J55" s="141" t="s">
        <v>86</v>
      </c>
      <c r="K55" s="154">
        <v>596</v>
      </c>
      <c r="L55" s="159">
        <v>507.05</v>
      </c>
      <c r="M55" s="156"/>
      <c r="N55" s="127"/>
      <c r="O55" s="156">
        <v>463</v>
      </c>
      <c r="P55" s="127">
        <v>505.47</v>
      </c>
      <c r="Q55" s="156">
        <v>133</v>
      </c>
      <c r="R55" s="157">
        <v>512.54</v>
      </c>
      <c r="S55" s="158"/>
    </row>
    <row r="56" spans="1:19" s="125" customFormat="1" x14ac:dyDescent="0.2">
      <c r="A56" s="141" t="s">
        <v>87</v>
      </c>
      <c r="B56" s="142">
        <v>2534</v>
      </c>
      <c r="C56" s="147">
        <v>564.27</v>
      </c>
      <c r="D56" s="144">
        <v>994</v>
      </c>
      <c r="E56" s="145">
        <v>566.35</v>
      </c>
      <c r="F56" s="144">
        <v>1410</v>
      </c>
      <c r="G56" s="145">
        <v>562.12</v>
      </c>
      <c r="H56" s="144">
        <v>130</v>
      </c>
      <c r="I56" s="146">
        <v>571.74</v>
      </c>
      <c r="J56" s="141" t="s">
        <v>87</v>
      </c>
      <c r="K56" s="154">
        <v>387</v>
      </c>
      <c r="L56" s="159">
        <v>567.02</v>
      </c>
      <c r="M56" s="156"/>
      <c r="N56" s="127"/>
      <c r="O56" s="156">
        <v>288</v>
      </c>
      <c r="P56" s="127">
        <v>565.58000000000004</v>
      </c>
      <c r="Q56" s="156">
        <v>99</v>
      </c>
      <c r="R56" s="157">
        <v>571.21</v>
      </c>
      <c r="S56" s="158"/>
    </row>
    <row r="57" spans="1:19" s="125" customFormat="1" x14ac:dyDescent="0.2">
      <c r="A57" s="141" t="s">
        <v>88</v>
      </c>
      <c r="B57" s="142">
        <v>3346</v>
      </c>
      <c r="C57" s="147">
        <v>631</v>
      </c>
      <c r="D57" s="144">
        <v>1380</v>
      </c>
      <c r="E57" s="145">
        <v>627.19000000000005</v>
      </c>
      <c r="F57" s="144">
        <v>1751</v>
      </c>
      <c r="G57" s="145">
        <v>634.27</v>
      </c>
      <c r="H57" s="144">
        <v>215</v>
      </c>
      <c r="I57" s="146">
        <v>628.86</v>
      </c>
      <c r="J57" s="141" t="s">
        <v>88</v>
      </c>
      <c r="K57" s="154">
        <v>921</v>
      </c>
      <c r="L57" s="159">
        <v>641.77</v>
      </c>
      <c r="M57" s="156"/>
      <c r="N57" s="127"/>
      <c r="O57" s="156">
        <v>767</v>
      </c>
      <c r="P57" s="127">
        <v>642.66999999999996</v>
      </c>
      <c r="Q57" s="156">
        <v>154</v>
      </c>
      <c r="R57" s="157">
        <v>637.33000000000004</v>
      </c>
      <c r="S57" s="158"/>
    </row>
    <row r="58" spans="1:19" s="125" customFormat="1" x14ac:dyDescent="0.2">
      <c r="A58" s="141" t="s">
        <v>89</v>
      </c>
      <c r="B58" s="142">
        <v>2218</v>
      </c>
      <c r="C58" s="147">
        <v>728.37</v>
      </c>
      <c r="D58" s="144">
        <v>1169</v>
      </c>
      <c r="E58" s="145">
        <v>734.54</v>
      </c>
      <c r="F58" s="144">
        <v>810</v>
      </c>
      <c r="G58" s="145">
        <v>719.93</v>
      </c>
      <c r="H58" s="144">
        <v>239</v>
      </c>
      <c r="I58" s="146">
        <v>726.75</v>
      </c>
      <c r="J58" s="141" t="s">
        <v>89</v>
      </c>
      <c r="K58" s="154">
        <v>740</v>
      </c>
      <c r="L58" s="130">
        <v>738.21</v>
      </c>
      <c r="M58" s="156"/>
      <c r="N58" s="127"/>
      <c r="O58" s="156">
        <v>623</v>
      </c>
      <c r="P58" s="127">
        <v>740.32</v>
      </c>
      <c r="Q58" s="156">
        <v>117</v>
      </c>
      <c r="R58" s="157">
        <v>726.99</v>
      </c>
      <c r="S58" s="158"/>
    </row>
    <row r="59" spans="1:19" s="125" customFormat="1" x14ac:dyDescent="0.2">
      <c r="A59" s="141" t="s">
        <v>90</v>
      </c>
      <c r="B59" s="142">
        <v>1052</v>
      </c>
      <c r="C59" s="143">
        <v>857.42</v>
      </c>
      <c r="D59" s="144">
        <v>709</v>
      </c>
      <c r="E59" s="145">
        <v>860.73</v>
      </c>
      <c r="F59" s="144">
        <v>229</v>
      </c>
      <c r="G59" s="145">
        <v>846.01</v>
      </c>
      <c r="H59" s="144">
        <v>114</v>
      </c>
      <c r="I59" s="146">
        <v>859.71</v>
      </c>
      <c r="J59" s="141" t="s">
        <v>90</v>
      </c>
      <c r="K59" s="154">
        <v>377</v>
      </c>
      <c r="L59" s="130">
        <v>857.52</v>
      </c>
      <c r="M59" s="156"/>
      <c r="N59" s="127"/>
      <c r="O59" s="156">
        <v>319</v>
      </c>
      <c r="P59" s="127">
        <v>857.95</v>
      </c>
      <c r="Q59" s="156">
        <v>58</v>
      </c>
      <c r="R59" s="157">
        <v>855.16</v>
      </c>
      <c r="S59" s="158"/>
    </row>
    <row r="60" spans="1:19" s="125" customFormat="1" x14ac:dyDescent="0.2">
      <c r="A60" s="141" t="s">
        <v>91</v>
      </c>
      <c r="B60" s="142">
        <v>635</v>
      </c>
      <c r="C60" s="143">
        <v>987.21</v>
      </c>
      <c r="D60" s="144">
        <v>511</v>
      </c>
      <c r="E60" s="145">
        <v>986.47</v>
      </c>
      <c r="F60" s="144">
        <v>76</v>
      </c>
      <c r="G60" s="145">
        <v>987.69</v>
      </c>
      <c r="H60" s="144">
        <v>48</v>
      </c>
      <c r="I60" s="146">
        <v>994.23</v>
      </c>
      <c r="J60" s="141" t="s">
        <v>91</v>
      </c>
      <c r="K60" s="154">
        <v>234</v>
      </c>
      <c r="L60" s="130">
        <v>993.55</v>
      </c>
      <c r="M60" s="156"/>
      <c r="N60" s="127"/>
      <c r="O60" s="156">
        <v>213</v>
      </c>
      <c r="P60" s="127">
        <v>993.39</v>
      </c>
      <c r="Q60" s="156">
        <v>21</v>
      </c>
      <c r="R60" s="157">
        <v>995.15</v>
      </c>
      <c r="S60" s="158"/>
    </row>
    <row r="61" spans="1:19" s="125" customFormat="1" x14ac:dyDescent="0.2">
      <c r="A61" s="141" t="s">
        <v>92</v>
      </c>
      <c r="B61" s="142">
        <v>492</v>
      </c>
      <c r="C61" s="143">
        <v>1287.03</v>
      </c>
      <c r="D61" s="144">
        <v>333</v>
      </c>
      <c r="E61" s="145">
        <v>1291.18</v>
      </c>
      <c r="F61" s="144">
        <v>97</v>
      </c>
      <c r="G61" s="145">
        <v>1290.17</v>
      </c>
      <c r="H61" s="144">
        <v>62</v>
      </c>
      <c r="I61" s="146">
        <v>1259.8499999999999</v>
      </c>
      <c r="J61" s="141" t="s">
        <v>92</v>
      </c>
      <c r="K61" s="154">
        <v>200</v>
      </c>
      <c r="L61" s="130">
        <v>1219.6099999999999</v>
      </c>
      <c r="M61" s="156"/>
      <c r="N61" s="127"/>
      <c r="O61" s="156">
        <v>182</v>
      </c>
      <c r="P61" s="127">
        <v>1222.56</v>
      </c>
      <c r="Q61" s="156">
        <v>18</v>
      </c>
      <c r="R61" s="157">
        <v>1189.75</v>
      </c>
      <c r="S61" s="158"/>
    </row>
    <row r="62" spans="1:19" s="125" customFormat="1" x14ac:dyDescent="0.2">
      <c r="A62" s="151" t="s">
        <v>1</v>
      </c>
      <c r="B62" s="152">
        <v>16022</v>
      </c>
      <c r="C62" s="153">
        <v>617.65</v>
      </c>
      <c r="D62" s="152">
        <v>6762</v>
      </c>
      <c r="E62" s="153">
        <v>678.33</v>
      </c>
      <c r="F62" s="152">
        <v>8030</v>
      </c>
      <c r="G62" s="153">
        <v>561.91999999999996</v>
      </c>
      <c r="H62" s="152">
        <v>1230</v>
      </c>
      <c r="I62" s="153">
        <v>647.87</v>
      </c>
      <c r="J62" s="151" t="s">
        <v>1</v>
      </c>
      <c r="K62" s="160">
        <v>6734</v>
      </c>
      <c r="L62" s="161">
        <v>535.19000000000005</v>
      </c>
      <c r="M62" s="160"/>
      <c r="N62" s="161"/>
      <c r="O62" s="160">
        <v>5662</v>
      </c>
      <c r="P62" s="161">
        <v>537.62</v>
      </c>
      <c r="Q62" s="160">
        <v>1072</v>
      </c>
      <c r="R62" s="161">
        <v>522.32000000000005</v>
      </c>
      <c r="S62" s="158"/>
    </row>
    <row r="63" spans="1:19" s="25" customFormat="1" ht="0.75" customHeight="1" x14ac:dyDescent="0.2">
      <c r="A63" s="86"/>
      <c r="B63" s="24"/>
      <c r="C63" s="10"/>
      <c r="D63" s="10"/>
      <c r="E63" s="62"/>
      <c r="F63" s="26"/>
      <c r="G63" s="13"/>
      <c r="H63" s="26"/>
      <c r="I63" s="13"/>
      <c r="J63" s="86"/>
      <c r="K63" s="24"/>
      <c r="L63" s="10"/>
      <c r="M63" s="10"/>
      <c r="N63" s="62"/>
      <c r="O63" s="26"/>
      <c r="P63" s="13"/>
      <c r="Q63" s="26"/>
      <c r="R63" s="13"/>
    </row>
    <row r="64" spans="1:19" x14ac:dyDescent="0.2">
      <c r="A64" s="131" t="s">
        <v>99</v>
      </c>
      <c r="B64" s="2"/>
      <c r="C64" s="60"/>
      <c r="D64" s="2"/>
      <c r="E64" s="60"/>
      <c r="F64" s="2"/>
      <c r="G64" s="60"/>
      <c r="H64" s="2"/>
      <c r="I64" s="60"/>
      <c r="J64" s="131" t="s">
        <v>99</v>
      </c>
      <c r="K64" s="2"/>
      <c r="L64" s="60"/>
      <c r="M64" s="2"/>
      <c r="N64" s="60"/>
      <c r="O64" s="2"/>
      <c r="P64" s="60"/>
      <c r="Q64" s="2"/>
      <c r="R64" s="60"/>
    </row>
    <row r="65" spans="1:18" x14ac:dyDescent="0.2">
      <c r="A65" s="131" t="s">
        <v>100</v>
      </c>
      <c r="B65" s="22"/>
      <c r="C65" s="23"/>
      <c r="D65" s="22"/>
      <c r="E65" s="23"/>
      <c r="F65" s="22"/>
      <c r="G65" s="23"/>
      <c r="H65" s="22"/>
      <c r="I65" s="23"/>
      <c r="J65" s="131" t="s">
        <v>100</v>
      </c>
      <c r="K65" s="7"/>
      <c r="L65" s="61"/>
      <c r="M65" s="7"/>
      <c r="N65" s="61"/>
      <c r="O65" s="7"/>
      <c r="P65" s="61"/>
      <c r="Q65" s="7"/>
      <c r="R65" s="61"/>
    </row>
    <row r="66" spans="1:18" x14ac:dyDescent="0.2">
      <c r="A66" s="85" t="s">
        <v>101</v>
      </c>
      <c r="B66" s="7"/>
      <c r="C66" s="61"/>
      <c r="D66" s="7"/>
      <c r="E66" s="61"/>
      <c r="F66" s="7"/>
      <c r="G66" s="61"/>
      <c r="H66" s="7"/>
      <c r="I66" s="61"/>
      <c r="J66" s="85" t="s">
        <v>101</v>
      </c>
      <c r="K66" s="7"/>
      <c r="L66" s="61"/>
      <c r="M66" s="7"/>
      <c r="N66" s="61"/>
      <c r="O66" s="7"/>
      <c r="P66" s="61"/>
      <c r="Q66" s="7"/>
      <c r="R66" s="61"/>
    </row>
    <row r="67" spans="1:18" x14ac:dyDescent="0.2">
      <c r="A67" s="7"/>
      <c r="B67" s="7"/>
      <c r="C67" s="61"/>
      <c r="D67" s="7"/>
      <c r="E67" s="61"/>
      <c r="F67" s="7"/>
      <c r="G67" s="61"/>
      <c r="H67" s="7"/>
      <c r="I67" s="61"/>
      <c r="J67" s="7"/>
      <c r="K67" s="7"/>
      <c r="L67" s="61"/>
      <c r="M67" s="7"/>
      <c r="N67" s="61"/>
      <c r="O67" s="7"/>
      <c r="P67" s="61"/>
      <c r="Q67" s="7"/>
      <c r="R67" s="61"/>
    </row>
    <row r="68" spans="1:18" x14ac:dyDescent="0.2">
      <c r="A68" s="7"/>
      <c r="B68" s="7"/>
      <c r="C68" s="61"/>
      <c r="D68" s="7"/>
      <c r="E68" s="61"/>
      <c r="F68" s="7"/>
      <c r="G68" s="61"/>
      <c r="H68" s="7"/>
      <c r="I68" s="61"/>
      <c r="J68" s="7"/>
      <c r="K68" s="7"/>
      <c r="L68" s="61"/>
      <c r="M68" s="7"/>
      <c r="N68" s="61"/>
      <c r="O68" s="7"/>
      <c r="P68" s="61"/>
      <c r="Q68" s="7"/>
      <c r="R68" s="61"/>
    </row>
    <row r="69" spans="1:18" x14ac:dyDescent="0.2">
      <c r="A69" s="7"/>
      <c r="B69" s="7"/>
      <c r="C69" s="61"/>
      <c r="D69" s="7"/>
      <c r="E69" s="61"/>
      <c r="F69" s="7"/>
      <c r="G69" s="61"/>
      <c r="H69" s="7"/>
      <c r="I69" s="61"/>
      <c r="J69" s="7"/>
      <c r="K69" s="7"/>
      <c r="L69" s="61"/>
      <c r="M69" s="7"/>
      <c r="N69" s="61"/>
      <c r="O69" s="7"/>
      <c r="P69" s="61"/>
      <c r="Q69" s="7"/>
      <c r="R69" s="61"/>
    </row>
    <row r="70" spans="1:18" x14ac:dyDescent="0.2">
      <c r="A70" s="7"/>
      <c r="B70" s="7"/>
      <c r="C70" s="61"/>
      <c r="D70" s="7"/>
      <c r="E70" s="61"/>
      <c r="F70" s="7"/>
      <c r="G70" s="61"/>
      <c r="H70" s="7"/>
      <c r="I70" s="61"/>
      <c r="J70" s="7"/>
      <c r="K70" s="7"/>
      <c r="L70" s="61"/>
      <c r="M70" s="7"/>
      <c r="N70" s="61"/>
      <c r="O70" s="7"/>
      <c r="P70" s="61"/>
      <c r="Q70" s="7"/>
      <c r="R70" s="61"/>
    </row>
    <row r="71" spans="1:18" x14ac:dyDescent="0.2">
      <c r="A71" s="7"/>
      <c r="B71" s="7"/>
      <c r="C71" s="61"/>
      <c r="D71" s="7"/>
      <c r="E71" s="61"/>
      <c r="F71" s="7"/>
      <c r="G71" s="61"/>
      <c r="H71" s="7"/>
      <c r="I71" s="61"/>
      <c r="J71" s="7"/>
      <c r="K71" s="7"/>
      <c r="L71" s="61"/>
      <c r="M71" s="7"/>
      <c r="N71" s="61"/>
      <c r="O71" s="7"/>
      <c r="P71" s="61"/>
      <c r="Q71" s="7"/>
      <c r="R71" s="61"/>
    </row>
    <row r="72" spans="1:18" x14ac:dyDescent="0.2">
      <c r="A72" s="7"/>
      <c r="B72" s="7"/>
      <c r="C72" s="61"/>
      <c r="D72" s="7"/>
      <c r="E72" s="61"/>
      <c r="F72" s="7"/>
      <c r="G72" s="61"/>
      <c r="H72" s="7"/>
      <c r="I72" s="61"/>
      <c r="J72" s="7"/>
      <c r="K72" s="7"/>
      <c r="L72" s="61"/>
      <c r="M72" s="7"/>
      <c r="N72" s="61"/>
      <c r="O72" s="7"/>
      <c r="P72" s="61"/>
      <c r="Q72" s="7"/>
      <c r="R72" s="61"/>
    </row>
    <row r="73" spans="1:18" x14ac:dyDescent="0.2">
      <c r="A73" s="7"/>
      <c r="B73" s="7"/>
      <c r="C73" s="61"/>
      <c r="D73" s="7"/>
      <c r="E73" s="61"/>
      <c r="F73" s="7"/>
      <c r="G73" s="61"/>
      <c r="H73" s="7"/>
      <c r="I73" s="61"/>
      <c r="J73" s="7"/>
      <c r="K73" s="7"/>
      <c r="L73" s="61"/>
      <c r="M73" s="7"/>
      <c r="N73" s="61"/>
      <c r="O73" s="7"/>
      <c r="P73" s="61"/>
      <c r="Q73" s="7"/>
      <c r="R73" s="61"/>
    </row>
    <row r="74" spans="1:18" x14ac:dyDescent="0.2">
      <c r="A74" s="7"/>
      <c r="B74" s="7"/>
      <c r="C74" s="61"/>
      <c r="D74" s="7"/>
      <c r="E74" s="61"/>
      <c r="F74" s="7"/>
      <c r="G74" s="61"/>
      <c r="H74" s="7"/>
      <c r="I74" s="61"/>
      <c r="J74" s="7"/>
      <c r="K74" s="7"/>
      <c r="L74" s="61"/>
      <c r="M74" s="7"/>
      <c r="N74" s="61"/>
      <c r="O74" s="7"/>
      <c r="P74" s="61"/>
      <c r="Q74" s="7"/>
      <c r="R74" s="61"/>
    </row>
    <row r="75" spans="1:18" x14ac:dyDescent="0.2">
      <c r="A75" s="7"/>
      <c r="B75" s="7"/>
      <c r="C75" s="61"/>
      <c r="D75" s="7"/>
      <c r="E75" s="61"/>
      <c r="F75" s="7"/>
      <c r="G75" s="61"/>
      <c r="H75" s="7"/>
      <c r="I75" s="61"/>
      <c r="J75" s="7"/>
      <c r="K75" s="7"/>
      <c r="L75" s="61"/>
      <c r="M75" s="7"/>
      <c r="N75" s="61"/>
      <c r="O75" s="7"/>
      <c r="P75" s="61"/>
      <c r="Q75" s="7"/>
      <c r="R75" s="61"/>
    </row>
  </sheetData>
  <mergeCells count="44">
    <mergeCell ref="A6:I6"/>
    <mergeCell ref="J6:R6"/>
    <mergeCell ref="A7:I7"/>
    <mergeCell ref="J7:R7"/>
    <mergeCell ref="A8:I8"/>
    <mergeCell ref="J8:R8"/>
    <mergeCell ref="A37:I37"/>
    <mergeCell ref="J37:R37"/>
    <mergeCell ref="J9:R9"/>
    <mergeCell ref="A10:I10"/>
    <mergeCell ref="J11:R11"/>
    <mergeCell ref="B13:I13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A13:A15"/>
    <mergeCell ref="A38:I38"/>
    <mergeCell ref="J38:R38"/>
    <mergeCell ref="A39:I39"/>
    <mergeCell ref="J39:R39"/>
    <mergeCell ref="A40:I40"/>
    <mergeCell ref="J40:R40"/>
    <mergeCell ref="J13:J15"/>
    <mergeCell ref="A44:A46"/>
    <mergeCell ref="J44:J46"/>
    <mergeCell ref="A42:I42"/>
    <mergeCell ref="J42:R42"/>
    <mergeCell ref="B44:I44"/>
    <mergeCell ref="K44:R44"/>
    <mergeCell ref="B45:C45"/>
    <mergeCell ref="D45:E45"/>
    <mergeCell ref="F45:G45"/>
    <mergeCell ref="H45:I45"/>
    <mergeCell ref="K45:L45"/>
    <mergeCell ref="M45:N45"/>
    <mergeCell ref="O45:P45"/>
    <mergeCell ref="Q45:R45"/>
    <mergeCell ref="J41:R41"/>
  </mergeCells>
  <pageMargins left="0.59055118110236227" right="0.39370078740157483" top="0.39370078740157483" bottom="0.19685039370078741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opLeftCell="A37" zoomScale="110" zoomScaleNormal="110" workbookViewId="0">
      <selection activeCell="J69" sqref="J69"/>
    </sheetView>
  </sheetViews>
  <sheetFormatPr defaultRowHeight="12" x14ac:dyDescent="0.2"/>
  <cols>
    <col min="1" max="1" width="14.5703125" style="3" customWidth="1"/>
    <col min="2" max="2" width="8.7109375" style="3" bestFit="1" customWidth="1"/>
    <col min="3" max="3" width="9.7109375" style="46" customWidth="1"/>
    <col min="4" max="4" width="8.85546875" style="3" customWidth="1"/>
    <col min="5" max="5" width="9.85546875" style="46" customWidth="1"/>
    <col min="6" max="6" width="8.85546875" style="3" customWidth="1"/>
    <col min="7" max="7" width="10.28515625" style="46" customWidth="1"/>
    <col min="8" max="8" width="9.140625" style="3"/>
    <col min="9" max="9" width="9.5703125" style="46" customWidth="1"/>
    <col min="10" max="10" width="16.140625" style="3" customWidth="1"/>
    <col min="11" max="11" width="9.140625" style="3" customWidth="1"/>
    <col min="12" max="12" width="9.42578125" style="46" customWidth="1"/>
    <col min="13" max="13" width="8.85546875" style="3" customWidth="1"/>
    <col min="14" max="14" width="9.5703125" style="46" customWidth="1"/>
    <col min="15" max="15" width="8.85546875" style="3" customWidth="1"/>
    <col min="16" max="16" width="9.42578125" style="46" customWidth="1"/>
    <col min="17" max="17" width="9.85546875" style="3" customWidth="1"/>
    <col min="18" max="18" width="9.7109375" style="46" customWidth="1"/>
    <col min="19" max="22" width="9.140625" style="3" customWidth="1"/>
    <col min="23" max="23" width="9.140625" style="45" customWidth="1"/>
    <col min="24" max="24" width="9.140625" style="3" customWidth="1"/>
    <col min="25" max="16384" width="9.140625" style="3"/>
  </cols>
  <sheetData>
    <row r="1" spans="1:23" x14ac:dyDescent="0.2">
      <c r="A1" s="20" t="s">
        <v>2</v>
      </c>
      <c r="B1" s="20"/>
      <c r="C1" s="58"/>
      <c r="J1" s="20" t="s">
        <v>2</v>
      </c>
      <c r="K1" s="20"/>
      <c r="L1" s="58"/>
    </row>
    <row r="2" spans="1:23" x14ac:dyDescent="0.2">
      <c r="A2" s="20" t="s">
        <v>3</v>
      </c>
      <c r="B2" s="20"/>
      <c r="C2" s="58"/>
      <c r="J2" s="20" t="s">
        <v>3</v>
      </c>
      <c r="K2" s="20"/>
      <c r="L2" s="58"/>
    </row>
    <row r="3" spans="1:23" x14ac:dyDescent="0.2">
      <c r="A3" s="21" t="s">
        <v>0</v>
      </c>
      <c r="B3" s="21"/>
      <c r="C3" s="59"/>
      <c r="J3" s="21" t="s">
        <v>0</v>
      </c>
      <c r="K3" s="21"/>
      <c r="L3" s="59"/>
    </row>
    <row r="4" spans="1:23" x14ac:dyDescent="0.2">
      <c r="A4" s="21"/>
      <c r="B4" s="21"/>
      <c r="C4" s="59"/>
      <c r="J4" s="21"/>
      <c r="K4" s="21"/>
      <c r="L4" s="59"/>
    </row>
    <row r="6" spans="1:23" ht="12.75" x14ac:dyDescent="0.2">
      <c r="A6" s="187" t="s">
        <v>16</v>
      </c>
      <c r="B6" s="187"/>
      <c r="C6" s="187"/>
      <c r="D6" s="187"/>
      <c r="E6" s="187"/>
      <c r="F6" s="187"/>
      <c r="G6" s="187"/>
      <c r="H6" s="187"/>
      <c r="I6" s="187"/>
      <c r="J6" s="187" t="s">
        <v>17</v>
      </c>
      <c r="K6" s="187"/>
      <c r="L6" s="187"/>
      <c r="M6" s="187"/>
      <c r="N6" s="187"/>
      <c r="O6" s="187"/>
      <c r="P6" s="187"/>
      <c r="Q6" s="187"/>
      <c r="R6" s="187"/>
    </row>
    <row r="7" spans="1:23" ht="12.75" x14ac:dyDescent="0.2">
      <c r="A7" s="187" t="s">
        <v>15</v>
      </c>
      <c r="B7" s="187"/>
      <c r="C7" s="187"/>
      <c r="D7" s="187"/>
      <c r="E7" s="187"/>
      <c r="F7" s="187"/>
      <c r="G7" s="187"/>
      <c r="H7" s="187"/>
      <c r="I7" s="187"/>
      <c r="J7" s="187" t="s">
        <v>15</v>
      </c>
      <c r="K7" s="187"/>
      <c r="L7" s="187"/>
      <c r="M7" s="187"/>
      <c r="N7" s="187"/>
      <c r="O7" s="187"/>
      <c r="P7" s="187"/>
      <c r="Q7" s="187"/>
      <c r="R7" s="187"/>
    </row>
    <row r="8" spans="1:23" ht="12.75" x14ac:dyDescent="0.2">
      <c r="A8" s="191" t="s">
        <v>46</v>
      </c>
      <c r="B8" s="191"/>
      <c r="C8" s="191"/>
      <c r="D8" s="191"/>
      <c r="E8" s="191"/>
      <c r="F8" s="191"/>
      <c r="G8" s="191"/>
      <c r="H8" s="191"/>
      <c r="I8" s="191"/>
      <c r="J8" s="187" t="s">
        <v>44</v>
      </c>
      <c r="K8" s="187"/>
      <c r="L8" s="187"/>
      <c r="M8" s="187"/>
      <c r="N8" s="187"/>
      <c r="O8" s="187"/>
      <c r="P8" s="187"/>
      <c r="Q8" s="187"/>
      <c r="R8" s="187"/>
    </row>
    <row r="9" spans="1:23" ht="12.75" x14ac:dyDescent="0.2">
      <c r="A9" s="191" t="s">
        <v>50</v>
      </c>
      <c r="B9" s="191"/>
      <c r="C9" s="191"/>
      <c r="D9" s="191"/>
      <c r="E9" s="191"/>
      <c r="F9" s="191"/>
      <c r="G9" s="191"/>
      <c r="H9" s="191"/>
      <c r="I9" s="191"/>
      <c r="J9" s="187" t="s">
        <v>47</v>
      </c>
      <c r="K9" s="187"/>
      <c r="L9" s="187"/>
      <c r="M9" s="187"/>
      <c r="N9" s="187"/>
      <c r="O9" s="187"/>
      <c r="P9" s="187"/>
      <c r="Q9" s="187"/>
      <c r="R9" s="187"/>
    </row>
    <row r="10" spans="1:23" ht="12.75" x14ac:dyDescent="0.2">
      <c r="A10" s="183" t="str">
        <f>'u travnju 2023.-prema svotama'!A10:I10</f>
        <v>za ožujak 2023. (isplata u travnju 2023.)</v>
      </c>
      <c r="B10" s="183"/>
      <c r="C10" s="183"/>
      <c r="D10" s="183"/>
      <c r="E10" s="183"/>
      <c r="F10" s="183"/>
      <c r="G10" s="183"/>
      <c r="H10" s="183"/>
      <c r="I10" s="183"/>
      <c r="J10" s="191" t="s">
        <v>50</v>
      </c>
      <c r="K10" s="191"/>
      <c r="L10" s="191"/>
      <c r="M10" s="191"/>
      <c r="N10" s="191"/>
      <c r="O10" s="191"/>
      <c r="P10" s="191"/>
      <c r="Q10" s="191"/>
      <c r="R10" s="191"/>
    </row>
    <row r="11" spans="1:23" ht="12.75" customHeight="1" x14ac:dyDescent="0.2">
      <c r="J11" s="183" t="str">
        <f>A10</f>
        <v>za ožujak 2023. (isplata u travnju 2023.)</v>
      </c>
      <c r="K11" s="183"/>
      <c r="L11" s="183"/>
      <c r="M11" s="183"/>
      <c r="N11" s="183"/>
      <c r="O11" s="183"/>
      <c r="P11" s="183"/>
      <c r="Q11" s="183"/>
      <c r="R11" s="183"/>
    </row>
    <row r="12" spans="1:23" x14ac:dyDescent="0.2">
      <c r="A12" s="21" t="s">
        <v>4</v>
      </c>
      <c r="J12" s="21" t="s">
        <v>5</v>
      </c>
    </row>
    <row r="13" spans="1:23" ht="12" customHeight="1" x14ac:dyDescent="0.2">
      <c r="A13" s="180" t="s">
        <v>103</v>
      </c>
      <c r="B13" s="188" t="s">
        <v>6</v>
      </c>
      <c r="C13" s="189"/>
      <c r="D13" s="189"/>
      <c r="E13" s="189"/>
      <c r="F13" s="189"/>
      <c r="G13" s="189"/>
      <c r="H13" s="189"/>
      <c r="I13" s="190"/>
      <c r="J13" s="180" t="s">
        <v>103</v>
      </c>
      <c r="K13" s="188" t="s">
        <v>6</v>
      </c>
      <c r="L13" s="189"/>
      <c r="M13" s="189"/>
      <c r="N13" s="189"/>
      <c r="O13" s="189"/>
      <c r="P13" s="189"/>
      <c r="Q13" s="189"/>
      <c r="R13" s="190"/>
    </row>
    <row r="14" spans="1:23" x14ac:dyDescent="0.2">
      <c r="A14" s="181"/>
      <c r="B14" s="188" t="s">
        <v>1</v>
      </c>
      <c r="C14" s="190"/>
      <c r="D14" s="188" t="s">
        <v>7</v>
      </c>
      <c r="E14" s="190"/>
      <c r="F14" s="188" t="s">
        <v>48</v>
      </c>
      <c r="G14" s="190"/>
      <c r="H14" s="188" t="s">
        <v>8</v>
      </c>
      <c r="I14" s="190"/>
      <c r="J14" s="181"/>
      <c r="K14" s="188" t="s">
        <v>1</v>
      </c>
      <c r="L14" s="190"/>
      <c r="M14" s="188" t="s">
        <v>78</v>
      </c>
      <c r="N14" s="190"/>
      <c r="O14" s="188" t="s">
        <v>48</v>
      </c>
      <c r="P14" s="190"/>
      <c r="Q14" s="188" t="s">
        <v>8</v>
      </c>
      <c r="R14" s="190"/>
    </row>
    <row r="15" spans="1:23" ht="30.75" customHeight="1" x14ac:dyDescent="0.2">
      <c r="A15" s="182"/>
      <c r="B15" s="118" t="s">
        <v>13</v>
      </c>
      <c r="C15" s="119" t="s">
        <v>102</v>
      </c>
      <c r="D15" s="120" t="s">
        <v>13</v>
      </c>
      <c r="E15" s="119" t="s">
        <v>102</v>
      </c>
      <c r="F15" s="120" t="s">
        <v>13</v>
      </c>
      <c r="G15" s="119" t="s">
        <v>102</v>
      </c>
      <c r="H15" s="120" t="s">
        <v>14</v>
      </c>
      <c r="I15" s="119" t="s">
        <v>102</v>
      </c>
      <c r="J15" s="182"/>
      <c r="K15" s="118" t="s">
        <v>13</v>
      </c>
      <c r="L15" s="119" t="s">
        <v>102</v>
      </c>
      <c r="M15" s="120" t="s">
        <v>13</v>
      </c>
      <c r="N15" s="119" t="s">
        <v>102</v>
      </c>
      <c r="O15" s="120" t="s">
        <v>13</v>
      </c>
      <c r="P15" s="119" t="s">
        <v>102</v>
      </c>
      <c r="Q15" s="120" t="s">
        <v>14</v>
      </c>
      <c r="R15" s="119" t="s">
        <v>102</v>
      </c>
    </row>
    <row r="16" spans="1:23" s="164" customFormat="1" ht="8.25" customHeight="1" x14ac:dyDescent="0.2">
      <c r="A16" s="162">
        <v>0</v>
      </c>
      <c r="B16" s="162">
        <v>1</v>
      </c>
      <c r="C16" s="162">
        <v>2</v>
      </c>
      <c r="D16" s="162">
        <v>3</v>
      </c>
      <c r="E16" s="162">
        <v>4</v>
      </c>
      <c r="F16" s="162">
        <v>5</v>
      </c>
      <c r="G16" s="162">
        <v>6</v>
      </c>
      <c r="H16" s="162">
        <v>7</v>
      </c>
      <c r="I16" s="162">
        <v>8</v>
      </c>
      <c r="J16" s="162">
        <v>0</v>
      </c>
      <c r="K16" s="162">
        <v>1</v>
      </c>
      <c r="L16" s="162">
        <v>2</v>
      </c>
      <c r="M16" s="162">
        <v>3</v>
      </c>
      <c r="N16" s="162">
        <v>4</v>
      </c>
      <c r="O16" s="162">
        <v>5</v>
      </c>
      <c r="P16" s="162">
        <v>6</v>
      </c>
      <c r="Q16" s="162">
        <v>7</v>
      </c>
      <c r="R16" s="162">
        <v>8</v>
      </c>
      <c r="W16" s="165"/>
    </row>
    <row r="17" spans="1:23" s="125" customFormat="1" x14ac:dyDescent="0.2">
      <c r="A17" s="141" t="s">
        <v>79</v>
      </c>
      <c r="B17" s="142">
        <v>2556</v>
      </c>
      <c r="C17" s="143">
        <v>47.47</v>
      </c>
      <c r="D17" s="144">
        <v>890</v>
      </c>
      <c r="E17" s="145">
        <v>44.79</v>
      </c>
      <c r="F17" s="144">
        <v>1246</v>
      </c>
      <c r="G17" s="145">
        <v>49.58</v>
      </c>
      <c r="H17" s="144">
        <v>420</v>
      </c>
      <c r="I17" s="146">
        <v>46.87</v>
      </c>
      <c r="J17" s="141" t="s">
        <v>79</v>
      </c>
      <c r="K17" s="142" t="s">
        <v>71</v>
      </c>
      <c r="L17" s="147" t="s">
        <v>72</v>
      </c>
      <c r="M17" s="144" t="s">
        <v>71</v>
      </c>
      <c r="N17" s="145" t="s">
        <v>72</v>
      </c>
      <c r="O17" s="144" t="s">
        <v>71</v>
      </c>
      <c r="P17" s="148" t="s">
        <v>72</v>
      </c>
      <c r="Q17" s="144" t="s">
        <v>71</v>
      </c>
      <c r="R17" s="146" t="s">
        <v>72</v>
      </c>
      <c r="W17" s="132"/>
    </row>
    <row r="18" spans="1:23" s="125" customFormat="1" x14ac:dyDescent="0.2">
      <c r="A18" s="141" t="s">
        <v>80</v>
      </c>
      <c r="B18" s="142">
        <v>11607</v>
      </c>
      <c r="C18" s="147">
        <v>117.45</v>
      </c>
      <c r="D18" s="144">
        <v>5100</v>
      </c>
      <c r="E18" s="145">
        <v>118.51</v>
      </c>
      <c r="F18" s="144">
        <v>2268</v>
      </c>
      <c r="G18" s="145">
        <v>111.59</v>
      </c>
      <c r="H18" s="144">
        <v>4239</v>
      </c>
      <c r="I18" s="146">
        <v>119.32</v>
      </c>
      <c r="J18" s="141" t="s">
        <v>80</v>
      </c>
      <c r="K18" s="142">
        <v>5</v>
      </c>
      <c r="L18" s="147">
        <v>124.34</v>
      </c>
      <c r="M18" s="144" t="s">
        <v>71</v>
      </c>
      <c r="N18" s="145" t="s">
        <v>72</v>
      </c>
      <c r="O18" s="144">
        <v>5</v>
      </c>
      <c r="P18" s="145">
        <v>124.34</v>
      </c>
      <c r="Q18" s="144" t="s">
        <v>71</v>
      </c>
      <c r="R18" s="146" t="s">
        <v>72</v>
      </c>
      <c r="W18" s="166">
        <f>C31-'u travnju 2023.'!E23</f>
        <v>0</v>
      </c>
    </row>
    <row r="19" spans="1:23" s="125" customFormat="1" x14ac:dyDescent="0.2">
      <c r="A19" s="141" t="s">
        <v>81</v>
      </c>
      <c r="B19" s="142">
        <v>47549</v>
      </c>
      <c r="C19" s="147">
        <v>176.2</v>
      </c>
      <c r="D19" s="144">
        <v>24640</v>
      </c>
      <c r="E19" s="145">
        <v>176.21</v>
      </c>
      <c r="F19" s="144">
        <v>6038</v>
      </c>
      <c r="G19" s="145">
        <v>174</v>
      </c>
      <c r="H19" s="144">
        <v>16871</v>
      </c>
      <c r="I19" s="146">
        <v>176.98</v>
      </c>
      <c r="J19" s="141" t="s">
        <v>81</v>
      </c>
      <c r="K19" s="142">
        <v>30</v>
      </c>
      <c r="L19" s="147">
        <v>171.27</v>
      </c>
      <c r="M19" s="144">
        <v>2</v>
      </c>
      <c r="N19" s="145">
        <v>143.68</v>
      </c>
      <c r="O19" s="144">
        <v>26</v>
      </c>
      <c r="P19" s="145">
        <v>172.25</v>
      </c>
      <c r="Q19" s="144">
        <v>2</v>
      </c>
      <c r="R19" s="146">
        <v>186.24</v>
      </c>
      <c r="W19" s="132"/>
    </row>
    <row r="20" spans="1:23" s="125" customFormat="1" x14ac:dyDescent="0.2">
      <c r="A20" s="141" t="s">
        <v>82</v>
      </c>
      <c r="B20" s="142">
        <v>92205</v>
      </c>
      <c r="C20" s="147">
        <v>238.47</v>
      </c>
      <c r="D20" s="144">
        <v>54069</v>
      </c>
      <c r="E20" s="145">
        <v>239.06</v>
      </c>
      <c r="F20" s="144">
        <v>15896</v>
      </c>
      <c r="G20" s="145">
        <v>240.8</v>
      </c>
      <c r="H20" s="144">
        <v>22240</v>
      </c>
      <c r="I20" s="146">
        <v>235.35</v>
      </c>
      <c r="J20" s="141" t="s">
        <v>82</v>
      </c>
      <c r="K20" s="142">
        <v>83</v>
      </c>
      <c r="L20" s="147">
        <v>242.92</v>
      </c>
      <c r="M20" s="144">
        <v>2</v>
      </c>
      <c r="N20" s="145">
        <v>227.15</v>
      </c>
      <c r="O20" s="144">
        <v>71</v>
      </c>
      <c r="P20" s="145">
        <v>243.94</v>
      </c>
      <c r="Q20" s="144">
        <v>10</v>
      </c>
      <c r="R20" s="146">
        <v>238.78</v>
      </c>
      <c r="W20" s="132"/>
    </row>
    <row r="21" spans="1:23" s="125" customFormat="1" x14ac:dyDescent="0.2">
      <c r="A21" s="141" t="s">
        <v>83</v>
      </c>
      <c r="B21" s="142">
        <v>128732</v>
      </c>
      <c r="C21" s="147">
        <v>306.73</v>
      </c>
      <c r="D21" s="144">
        <v>81937</v>
      </c>
      <c r="E21" s="145">
        <v>307.81</v>
      </c>
      <c r="F21" s="144">
        <v>23367</v>
      </c>
      <c r="G21" s="145">
        <v>304.68</v>
      </c>
      <c r="H21" s="144">
        <v>23428</v>
      </c>
      <c r="I21" s="146">
        <v>305.01</v>
      </c>
      <c r="J21" s="141" t="s">
        <v>83</v>
      </c>
      <c r="K21" s="142">
        <v>225</v>
      </c>
      <c r="L21" s="147">
        <v>314.76</v>
      </c>
      <c r="M21" s="144" t="s">
        <v>71</v>
      </c>
      <c r="N21" s="145" t="s">
        <v>72</v>
      </c>
      <c r="O21" s="144">
        <v>152</v>
      </c>
      <c r="P21" s="145">
        <v>309.75</v>
      </c>
      <c r="Q21" s="144">
        <v>73</v>
      </c>
      <c r="R21" s="146">
        <v>325.20999999999998</v>
      </c>
      <c r="W21" s="132"/>
    </row>
    <row r="22" spans="1:23" s="125" customFormat="1" x14ac:dyDescent="0.2">
      <c r="A22" s="141" t="s">
        <v>84</v>
      </c>
      <c r="B22" s="142">
        <v>146361</v>
      </c>
      <c r="C22" s="147">
        <v>367.57</v>
      </c>
      <c r="D22" s="144">
        <v>95821</v>
      </c>
      <c r="E22" s="145">
        <v>367.34</v>
      </c>
      <c r="F22" s="144">
        <v>17433</v>
      </c>
      <c r="G22" s="145">
        <v>366.56</v>
      </c>
      <c r="H22" s="144">
        <v>33107</v>
      </c>
      <c r="I22" s="146">
        <v>368.77</v>
      </c>
      <c r="J22" s="141" t="s">
        <v>84</v>
      </c>
      <c r="K22" s="142">
        <v>1628</v>
      </c>
      <c r="L22" s="147">
        <v>374.92</v>
      </c>
      <c r="M22" s="144">
        <v>26</v>
      </c>
      <c r="N22" s="145">
        <v>362.49</v>
      </c>
      <c r="O22" s="144">
        <v>1183</v>
      </c>
      <c r="P22" s="145">
        <v>376.58</v>
      </c>
      <c r="Q22" s="144">
        <v>419</v>
      </c>
      <c r="R22" s="146">
        <v>371</v>
      </c>
      <c r="W22" s="132"/>
    </row>
    <row r="23" spans="1:23" s="125" customFormat="1" x14ac:dyDescent="0.2">
      <c r="A23" s="141" t="s">
        <v>85</v>
      </c>
      <c r="B23" s="142">
        <v>140402</v>
      </c>
      <c r="C23" s="147">
        <v>438.03</v>
      </c>
      <c r="D23" s="144">
        <v>104294</v>
      </c>
      <c r="E23" s="145">
        <v>438.67</v>
      </c>
      <c r="F23" s="144">
        <v>12241</v>
      </c>
      <c r="G23" s="145">
        <v>439.1</v>
      </c>
      <c r="H23" s="144">
        <v>23867</v>
      </c>
      <c r="I23" s="146">
        <v>434.66</v>
      </c>
      <c r="J23" s="141" t="s">
        <v>85</v>
      </c>
      <c r="K23" s="142">
        <v>6527</v>
      </c>
      <c r="L23" s="147">
        <v>453.11</v>
      </c>
      <c r="M23" s="144">
        <v>2016</v>
      </c>
      <c r="N23" s="145">
        <v>462.49</v>
      </c>
      <c r="O23" s="144">
        <v>3877</v>
      </c>
      <c r="P23" s="145">
        <v>450.54</v>
      </c>
      <c r="Q23" s="144">
        <v>634</v>
      </c>
      <c r="R23" s="146">
        <v>438.99</v>
      </c>
      <c r="W23" s="132"/>
    </row>
    <row r="24" spans="1:23" s="125" customFormat="1" x14ac:dyDescent="0.2">
      <c r="A24" s="141" t="s">
        <v>86</v>
      </c>
      <c r="B24" s="142">
        <v>111036</v>
      </c>
      <c r="C24" s="147">
        <v>503.4</v>
      </c>
      <c r="D24" s="144">
        <v>87611</v>
      </c>
      <c r="E24" s="145">
        <v>503.64</v>
      </c>
      <c r="F24" s="144">
        <v>6936</v>
      </c>
      <c r="G24" s="145">
        <v>497.54</v>
      </c>
      <c r="H24" s="144">
        <v>16489</v>
      </c>
      <c r="I24" s="146">
        <v>504.61</v>
      </c>
      <c r="J24" s="141" t="s">
        <v>86</v>
      </c>
      <c r="K24" s="142">
        <v>4752</v>
      </c>
      <c r="L24" s="147">
        <v>505.55</v>
      </c>
      <c r="M24" s="144">
        <v>971</v>
      </c>
      <c r="N24" s="145">
        <v>503.39</v>
      </c>
      <c r="O24" s="144">
        <v>3077</v>
      </c>
      <c r="P24" s="145">
        <v>506.47</v>
      </c>
      <c r="Q24" s="144">
        <v>704</v>
      </c>
      <c r="R24" s="146">
        <v>504.51</v>
      </c>
      <c r="W24" s="132"/>
    </row>
    <row r="25" spans="1:23" s="125" customFormat="1" x14ac:dyDescent="0.2">
      <c r="A25" s="141" t="s">
        <v>87</v>
      </c>
      <c r="B25" s="142">
        <v>75106</v>
      </c>
      <c r="C25" s="147">
        <v>567.48</v>
      </c>
      <c r="D25" s="144">
        <v>62854</v>
      </c>
      <c r="E25" s="145">
        <v>567.57000000000005</v>
      </c>
      <c r="F25" s="144">
        <v>2713</v>
      </c>
      <c r="G25" s="145">
        <v>565.72</v>
      </c>
      <c r="H25" s="144">
        <v>9539</v>
      </c>
      <c r="I25" s="146">
        <v>567.39</v>
      </c>
      <c r="J25" s="141" t="s">
        <v>87</v>
      </c>
      <c r="K25" s="142">
        <v>3724</v>
      </c>
      <c r="L25" s="147">
        <v>565.58000000000004</v>
      </c>
      <c r="M25" s="144">
        <v>548</v>
      </c>
      <c r="N25" s="145">
        <v>559.98</v>
      </c>
      <c r="O25" s="144">
        <v>2818</v>
      </c>
      <c r="P25" s="145">
        <v>566.15</v>
      </c>
      <c r="Q25" s="144">
        <v>358</v>
      </c>
      <c r="R25" s="146">
        <v>569.62</v>
      </c>
      <c r="W25" s="132"/>
    </row>
    <row r="26" spans="1:23" s="125" customFormat="1" x14ac:dyDescent="0.2">
      <c r="A26" s="141" t="s">
        <v>88</v>
      </c>
      <c r="B26" s="142">
        <v>61709</v>
      </c>
      <c r="C26" s="147">
        <v>633.28</v>
      </c>
      <c r="D26" s="144">
        <v>53296</v>
      </c>
      <c r="E26" s="145">
        <v>633.41</v>
      </c>
      <c r="F26" s="144">
        <v>1521</v>
      </c>
      <c r="G26" s="145">
        <v>631.84</v>
      </c>
      <c r="H26" s="144">
        <v>6892</v>
      </c>
      <c r="I26" s="146">
        <v>632.66999999999996</v>
      </c>
      <c r="J26" s="141" t="s">
        <v>88</v>
      </c>
      <c r="K26" s="142">
        <v>6998</v>
      </c>
      <c r="L26" s="147">
        <v>639.1</v>
      </c>
      <c r="M26" s="144">
        <v>228</v>
      </c>
      <c r="N26" s="145">
        <v>637.30999999999995</v>
      </c>
      <c r="O26" s="144">
        <v>5905</v>
      </c>
      <c r="P26" s="145">
        <v>640.21</v>
      </c>
      <c r="Q26" s="144">
        <v>865</v>
      </c>
      <c r="R26" s="146">
        <v>632.01</v>
      </c>
      <c r="W26" s="132"/>
    </row>
    <row r="27" spans="1:23" s="125" customFormat="1" x14ac:dyDescent="0.2">
      <c r="A27" s="141" t="s">
        <v>89</v>
      </c>
      <c r="B27" s="142">
        <v>68441</v>
      </c>
      <c r="C27" s="143">
        <v>725.97</v>
      </c>
      <c r="D27" s="144">
        <v>60448</v>
      </c>
      <c r="E27" s="145">
        <v>726.33</v>
      </c>
      <c r="F27" s="144">
        <v>1014</v>
      </c>
      <c r="G27" s="145">
        <v>721.35</v>
      </c>
      <c r="H27" s="144">
        <v>6979</v>
      </c>
      <c r="I27" s="146">
        <v>723.53</v>
      </c>
      <c r="J27" s="141" t="s">
        <v>89</v>
      </c>
      <c r="K27" s="142">
        <v>6626</v>
      </c>
      <c r="L27" s="143">
        <v>735.9</v>
      </c>
      <c r="M27" s="144">
        <v>130</v>
      </c>
      <c r="N27" s="145">
        <v>745.44</v>
      </c>
      <c r="O27" s="144">
        <v>5285</v>
      </c>
      <c r="P27" s="145">
        <v>735.62</v>
      </c>
      <c r="Q27" s="144">
        <v>1211</v>
      </c>
      <c r="R27" s="146">
        <v>736.08</v>
      </c>
      <c r="W27" s="132"/>
    </row>
    <row r="28" spans="1:23" s="125" customFormat="1" x14ac:dyDescent="0.2">
      <c r="A28" s="141" t="s">
        <v>90</v>
      </c>
      <c r="B28" s="142">
        <v>32633</v>
      </c>
      <c r="C28" s="143">
        <v>858.5</v>
      </c>
      <c r="D28" s="144">
        <v>28884</v>
      </c>
      <c r="E28" s="145">
        <v>858.11</v>
      </c>
      <c r="F28" s="144">
        <v>383</v>
      </c>
      <c r="G28" s="145">
        <v>857.64</v>
      </c>
      <c r="H28" s="144">
        <v>3366</v>
      </c>
      <c r="I28" s="146">
        <v>862</v>
      </c>
      <c r="J28" s="141" t="s">
        <v>90</v>
      </c>
      <c r="K28" s="142">
        <v>7212</v>
      </c>
      <c r="L28" s="143">
        <v>852.04</v>
      </c>
      <c r="M28" s="144">
        <v>59</v>
      </c>
      <c r="N28" s="145">
        <v>860.28</v>
      </c>
      <c r="O28" s="144">
        <v>5878</v>
      </c>
      <c r="P28" s="145">
        <v>849.57</v>
      </c>
      <c r="Q28" s="144">
        <v>1275</v>
      </c>
      <c r="R28" s="146">
        <v>863.07</v>
      </c>
      <c r="W28" s="132"/>
    </row>
    <row r="29" spans="1:23" s="125" customFormat="1" x14ac:dyDescent="0.2">
      <c r="A29" s="141" t="s">
        <v>91</v>
      </c>
      <c r="B29" s="142">
        <v>15689</v>
      </c>
      <c r="C29" s="143">
        <v>985.1</v>
      </c>
      <c r="D29" s="144">
        <v>13615</v>
      </c>
      <c r="E29" s="145">
        <v>985.44</v>
      </c>
      <c r="F29" s="144">
        <v>198</v>
      </c>
      <c r="G29" s="145">
        <v>983.95</v>
      </c>
      <c r="H29" s="144">
        <v>1876</v>
      </c>
      <c r="I29" s="146">
        <v>982.75</v>
      </c>
      <c r="J29" s="141" t="s">
        <v>91</v>
      </c>
      <c r="K29" s="142">
        <v>8026</v>
      </c>
      <c r="L29" s="143">
        <v>1001.39</v>
      </c>
      <c r="M29" s="144">
        <v>69</v>
      </c>
      <c r="N29" s="145">
        <v>998.99</v>
      </c>
      <c r="O29" s="144">
        <v>6806</v>
      </c>
      <c r="P29" s="145">
        <v>1002.05</v>
      </c>
      <c r="Q29" s="144">
        <v>1151</v>
      </c>
      <c r="R29" s="146">
        <v>997.64</v>
      </c>
      <c r="W29" s="132"/>
    </row>
    <row r="30" spans="1:23" s="125" customFormat="1" x14ac:dyDescent="0.2">
      <c r="A30" s="141" t="s">
        <v>92</v>
      </c>
      <c r="B30" s="142">
        <v>15799</v>
      </c>
      <c r="C30" s="143">
        <v>1293.8900000000001</v>
      </c>
      <c r="D30" s="144">
        <v>14803</v>
      </c>
      <c r="E30" s="145">
        <v>1297.31</v>
      </c>
      <c r="F30" s="144">
        <v>98</v>
      </c>
      <c r="G30" s="145">
        <v>1228.4000000000001</v>
      </c>
      <c r="H30" s="144">
        <v>898</v>
      </c>
      <c r="I30" s="146">
        <v>1244.6099999999999</v>
      </c>
      <c r="J30" s="141" t="s">
        <v>92</v>
      </c>
      <c r="K30" s="142">
        <v>25365</v>
      </c>
      <c r="L30" s="143">
        <v>1361.98</v>
      </c>
      <c r="M30" s="144">
        <v>59</v>
      </c>
      <c r="N30" s="145">
        <v>1264.79</v>
      </c>
      <c r="O30" s="144">
        <v>16987</v>
      </c>
      <c r="P30" s="145">
        <v>1365.29</v>
      </c>
      <c r="Q30" s="144">
        <v>8319</v>
      </c>
      <c r="R30" s="146">
        <v>1355.9</v>
      </c>
      <c r="W30" s="132"/>
    </row>
    <row r="31" spans="1:23" s="125" customFormat="1" x14ac:dyDescent="0.2">
      <c r="A31" s="151" t="s">
        <v>1</v>
      </c>
      <c r="B31" s="152">
        <v>949825</v>
      </c>
      <c r="C31" s="153">
        <v>460.96</v>
      </c>
      <c r="D31" s="152">
        <v>688262</v>
      </c>
      <c r="E31" s="153">
        <v>492.47</v>
      </c>
      <c r="F31" s="152">
        <v>91352</v>
      </c>
      <c r="G31" s="153">
        <v>343.73</v>
      </c>
      <c r="H31" s="152">
        <v>170211</v>
      </c>
      <c r="I31" s="153">
        <v>396.45</v>
      </c>
      <c r="J31" s="151" t="s">
        <v>1</v>
      </c>
      <c r="K31" s="152">
        <v>71201</v>
      </c>
      <c r="L31" s="153">
        <v>930.47</v>
      </c>
      <c r="M31" s="152">
        <v>4110</v>
      </c>
      <c r="N31" s="153">
        <v>529.13</v>
      </c>
      <c r="O31" s="152">
        <v>52070</v>
      </c>
      <c r="P31" s="153">
        <v>923.56</v>
      </c>
      <c r="Q31" s="152">
        <v>15021</v>
      </c>
      <c r="R31" s="153">
        <v>1064.24</v>
      </c>
      <c r="W31" s="132"/>
    </row>
    <row r="32" spans="1:23" s="134" customFormat="1" ht="14.25" customHeight="1" x14ac:dyDescent="0.2">
      <c r="A32" s="131" t="s">
        <v>99</v>
      </c>
      <c r="B32" s="123"/>
      <c r="C32" s="123"/>
      <c r="D32" s="123"/>
      <c r="E32" s="123"/>
      <c r="F32" s="123"/>
      <c r="G32" s="123"/>
      <c r="H32" s="123"/>
      <c r="I32" s="133"/>
      <c r="J32" s="131" t="s">
        <v>99</v>
      </c>
      <c r="K32" s="123"/>
      <c r="L32" s="123"/>
      <c r="M32" s="123"/>
      <c r="N32" s="123"/>
      <c r="O32" s="123"/>
      <c r="P32" s="123"/>
      <c r="Q32" s="123"/>
      <c r="R32" s="133"/>
      <c r="W32" s="135"/>
    </row>
    <row r="33" spans="1:23" s="134" customFormat="1" ht="14.25" customHeight="1" x14ac:dyDescent="0.2">
      <c r="A33" s="131" t="s">
        <v>100</v>
      </c>
      <c r="B33" s="136"/>
      <c r="C33" s="137"/>
      <c r="D33" s="137"/>
      <c r="E33" s="138"/>
      <c r="F33" s="139"/>
      <c r="G33" s="140"/>
      <c r="H33" s="139"/>
      <c r="I33" s="140"/>
      <c r="J33" s="131" t="s">
        <v>100</v>
      </c>
      <c r="K33" s="136"/>
      <c r="L33" s="137"/>
      <c r="M33" s="137"/>
      <c r="N33" s="138"/>
      <c r="O33" s="139"/>
      <c r="P33" s="140"/>
      <c r="Q33" s="139"/>
      <c r="R33" s="140"/>
      <c r="W33" s="135"/>
    </row>
    <row r="34" spans="1:23" ht="15.75" customHeight="1" x14ac:dyDescent="0.2">
      <c r="A34" s="85" t="s">
        <v>101</v>
      </c>
      <c r="B34" s="85"/>
      <c r="C34" s="85"/>
      <c r="D34" s="85"/>
      <c r="E34" s="85"/>
      <c r="F34" s="85"/>
      <c r="G34" s="87"/>
      <c r="H34" s="87"/>
      <c r="I34" s="60"/>
      <c r="J34" s="85" t="s">
        <v>101</v>
      </c>
      <c r="K34" s="2"/>
      <c r="L34" s="60"/>
      <c r="M34" s="2"/>
      <c r="N34" s="60"/>
      <c r="O34" s="2"/>
      <c r="P34" s="60"/>
      <c r="Q34" s="2"/>
      <c r="R34" s="60"/>
    </row>
    <row r="35" spans="1:23" x14ac:dyDescent="0.2">
      <c r="A35" s="85"/>
      <c r="B35" s="85"/>
      <c r="C35" s="85"/>
      <c r="D35" s="85"/>
      <c r="E35" s="85"/>
      <c r="F35" s="85"/>
      <c r="G35" s="87"/>
      <c r="H35" s="87"/>
      <c r="I35" s="60"/>
    </row>
    <row r="36" spans="1:23" x14ac:dyDescent="0.2">
      <c r="A36" s="27"/>
      <c r="B36" s="22"/>
      <c r="C36" s="23"/>
      <c r="D36" s="22"/>
      <c r="E36" s="23"/>
      <c r="F36" s="22"/>
      <c r="G36" s="23"/>
      <c r="H36" s="22"/>
      <c r="I36" s="23"/>
    </row>
    <row r="37" spans="1:23" ht="12.75" x14ac:dyDescent="0.2">
      <c r="A37" s="187" t="s">
        <v>16</v>
      </c>
      <c r="B37" s="187"/>
      <c r="C37" s="187"/>
      <c r="D37" s="187"/>
      <c r="E37" s="187"/>
      <c r="F37" s="187"/>
      <c r="G37" s="187"/>
      <c r="H37" s="187"/>
      <c r="I37" s="187"/>
      <c r="J37" s="187" t="s">
        <v>19</v>
      </c>
      <c r="K37" s="187"/>
      <c r="L37" s="187"/>
      <c r="M37" s="187"/>
      <c r="N37" s="187"/>
      <c r="O37" s="187"/>
      <c r="P37" s="187"/>
      <c r="Q37" s="187"/>
      <c r="R37" s="187"/>
    </row>
    <row r="38" spans="1:23" ht="12.75" x14ac:dyDescent="0.2">
      <c r="A38" s="187" t="s">
        <v>15</v>
      </c>
      <c r="B38" s="187"/>
      <c r="C38" s="187"/>
      <c r="D38" s="187"/>
      <c r="E38" s="187"/>
      <c r="F38" s="187"/>
      <c r="G38" s="187"/>
      <c r="H38" s="187"/>
      <c r="I38" s="187"/>
      <c r="J38" s="187" t="s">
        <v>20</v>
      </c>
      <c r="K38" s="187"/>
      <c r="L38" s="187"/>
      <c r="M38" s="187"/>
      <c r="N38" s="187"/>
      <c r="O38" s="187"/>
      <c r="P38" s="187"/>
      <c r="Q38" s="187"/>
      <c r="R38" s="187"/>
    </row>
    <row r="39" spans="1:23" ht="12.75" x14ac:dyDescent="0.2">
      <c r="A39" s="187" t="s">
        <v>9</v>
      </c>
      <c r="B39" s="187"/>
      <c r="C39" s="187"/>
      <c r="D39" s="187"/>
      <c r="E39" s="187"/>
      <c r="F39" s="187"/>
      <c r="G39" s="187"/>
      <c r="H39" s="187"/>
      <c r="I39" s="187"/>
      <c r="J39" s="187" t="s">
        <v>54</v>
      </c>
      <c r="K39" s="187"/>
      <c r="L39" s="187"/>
      <c r="M39" s="187"/>
      <c r="N39" s="187"/>
      <c r="O39" s="187"/>
      <c r="P39" s="187"/>
      <c r="Q39" s="187"/>
      <c r="R39" s="187"/>
    </row>
    <row r="40" spans="1:23" ht="12.75" x14ac:dyDescent="0.2">
      <c r="A40" s="187" t="s">
        <v>49</v>
      </c>
      <c r="B40" s="187"/>
      <c r="C40" s="187"/>
      <c r="D40" s="187"/>
      <c r="E40" s="187"/>
      <c r="F40" s="187"/>
      <c r="G40" s="187"/>
      <c r="H40" s="187"/>
      <c r="I40" s="187"/>
      <c r="J40" s="187" t="s">
        <v>55</v>
      </c>
      <c r="K40" s="187"/>
      <c r="L40" s="187"/>
      <c r="M40" s="187"/>
      <c r="N40" s="187"/>
      <c r="O40" s="187"/>
      <c r="P40" s="187"/>
      <c r="Q40" s="187"/>
      <c r="R40" s="187"/>
    </row>
    <row r="41" spans="1:23" ht="12.75" x14ac:dyDescent="0.2">
      <c r="A41" s="191" t="s">
        <v>50</v>
      </c>
      <c r="B41" s="191"/>
      <c r="C41" s="191"/>
      <c r="D41" s="191"/>
      <c r="E41" s="191"/>
      <c r="F41" s="191"/>
      <c r="G41" s="191"/>
      <c r="H41" s="191"/>
      <c r="I41" s="191"/>
      <c r="J41" s="191" t="s">
        <v>50</v>
      </c>
      <c r="K41" s="191"/>
      <c r="L41" s="191"/>
      <c r="M41" s="191"/>
      <c r="N41" s="191"/>
      <c r="O41" s="191"/>
      <c r="P41" s="191"/>
      <c r="Q41" s="191"/>
      <c r="R41" s="191"/>
    </row>
    <row r="42" spans="1:23" ht="12.75" customHeight="1" x14ac:dyDescent="0.2">
      <c r="A42" s="183" t="str">
        <f>A10</f>
        <v>za ožujak 2023. (isplata u travnju 2023.)</v>
      </c>
      <c r="B42" s="183"/>
      <c r="C42" s="183"/>
      <c r="D42" s="183"/>
      <c r="E42" s="183"/>
      <c r="F42" s="183"/>
      <c r="G42" s="183"/>
      <c r="H42" s="183"/>
      <c r="I42" s="183"/>
      <c r="J42" s="183" t="str">
        <f>A10</f>
        <v>za ožujak 2023. (isplata u travnju 2023.)</v>
      </c>
      <c r="K42" s="183"/>
      <c r="L42" s="183"/>
      <c r="M42" s="183"/>
      <c r="N42" s="183"/>
      <c r="O42" s="183"/>
      <c r="P42" s="183"/>
      <c r="Q42" s="183"/>
      <c r="R42" s="183"/>
    </row>
    <row r="43" spans="1:23" x14ac:dyDescent="0.2">
      <c r="A43" s="21" t="s">
        <v>10</v>
      </c>
      <c r="E43" s="46" t="s">
        <v>11</v>
      </c>
      <c r="J43" s="21" t="s">
        <v>12</v>
      </c>
    </row>
    <row r="44" spans="1:23" ht="12" customHeight="1" x14ac:dyDescent="0.2">
      <c r="A44" s="180" t="s">
        <v>103</v>
      </c>
      <c r="B44" s="184" t="s">
        <v>6</v>
      </c>
      <c r="C44" s="185"/>
      <c r="D44" s="185"/>
      <c r="E44" s="185"/>
      <c r="F44" s="185"/>
      <c r="G44" s="185"/>
      <c r="H44" s="185"/>
      <c r="I44" s="186"/>
      <c r="J44" s="180" t="s">
        <v>103</v>
      </c>
      <c r="K44" s="184" t="s">
        <v>6</v>
      </c>
      <c r="L44" s="185"/>
      <c r="M44" s="185"/>
      <c r="N44" s="185"/>
      <c r="O44" s="185"/>
      <c r="P44" s="185"/>
      <c r="Q44" s="185"/>
      <c r="R44" s="186"/>
    </row>
    <row r="45" spans="1:23" x14ac:dyDescent="0.2">
      <c r="A45" s="181"/>
      <c r="B45" s="184" t="s">
        <v>1</v>
      </c>
      <c r="C45" s="186"/>
      <c r="D45" s="184" t="s">
        <v>7</v>
      </c>
      <c r="E45" s="186"/>
      <c r="F45" s="184" t="s">
        <v>48</v>
      </c>
      <c r="G45" s="186"/>
      <c r="H45" s="184" t="s">
        <v>8</v>
      </c>
      <c r="I45" s="186"/>
      <c r="J45" s="181"/>
      <c r="K45" s="184" t="s">
        <v>1</v>
      </c>
      <c r="L45" s="186"/>
      <c r="M45" s="184" t="s">
        <v>7</v>
      </c>
      <c r="N45" s="186"/>
      <c r="O45" s="184" t="s">
        <v>48</v>
      </c>
      <c r="P45" s="186"/>
      <c r="Q45" s="184" t="s">
        <v>8</v>
      </c>
      <c r="R45" s="186"/>
    </row>
    <row r="46" spans="1:23" ht="33" customHeight="1" x14ac:dyDescent="0.2">
      <c r="A46" s="182"/>
      <c r="B46" s="121" t="s">
        <v>13</v>
      </c>
      <c r="C46" s="119" t="s">
        <v>102</v>
      </c>
      <c r="D46" s="122" t="s">
        <v>13</v>
      </c>
      <c r="E46" s="119" t="s">
        <v>102</v>
      </c>
      <c r="F46" s="122" t="s">
        <v>13</v>
      </c>
      <c r="G46" s="119" t="s">
        <v>102</v>
      </c>
      <c r="H46" s="122" t="s">
        <v>14</v>
      </c>
      <c r="I46" s="119" t="s">
        <v>102</v>
      </c>
      <c r="J46" s="182"/>
      <c r="K46" s="121" t="s">
        <v>13</v>
      </c>
      <c r="L46" s="119" t="s">
        <v>102</v>
      </c>
      <c r="M46" s="122" t="s">
        <v>13</v>
      </c>
      <c r="N46" s="119" t="s">
        <v>102</v>
      </c>
      <c r="O46" s="122" t="s">
        <v>13</v>
      </c>
      <c r="P46" s="119" t="s">
        <v>102</v>
      </c>
      <c r="Q46" s="122" t="s">
        <v>14</v>
      </c>
      <c r="R46" s="119" t="s">
        <v>102</v>
      </c>
    </row>
    <row r="47" spans="1:23" s="164" customFormat="1" ht="9" customHeight="1" x14ac:dyDescent="0.2">
      <c r="A47" s="162">
        <v>0</v>
      </c>
      <c r="B47" s="163">
        <v>1</v>
      </c>
      <c r="C47" s="163">
        <v>2</v>
      </c>
      <c r="D47" s="163">
        <v>3</v>
      </c>
      <c r="E47" s="163">
        <v>4</v>
      </c>
      <c r="F47" s="163">
        <v>5</v>
      </c>
      <c r="G47" s="163">
        <v>6</v>
      </c>
      <c r="H47" s="163">
        <v>7</v>
      </c>
      <c r="I47" s="163">
        <v>8</v>
      </c>
      <c r="J47" s="162">
        <v>0</v>
      </c>
      <c r="K47" s="163">
        <v>1</v>
      </c>
      <c r="L47" s="163">
        <v>2</v>
      </c>
      <c r="M47" s="163">
        <v>3</v>
      </c>
      <c r="N47" s="163">
        <v>4</v>
      </c>
      <c r="O47" s="163">
        <v>5</v>
      </c>
      <c r="P47" s="163">
        <v>6</v>
      </c>
      <c r="Q47" s="163">
        <v>7</v>
      </c>
      <c r="R47" s="163">
        <v>8</v>
      </c>
      <c r="W47" s="165"/>
    </row>
    <row r="48" spans="1:23" s="125" customFormat="1" x14ac:dyDescent="0.2">
      <c r="A48" s="141" t="s">
        <v>79</v>
      </c>
      <c r="B48" s="154" t="s">
        <v>71</v>
      </c>
      <c r="C48" s="155" t="s">
        <v>72</v>
      </c>
      <c r="D48" s="156" t="s">
        <v>71</v>
      </c>
      <c r="E48" s="127" t="s">
        <v>72</v>
      </c>
      <c r="F48" s="156" t="s">
        <v>71</v>
      </c>
      <c r="G48" s="127" t="s">
        <v>72</v>
      </c>
      <c r="H48" s="156" t="s">
        <v>71</v>
      </c>
      <c r="I48" s="157" t="s">
        <v>72</v>
      </c>
      <c r="J48" s="141" t="s">
        <v>79</v>
      </c>
      <c r="K48" s="154">
        <v>23</v>
      </c>
      <c r="L48" s="130">
        <v>33.869999999999997</v>
      </c>
      <c r="M48" s="156"/>
      <c r="N48" s="127"/>
      <c r="O48" s="156">
        <v>22</v>
      </c>
      <c r="P48" s="127">
        <v>33.130000000000003</v>
      </c>
      <c r="Q48" s="156">
        <v>1</v>
      </c>
      <c r="R48" s="157">
        <v>50.22</v>
      </c>
      <c r="W48" s="132"/>
    </row>
    <row r="49" spans="1:23" s="125" customFormat="1" x14ac:dyDescent="0.2">
      <c r="A49" s="141" t="s">
        <v>80</v>
      </c>
      <c r="B49" s="154">
        <v>9</v>
      </c>
      <c r="C49" s="155">
        <v>123.45</v>
      </c>
      <c r="D49" s="156" t="s">
        <v>71</v>
      </c>
      <c r="E49" s="127" t="s">
        <v>72</v>
      </c>
      <c r="F49" s="156">
        <v>9</v>
      </c>
      <c r="G49" s="127">
        <v>123.45</v>
      </c>
      <c r="H49" s="156" t="s">
        <v>71</v>
      </c>
      <c r="I49" s="157" t="s">
        <v>72</v>
      </c>
      <c r="J49" s="141" t="s">
        <v>80</v>
      </c>
      <c r="K49" s="154">
        <v>96</v>
      </c>
      <c r="L49" s="130">
        <v>109.47</v>
      </c>
      <c r="M49" s="156"/>
      <c r="N49" s="127"/>
      <c r="O49" s="156">
        <v>86</v>
      </c>
      <c r="P49" s="127">
        <v>109.84</v>
      </c>
      <c r="Q49" s="156">
        <v>10</v>
      </c>
      <c r="R49" s="157">
        <v>106.24</v>
      </c>
      <c r="S49" s="158"/>
      <c r="W49" s="132"/>
    </row>
    <row r="50" spans="1:23" s="125" customFormat="1" x14ac:dyDescent="0.2">
      <c r="A50" s="141" t="s">
        <v>81</v>
      </c>
      <c r="B50" s="154">
        <v>38</v>
      </c>
      <c r="C50" s="155">
        <v>174.84</v>
      </c>
      <c r="D50" s="156">
        <v>1</v>
      </c>
      <c r="E50" s="127">
        <v>198.2</v>
      </c>
      <c r="F50" s="156">
        <v>34</v>
      </c>
      <c r="G50" s="127">
        <v>174.82</v>
      </c>
      <c r="H50" s="156">
        <v>3</v>
      </c>
      <c r="I50" s="157">
        <v>167.27</v>
      </c>
      <c r="J50" s="141" t="s">
        <v>81</v>
      </c>
      <c r="K50" s="154">
        <v>187</v>
      </c>
      <c r="L50" s="159">
        <v>174.16</v>
      </c>
      <c r="M50" s="156"/>
      <c r="N50" s="127"/>
      <c r="O50" s="156">
        <v>156</v>
      </c>
      <c r="P50" s="127">
        <v>174.13</v>
      </c>
      <c r="Q50" s="156">
        <v>31</v>
      </c>
      <c r="R50" s="157">
        <v>174.33</v>
      </c>
      <c r="S50" s="158"/>
      <c r="W50" s="132"/>
    </row>
    <row r="51" spans="1:23" s="125" customFormat="1" x14ac:dyDescent="0.2">
      <c r="A51" s="141" t="s">
        <v>82</v>
      </c>
      <c r="B51" s="154">
        <v>215</v>
      </c>
      <c r="C51" s="155">
        <v>243.35</v>
      </c>
      <c r="D51" s="156">
        <v>100</v>
      </c>
      <c r="E51" s="127">
        <v>245.59</v>
      </c>
      <c r="F51" s="156">
        <v>106</v>
      </c>
      <c r="G51" s="127">
        <v>241.29</v>
      </c>
      <c r="H51" s="156">
        <v>9</v>
      </c>
      <c r="I51" s="157">
        <v>242.77</v>
      </c>
      <c r="J51" s="141" t="s">
        <v>82</v>
      </c>
      <c r="K51" s="154">
        <v>323</v>
      </c>
      <c r="L51" s="159">
        <v>243.53</v>
      </c>
      <c r="M51" s="156"/>
      <c r="N51" s="127"/>
      <c r="O51" s="156">
        <v>272</v>
      </c>
      <c r="P51" s="127">
        <v>244.86</v>
      </c>
      <c r="Q51" s="156">
        <v>51</v>
      </c>
      <c r="R51" s="157">
        <v>236.45</v>
      </c>
      <c r="S51" s="158"/>
      <c r="W51" s="132"/>
    </row>
    <row r="52" spans="1:23" s="125" customFormat="1" x14ac:dyDescent="0.2">
      <c r="A52" s="141" t="s">
        <v>83</v>
      </c>
      <c r="B52" s="154">
        <v>435</v>
      </c>
      <c r="C52" s="155">
        <v>305.72000000000003</v>
      </c>
      <c r="D52" s="156">
        <v>137</v>
      </c>
      <c r="E52" s="127">
        <v>299.73</v>
      </c>
      <c r="F52" s="156">
        <v>269</v>
      </c>
      <c r="G52" s="127">
        <v>308.58</v>
      </c>
      <c r="H52" s="156">
        <v>29</v>
      </c>
      <c r="I52" s="157">
        <v>307.45999999999998</v>
      </c>
      <c r="J52" s="141" t="s">
        <v>83</v>
      </c>
      <c r="K52" s="154">
        <v>692</v>
      </c>
      <c r="L52" s="159">
        <v>308.56</v>
      </c>
      <c r="M52" s="156"/>
      <c r="N52" s="127"/>
      <c r="O52" s="156">
        <v>528</v>
      </c>
      <c r="P52" s="127">
        <v>309.67</v>
      </c>
      <c r="Q52" s="156">
        <v>164</v>
      </c>
      <c r="R52" s="157">
        <v>304.99</v>
      </c>
      <c r="S52" s="158"/>
      <c r="W52" s="132"/>
    </row>
    <row r="53" spans="1:23" s="125" customFormat="1" x14ac:dyDescent="0.2">
      <c r="A53" s="141" t="s">
        <v>84</v>
      </c>
      <c r="B53" s="154">
        <v>448</v>
      </c>
      <c r="C53" s="155">
        <v>371.18</v>
      </c>
      <c r="D53" s="156">
        <v>32</v>
      </c>
      <c r="E53" s="127">
        <v>369.35</v>
      </c>
      <c r="F53" s="156">
        <v>379</v>
      </c>
      <c r="G53" s="127">
        <v>370.88</v>
      </c>
      <c r="H53" s="156">
        <v>37</v>
      </c>
      <c r="I53" s="157">
        <v>375.86</v>
      </c>
      <c r="J53" s="141" t="s">
        <v>84</v>
      </c>
      <c r="K53" s="154">
        <v>707</v>
      </c>
      <c r="L53" s="159">
        <v>370.98</v>
      </c>
      <c r="M53" s="156"/>
      <c r="N53" s="127"/>
      <c r="O53" s="156">
        <v>646</v>
      </c>
      <c r="P53" s="127">
        <v>371.15</v>
      </c>
      <c r="Q53" s="156">
        <v>61</v>
      </c>
      <c r="R53" s="157">
        <v>369.12</v>
      </c>
      <c r="S53" s="158"/>
      <c r="W53" s="132"/>
    </row>
    <row r="54" spans="1:23" s="125" customFormat="1" x14ac:dyDescent="0.2">
      <c r="A54" s="141" t="s">
        <v>85</v>
      </c>
      <c r="B54" s="154">
        <v>1856</v>
      </c>
      <c r="C54" s="155">
        <v>449.43</v>
      </c>
      <c r="D54" s="156">
        <v>469</v>
      </c>
      <c r="E54" s="127">
        <v>455.56</v>
      </c>
      <c r="F54" s="156">
        <v>1257</v>
      </c>
      <c r="G54" s="127">
        <v>447.6</v>
      </c>
      <c r="H54" s="156">
        <v>130</v>
      </c>
      <c r="I54" s="157">
        <v>445.08</v>
      </c>
      <c r="J54" s="141" t="s">
        <v>85</v>
      </c>
      <c r="K54" s="154">
        <v>1251</v>
      </c>
      <c r="L54" s="159">
        <v>437.19</v>
      </c>
      <c r="M54" s="156"/>
      <c r="N54" s="127"/>
      <c r="O54" s="156">
        <v>1097</v>
      </c>
      <c r="P54" s="127">
        <v>435.69</v>
      </c>
      <c r="Q54" s="156">
        <v>154</v>
      </c>
      <c r="R54" s="157">
        <v>447.89</v>
      </c>
      <c r="S54" s="158"/>
      <c r="W54" s="132"/>
    </row>
    <row r="55" spans="1:23" s="125" customFormat="1" x14ac:dyDescent="0.2">
      <c r="A55" s="141" t="s">
        <v>86</v>
      </c>
      <c r="B55" s="154">
        <v>2666</v>
      </c>
      <c r="C55" s="155">
        <v>508.02</v>
      </c>
      <c r="D55" s="156">
        <v>863</v>
      </c>
      <c r="E55" s="127">
        <v>508.16</v>
      </c>
      <c r="F55" s="156">
        <v>1598</v>
      </c>
      <c r="G55" s="127">
        <v>508.13</v>
      </c>
      <c r="H55" s="156">
        <v>205</v>
      </c>
      <c r="I55" s="157">
        <v>506.54</v>
      </c>
      <c r="J55" s="141" t="s">
        <v>86</v>
      </c>
      <c r="K55" s="154">
        <v>596</v>
      </c>
      <c r="L55" s="159">
        <v>507.05</v>
      </c>
      <c r="M55" s="156"/>
      <c r="N55" s="127"/>
      <c r="O55" s="156">
        <v>463</v>
      </c>
      <c r="P55" s="127">
        <v>505.47</v>
      </c>
      <c r="Q55" s="156">
        <v>133</v>
      </c>
      <c r="R55" s="157">
        <v>512.54</v>
      </c>
      <c r="S55" s="158"/>
      <c r="W55" s="132">
        <f>K62-O62-Q62</f>
        <v>0</v>
      </c>
    </row>
    <row r="56" spans="1:23" s="125" customFormat="1" x14ac:dyDescent="0.2">
      <c r="A56" s="141" t="s">
        <v>87</v>
      </c>
      <c r="B56" s="154">
        <v>2527</v>
      </c>
      <c r="C56" s="155">
        <v>564.25</v>
      </c>
      <c r="D56" s="156">
        <v>987</v>
      </c>
      <c r="E56" s="127">
        <v>566.29999999999995</v>
      </c>
      <c r="F56" s="156">
        <v>1410</v>
      </c>
      <c r="G56" s="127">
        <v>562.12</v>
      </c>
      <c r="H56" s="156">
        <v>130</v>
      </c>
      <c r="I56" s="157">
        <v>571.74</v>
      </c>
      <c r="J56" s="141" t="s">
        <v>87</v>
      </c>
      <c r="K56" s="154">
        <v>387</v>
      </c>
      <c r="L56" s="159">
        <v>567.02</v>
      </c>
      <c r="M56" s="156"/>
      <c r="N56" s="127"/>
      <c r="O56" s="156">
        <v>288</v>
      </c>
      <c r="P56" s="127">
        <v>565.58000000000004</v>
      </c>
      <c r="Q56" s="156">
        <v>99</v>
      </c>
      <c r="R56" s="157">
        <v>571.21</v>
      </c>
      <c r="S56" s="158"/>
      <c r="W56" s="132"/>
    </row>
    <row r="57" spans="1:23" s="125" customFormat="1" x14ac:dyDescent="0.2">
      <c r="A57" s="141" t="s">
        <v>88</v>
      </c>
      <c r="B57" s="154">
        <v>3333</v>
      </c>
      <c r="C57" s="155">
        <v>631.03</v>
      </c>
      <c r="D57" s="156">
        <v>1367</v>
      </c>
      <c r="E57" s="127">
        <v>627.21</v>
      </c>
      <c r="F57" s="156">
        <v>1751</v>
      </c>
      <c r="G57" s="127">
        <v>634.27</v>
      </c>
      <c r="H57" s="156">
        <v>215</v>
      </c>
      <c r="I57" s="157">
        <v>628.86</v>
      </c>
      <c r="J57" s="141" t="s">
        <v>88</v>
      </c>
      <c r="K57" s="154">
        <v>921</v>
      </c>
      <c r="L57" s="159">
        <v>641.77</v>
      </c>
      <c r="M57" s="156"/>
      <c r="N57" s="127"/>
      <c r="O57" s="156">
        <v>767</v>
      </c>
      <c r="P57" s="127">
        <v>642.66999999999996</v>
      </c>
      <c r="Q57" s="156">
        <v>154</v>
      </c>
      <c r="R57" s="157">
        <v>637.33000000000004</v>
      </c>
      <c r="S57" s="158"/>
      <c r="W57" s="132"/>
    </row>
    <row r="58" spans="1:23" s="125" customFormat="1" x14ac:dyDescent="0.2">
      <c r="A58" s="141" t="s">
        <v>89</v>
      </c>
      <c r="B58" s="154">
        <v>2217</v>
      </c>
      <c r="C58" s="155">
        <v>728.37</v>
      </c>
      <c r="D58" s="156">
        <v>1168</v>
      </c>
      <c r="E58" s="127">
        <v>734.54</v>
      </c>
      <c r="F58" s="156">
        <v>810</v>
      </c>
      <c r="G58" s="127">
        <v>719.93</v>
      </c>
      <c r="H58" s="156">
        <v>239</v>
      </c>
      <c r="I58" s="157">
        <v>726.75</v>
      </c>
      <c r="J58" s="141" t="s">
        <v>89</v>
      </c>
      <c r="K58" s="154">
        <v>740</v>
      </c>
      <c r="L58" s="130">
        <v>738.21</v>
      </c>
      <c r="M58" s="156"/>
      <c r="N58" s="127"/>
      <c r="O58" s="156">
        <v>623</v>
      </c>
      <c r="P58" s="127">
        <v>740.32</v>
      </c>
      <c r="Q58" s="156">
        <v>117</v>
      </c>
      <c r="R58" s="157">
        <v>726.99</v>
      </c>
      <c r="S58" s="158"/>
      <c r="W58" s="132"/>
    </row>
    <row r="59" spans="1:23" s="125" customFormat="1" x14ac:dyDescent="0.2">
      <c r="A59" s="141" t="s">
        <v>90</v>
      </c>
      <c r="B59" s="154">
        <v>1051</v>
      </c>
      <c r="C59" s="155">
        <v>857.4</v>
      </c>
      <c r="D59" s="156">
        <v>708</v>
      </c>
      <c r="E59" s="127">
        <v>860.71</v>
      </c>
      <c r="F59" s="156">
        <v>229</v>
      </c>
      <c r="G59" s="127">
        <v>846.01</v>
      </c>
      <c r="H59" s="156">
        <v>114</v>
      </c>
      <c r="I59" s="157">
        <v>859.71</v>
      </c>
      <c r="J59" s="141" t="s">
        <v>90</v>
      </c>
      <c r="K59" s="154">
        <v>377</v>
      </c>
      <c r="L59" s="130">
        <v>857.52</v>
      </c>
      <c r="M59" s="156"/>
      <c r="N59" s="127"/>
      <c r="O59" s="156">
        <v>319</v>
      </c>
      <c r="P59" s="127">
        <v>857.95</v>
      </c>
      <c r="Q59" s="156">
        <v>58</v>
      </c>
      <c r="R59" s="157">
        <v>855.16</v>
      </c>
      <c r="S59" s="158"/>
      <c r="W59" s="132"/>
    </row>
    <row r="60" spans="1:23" s="125" customFormat="1" x14ac:dyDescent="0.2">
      <c r="A60" s="141" t="s">
        <v>91</v>
      </c>
      <c r="B60" s="154">
        <v>635</v>
      </c>
      <c r="C60" s="155">
        <v>987.21</v>
      </c>
      <c r="D60" s="156">
        <v>511</v>
      </c>
      <c r="E60" s="127">
        <v>986.47</v>
      </c>
      <c r="F60" s="156">
        <v>76</v>
      </c>
      <c r="G60" s="127">
        <v>987.69</v>
      </c>
      <c r="H60" s="156">
        <v>48</v>
      </c>
      <c r="I60" s="157">
        <v>994.23</v>
      </c>
      <c r="J60" s="141" t="s">
        <v>91</v>
      </c>
      <c r="K60" s="154">
        <v>234</v>
      </c>
      <c r="L60" s="130">
        <v>993.55</v>
      </c>
      <c r="M60" s="156"/>
      <c r="N60" s="127"/>
      <c r="O60" s="156">
        <v>213</v>
      </c>
      <c r="P60" s="127">
        <v>993.39</v>
      </c>
      <c r="Q60" s="156">
        <v>21</v>
      </c>
      <c r="R60" s="157">
        <v>995.15</v>
      </c>
      <c r="S60" s="158"/>
      <c r="W60" s="132"/>
    </row>
    <row r="61" spans="1:23" s="125" customFormat="1" x14ac:dyDescent="0.2">
      <c r="A61" s="141" t="s">
        <v>92</v>
      </c>
      <c r="B61" s="154">
        <v>492</v>
      </c>
      <c r="C61" s="155">
        <v>1287.03</v>
      </c>
      <c r="D61" s="156">
        <v>333</v>
      </c>
      <c r="E61" s="127">
        <v>1291.18</v>
      </c>
      <c r="F61" s="156">
        <v>97</v>
      </c>
      <c r="G61" s="127">
        <v>1290.17</v>
      </c>
      <c r="H61" s="156">
        <v>62</v>
      </c>
      <c r="I61" s="157">
        <v>1259.8499999999999</v>
      </c>
      <c r="J61" s="141" t="s">
        <v>92</v>
      </c>
      <c r="K61" s="154">
        <v>200</v>
      </c>
      <c r="L61" s="130">
        <v>1219.6099999999999</v>
      </c>
      <c r="M61" s="156"/>
      <c r="N61" s="127"/>
      <c r="O61" s="156">
        <v>182</v>
      </c>
      <c r="P61" s="127">
        <v>1222.56</v>
      </c>
      <c r="Q61" s="156">
        <v>18</v>
      </c>
      <c r="R61" s="157">
        <v>1189.75</v>
      </c>
      <c r="S61" s="158"/>
      <c r="W61" s="132"/>
    </row>
    <row r="62" spans="1:23" s="125" customFormat="1" x14ac:dyDescent="0.2">
      <c r="A62" s="151" t="s">
        <v>1</v>
      </c>
      <c r="B62" s="160">
        <v>15922</v>
      </c>
      <c r="C62" s="161">
        <v>618.83000000000004</v>
      </c>
      <c r="D62" s="160">
        <v>6676</v>
      </c>
      <c r="E62" s="161">
        <v>681.18</v>
      </c>
      <c r="F62" s="160">
        <v>8025</v>
      </c>
      <c r="G62" s="161">
        <v>562.13</v>
      </c>
      <c r="H62" s="160">
        <v>1221</v>
      </c>
      <c r="I62" s="161">
        <v>650.51</v>
      </c>
      <c r="J62" s="151" t="s">
        <v>1</v>
      </c>
      <c r="K62" s="160">
        <v>6734</v>
      </c>
      <c r="L62" s="161">
        <v>535.19000000000005</v>
      </c>
      <c r="M62" s="160"/>
      <c r="N62" s="161"/>
      <c r="O62" s="160">
        <v>5662</v>
      </c>
      <c r="P62" s="161">
        <v>537.62</v>
      </c>
      <c r="Q62" s="160">
        <v>1072</v>
      </c>
      <c r="R62" s="161">
        <v>522.32000000000005</v>
      </c>
      <c r="S62" s="158"/>
      <c r="W62" s="132"/>
    </row>
    <row r="63" spans="1:23" s="134" customFormat="1" ht="14.25" customHeight="1" x14ac:dyDescent="0.2">
      <c r="A63" s="131" t="s">
        <v>99</v>
      </c>
      <c r="B63" s="123"/>
      <c r="C63" s="123"/>
      <c r="D63" s="123"/>
      <c r="E63" s="123"/>
      <c r="F63" s="123"/>
      <c r="G63" s="123"/>
      <c r="H63" s="123"/>
      <c r="I63" s="133"/>
      <c r="J63" s="131" t="s">
        <v>99</v>
      </c>
      <c r="K63" s="123"/>
      <c r="L63" s="123"/>
      <c r="M63" s="123"/>
      <c r="N63" s="123"/>
      <c r="O63" s="123"/>
      <c r="P63" s="123"/>
      <c r="Q63" s="123"/>
      <c r="R63" s="133"/>
      <c r="W63" s="135"/>
    </row>
    <row r="64" spans="1:23" s="134" customFormat="1" ht="14.25" customHeight="1" x14ac:dyDescent="0.2">
      <c r="A64" s="131" t="s">
        <v>100</v>
      </c>
      <c r="B64" s="136"/>
      <c r="C64" s="137"/>
      <c r="D64" s="137"/>
      <c r="E64" s="138"/>
      <c r="F64" s="139"/>
      <c r="G64" s="140"/>
      <c r="H64" s="139"/>
      <c r="I64" s="140"/>
      <c r="J64" s="131" t="s">
        <v>100</v>
      </c>
      <c r="K64" s="136"/>
      <c r="L64" s="137"/>
      <c r="M64" s="137"/>
      <c r="N64" s="138"/>
      <c r="O64" s="139"/>
      <c r="P64" s="140"/>
      <c r="Q64" s="139"/>
      <c r="R64" s="140"/>
      <c r="W64" s="135"/>
    </row>
    <row r="65" spans="1:18" x14ac:dyDescent="0.2">
      <c r="A65" s="85" t="s">
        <v>101</v>
      </c>
      <c r="B65" s="2"/>
      <c r="C65" s="60"/>
      <c r="D65" s="2"/>
      <c r="E65" s="60"/>
      <c r="F65" s="2"/>
      <c r="G65" s="60"/>
      <c r="H65" s="2"/>
      <c r="I65" s="60"/>
      <c r="J65" s="85" t="s">
        <v>101</v>
      </c>
      <c r="K65" s="2"/>
      <c r="L65" s="60"/>
      <c r="M65" s="2"/>
      <c r="N65" s="60"/>
      <c r="O65" s="2"/>
      <c r="P65" s="60"/>
      <c r="Q65" s="2"/>
      <c r="R65" s="60"/>
    </row>
    <row r="66" spans="1:18" x14ac:dyDescent="0.2">
      <c r="A66" s="27"/>
      <c r="B66" s="22"/>
      <c r="C66" s="23"/>
      <c r="D66" s="22"/>
      <c r="E66" s="23"/>
      <c r="F66" s="22"/>
      <c r="G66" s="23"/>
      <c r="H66" s="22"/>
      <c r="I66" s="23"/>
      <c r="J66" s="7"/>
      <c r="K66" s="7"/>
      <c r="L66" s="61"/>
      <c r="M66" s="7"/>
      <c r="N66" s="61"/>
      <c r="O66" s="7"/>
      <c r="P66" s="61"/>
      <c r="Q66" s="7"/>
      <c r="R66" s="61"/>
    </row>
    <row r="67" spans="1:18" x14ac:dyDescent="0.2">
      <c r="A67" s="11"/>
      <c r="B67" s="7"/>
      <c r="C67" s="61"/>
      <c r="D67" s="7"/>
      <c r="E67" s="61"/>
      <c r="F67" s="7"/>
      <c r="G67" s="61"/>
      <c r="H67" s="7"/>
      <c r="I67" s="61"/>
      <c r="J67" s="7"/>
      <c r="K67" s="7"/>
      <c r="L67" s="61"/>
      <c r="M67" s="7"/>
      <c r="N67" s="61"/>
      <c r="O67" s="7"/>
      <c r="P67" s="61"/>
      <c r="Q67" s="7"/>
      <c r="R67" s="61"/>
    </row>
    <row r="68" spans="1:18" x14ac:dyDescent="0.2">
      <c r="A68" s="7"/>
      <c r="B68" s="7"/>
      <c r="C68" s="61"/>
      <c r="D68" s="7"/>
      <c r="E68" s="61"/>
      <c r="F68" s="7"/>
      <c r="G68" s="61"/>
      <c r="H68" s="7"/>
      <c r="I68" s="61"/>
      <c r="J68" s="7"/>
      <c r="K68" s="7"/>
      <c r="L68" s="61"/>
      <c r="M68" s="7"/>
      <c r="N68" s="61"/>
      <c r="O68" s="7"/>
      <c r="P68" s="61"/>
      <c r="Q68" s="7"/>
      <c r="R68" s="61"/>
    </row>
    <row r="69" spans="1:18" x14ac:dyDescent="0.2">
      <c r="A69" s="7"/>
      <c r="B69" s="7"/>
      <c r="C69" s="61"/>
      <c r="D69" s="7"/>
      <c r="E69" s="61"/>
      <c r="F69" s="7"/>
      <c r="G69" s="61"/>
      <c r="H69" s="7"/>
      <c r="I69" s="61"/>
      <c r="J69" s="7"/>
      <c r="K69" s="7"/>
      <c r="L69" s="61"/>
      <c r="M69" s="7"/>
      <c r="N69" s="61"/>
      <c r="O69" s="7"/>
      <c r="P69" s="61"/>
      <c r="Q69" s="7"/>
      <c r="R69" s="61"/>
    </row>
    <row r="70" spans="1:18" x14ac:dyDescent="0.2">
      <c r="A70" s="7"/>
      <c r="B70" s="7"/>
      <c r="C70" s="61"/>
      <c r="D70" s="7"/>
      <c r="E70" s="61"/>
      <c r="F70" s="7"/>
      <c r="G70" s="61"/>
      <c r="H70" s="7"/>
      <c r="I70" s="61"/>
      <c r="J70" s="7"/>
      <c r="K70" s="7"/>
      <c r="L70" s="61"/>
      <c r="M70" s="7"/>
      <c r="N70" s="61"/>
      <c r="O70" s="7"/>
      <c r="P70" s="61"/>
      <c r="Q70" s="7"/>
      <c r="R70" s="61"/>
    </row>
    <row r="71" spans="1:18" x14ac:dyDescent="0.2">
      <c r="A71" s="7"/>
      <c r="B71" s="7"/>
      <c r="C71" s="61"/>
      <c r="D71" s="7"/>
      <c r="E71" s="61"/>
      <c r="F71" s="7"/>
      <c r="G71" s="61"/>
      <c r="H71" s="7"/>
      <c r="I71" s="61"/>
      <c r="J71" s="7"/>
      <c r="K71" s="7"/>
      <c r="L71" s="61"/>
      <c r="M71" s="7"/>
      <c r="N71" s="61"/>
      <c r="O71" s="7"/>
      <c r="P71" s="61"/>
      <c r="Q71" s="7"/>
      <c r="R71" s="61"/>
    </row>
    <row r="72" spans="1:18" x14ac:dyDescent="0.2">
      <c r="A72" s="7"/>
      <c r="B72" s="7"/>
      <c r="C72" s="61"/>
      <c r="D72" s="7"/>
      <c r="E72" s="61"/>
      <c r="F72" s="7"/>
      <c r="G72" s="61"/>
      <c r="H72" s="7"/>
      <c r="I72" s="61"/>
      <c r="J72" s="7"/>
      <c r="K72" s="7"/>
      <c r="L72" s="61"/>
      <c r="M72" s="7"/>
      <c r="N72" s="61"/>
      <c r="O72" s="7"/>
      <c r="P72" s="61"/>
      <c r="Q72" s="7"/>
      <c r="R72" s="61"/>
    </row>
    <row r="73" spans="1:18" x14ac:dyDescent="0.2">
      <c r="A73" s="7"/>
      <c r="B73" s="7"/>
      <c r="C73" s="61"/>
      <c r="D73" s="7"/>
      <c r="E73" s="61"/>
      <c r="F73" s="7"/>
      <c r="G73" s="61"/>
      <c r="H73" s="7"/>
      <c r="I73" s="61"/>
      <c r="J73" s="7"/>
      <c r="K73" s="7"/>
      <c r="L73" s="61"/>
      <c r="M73" s="7"/>
      <c r="N73" s="61"/>
      <c r="O73" s="7"/>
      <c r="P73" s="61"/>
      <c r="Q73" s="7"/>
      <c r="R73" s="61"/>
    </row>
    <row r="74" spans="1:18" x14ac:dyDescent="0.2">
      <c r="A74" s="7"/>
      <c r="B74" s="7"/>
      <c r="C74" s="61"/>
      <c r="D74" s="7"/>
      <c r="E74" s="61"/>
      <c r="F74" s="7"/>
      <c r="G74" s="61"/>
      <c r="H74" s="7"/>
      <c r="I74" s="61"/>
      <c r="J74" s="7"/>
      <c r="K74" s="7"/>
      <c r="L74" s="61"/>
      <c r="M74" s="7"/>
      <c r="N74" s="61"/>
      <c r="O74" s="7"/>
      <c r="P74" s="61"/>
      <c r="Q74" s="7"/>
      <c r="R74" s="61"/>
    </row>
    <row r="75" spans="1:18" x14ac:dyDescent="0.2">
      <c r="A75" s="7"/>
      <c r="B75" s="7"/>
      <c r="C75" s="61"/>
      <c r="D75" s="7"/>
      <c r="E75" s="61"/>
      <c r="F75" s="7"/>
      <c r="G75" s="61"/>
      <c r="H75" s="7"/>
      <c r="I75" s="61"/>
      <c r="J75" s="7"/>
      <c r="K75" s="7"/>
      <c r="L75" s="61"/>
      <c r="M75" s="7"/>
      <c r="N75" s="61"/>
      <c r="O75" s="7"/>
      <c r="P75" s="61"/>
      <c r="Q75" s="7"/>
      <c r="R75" s="61"/>
    </row>
    <row r="76" spans="1:18" x14ac:dyDescent="0.2">
      <c r="A76" s="7"/>
      <c r="B76" s="7"/>
      <c r="C76" s="61"/>
      <c r="D76" s="7"/>
      <c r="E76" s="61"/>
      <c r="F76" s="7"/>
      <c r="G76" s="61"/>
      <c r="H76" s="7"/>
      <c r="I76" s="61"/>
      <c r="J76" s="7"/>
      <c r="K76" s="7"/>
      <c r="L76" s="61"/>
      <c r="M76" s="7"/>
      <c r="N76" s="61"/>
      <c r="O76" s="7"/>
      <c r="P76" s="61"/>
      <c r="Q76" s="7"/>
      <c r="R76" s="61"/>
    </row>
  </sheetData>
  <mergeCells count="47">
    <mergeCell ref="A39:I39"/>
    <mergeCell ref="J39:R39"/>
    <mergeCell ref="O45:P45"/>
    <mergeCell ref="Q45:R45"/>
    <mergeCell ref="H45:I45"/>
    <mergeCell ref="A42:I42"/>
    <mergeCell ref="J42:R42"/>
    <mergeCell ref="K45:L45"/>
    <mergeCell ref="M45:N45"/>
    <mergeCell ref="B44:I44"/>
    <mergeCell ref="K44:R44"/>
    <mergeCell ref="B45:C45"/>
    <mergeCell ref="D45:E45"/>
    <mergeCell ref="F45:G45"/>
    <mergeCell ref="A44:A46"/>
    <mergeCell ref="J44:J46"/>
    <mergeCell ref="Q14:R14"/>
    <mergeCell ref="K14:L14"/>
    <mergeCell ref="M14:N14"/>
    <mergeCell ref="A37:I37"/>
    <mergeCell ref="J37:R37"/>
    <mergeCell ref="A13:A15"/>
    <mergeCell ref="J13:J15"/>
    <mergeCell ref="J10:R10"/>
    <mergeCell ref="A41:I41"/>
    <mergeCell ref="J41:R41"/>
    <mergeCell ref="A40:I40"/>
    <mergeCell ref="J40:R40"/>
    <mergeCell ref="A38:I38"/>
    <mergeCell ref="J38:R38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J9:R9"/>
    <mergeCell ref="A6:I6"/>
    <mergeCell ref="J6:R6"/>
    <mergeCell ref="A7:I7"/>
    <mergeCell ref="J7:R7"/>
    <mergeCell ref="A8:I8"/>
    <mergeCell ref="J8:R8"/>
    <mergeCell ref="A9:I9"/>
  </mergeCells>
  <pageMargins left="0.78740157480314965" right="0.39370078740157483" top="0.39370078740157483" bottom="0.19685039370078741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u travnju 2023.</vt:lpstr>
      <vt:lpstr>u travnju 2023.-prema svotama</vt:lpstr>
      <vt:lpstr>u travnju 2023.-svote bez MU</vt:lpstr>
      <vt:lpstr>'u travnju 2023.'!Podrucje_ispisa</vt:lpstr>
      <vt:lpstr>'u travnju 2023.-prema svotama'!Podrucje_ispisa</vt:lpstr>
      <vt:lpstr>'u travnju 2023.-svote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Tomislav Oštarić</cp:lastModifiedBy>
  <cp:lastPrinted>2023-03-29T11:19:05Z</cp:lastPrinted>
  <dcterms:created xsi:type="dcterms:W3CDTF">2012-01-05T13:22:43Z</dcterms:created>
  <dcterms:modified xsi:type="dcterms:W3CDTF">2023-04-19T12:06:37Z</dcterms:modified>
</cp:coreProperties>
</file>