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svibnju 2023." sheetId="7" r:id="rId1"/>
    <sheet name="u svibnju 2023.-prema svotama" sheetId="6" r:id="rId2"/>
    <sheet name="u svibnju 2023.-svote bez MU" sheetId="8" r:id="rId3"/>
  </sheets>
  <definedNames>
    <definedName name="_xlnm.Print_Area" localSheetId="0">'u svibnju 2023.'!$A$1:$E$55</definedName>
    <definedName name="_xlnm.Print_Area" localSheetId="1">'u svibnju 2023.-prema svotama'!$A$1:$R$68</definedName>
    <definedName name="_xlnm.Print_Area" localSheetId="2">'u svibnju 2023.-svote bez MU'!$A$1:$R$67</definedName>
  </definedNames>
  <calcPr calcId="162913"/>
</workbook>
</file>

<file path=xl/calcChain.xml><?xml version="1.0" encoding="utf-8"?>
<calcChain xmlns="http://schemas.openxmlformats.org/spreadsheetml/2006/main">
  <c r="E46" i="7" l="1"/>
  <c r="A10" i="6" l="1"/>
  <c r="T25" i="7" l="1"/>
  <c r="V19" i="7" l="1"/>
  <c r="U30" i="7"/>
  <c r="T30" i="7"/>
  <c r="U38" i="7"/>
  <c r="T38" i="7"/>
  <c r="E43" i="7"/>
  <c r="D43" i="7"/>
  <c r="U23" i="7"/>
  <c r="U20" i="7"/>
  <c r="U19" i="7"/>
  <c r="T23" i="7"/>
  <c r="T20" i="7"/>
  <c r="T19" i="7"/>
  <c r="E35" i="7"/>
  <c r="D35" i="7"/>
  <c r="C35" i="7"/>
  <c r="B35" i="7"/>
  <c r="W56" i="8"/>
  <c r="E45" i="7"/>
  <c r="D45" i="7"/>
  <c r="E44" i="7"/>
  <c r="D44" i="7"/>
  <c r="C46" i="7"/>
  <c r="E38" i="7"/>
  <c r="E37" i="7"/>
  <c r="E36" i="7"/>
  <c r="E34" i="7"/>
  <c r="D37" i="7"/>
  <c r="D36" i="7"/>
  <c r="D34" i="7"/>
  <c r="C38" i="7"/>
  <c r="C37" i="7"/>
  <c r="C36" i="7"/>
  <c r="C34" i="7"/>
  <c r="B38" i="7"/>
  <c r="B37" i="7"/>
  <c r="B36" i="7"/>
  <c r="B34" i="7"/>
  <c r="C45" i="7"/>
  <c r="C44" i="7"/>
  <c r="C43" i="7"/>
  <c r="B44" i="7"/>
  <c r="B43" i="7"/>
  <c r="E30" i="7"/>
  <c r="E29" i="7"/>
  <c r="E28" i="7"/>
  <c r="E27" i="7"/>
  <c r="D29" i="7"/>
  <c r="D28" i="7"/>
  <c r="D27" i="7"/>
  <c r="C30" i="7"/>
  <c r="C29" i="7"/>
  <c r="C28" i="7"/>
  <c r="C27" i="7"/>
  <c r="B30" i="7"/>
  <c r="B29" i="7"/>
  <c r="B28" i="7"/>
  <c r="B27" i="7"/>
  <c r="E14" i="7"/>
  <c r="E15" i="7"/>
  <c r="E16" i="7"/>
  <c r="E17" i="7"/>
  <c r="E18" i="7"/>
  <c r="E19" i="7"/>
  <c r="E20" i="7"/>
  <c r="E21" i="7"/>
  <c r="E22" i="7"/>
  <c r="E23" i="7"/>
  <c r="W18" i="8" s="1"/>
  <c r="D20" i="7"/>
  <c r="D22" i="7"/>
  <c r="D21" i="7"/>
  <c r="D19" i="7"/>
  <c r="D17" i="7"/>
  <c r="D16" i="7"/>
  <c r="D15" i="7"/>
  <c r="D18" i="7"/>
  <c r="D14" i="7"/>
  <c r="C21" i="7"/>
  <c r="C22" i="7"/>
  <c r="C23" i="7"/>
  <c r="B23" i="7"/>
  <c r="B22" i="7"/>
  <c r="B21" i="7"/>
  <c r="C20" i="7"/>
  <c r="B20" i="7"/>
  <c r="C19" i="7"/>
  <c r="B19" i="7"/>
  <c r="C17" i="7"/>
  <c r="B17" i="7"/>
  <c r="C16" i="7"/>
  <c r="B16" i="7"/>
  <c r="C15" i="7"/>
  <c r="B15" i="7"/>
  <c r="C18" i="7"/>
  <c r="B18" i="7"/>
  <c r="C14" i="7"/>
  <c r="B14" i="7"/>
  <c r="J43" i="6"/>
  <c r="A43" i="6"/>
  <c r="J11" i="6"/>
  <c r="A10" i="8"/>
  <c r="J43" i="8" s="1"/>
  <c r="B45" i="7" l="1"/>
  <c r="P50" i="7" s="1"/>
  <c r="D30" i="7"/>
  <c r="J11" i="8"/>
  <c r="A43" i="8"/>
  <c r="D38" i="7"/>
  <c r="D23" i="7"/>
  <c r="P49" i="7" l="1"/>
  <c r="R51" i="7" s="1"/>
  <c r="Q49" i="7"/>
  <c r="T51" i="7" s="1"/>
  <c r="Q51" i="7"/>
  <c r="B46" i="7"/>
  <c r="Q50" i="7"/>
  <c r="S51" i="7" s="1"/>
  <c r="D46" i="7"/>
  <c r="S25" i="7" s="1"/>
  <c r="P25" i="7" l="1"/>
  <c r="R25" i="7"/>
  <c r="R26" i="7"/>
</calcChain>
</file>

<file path=xl/sharedStrings.xml><?xml version="1.0" encoding="utf-8"?>
<sst xmlns="http://schemas.openxmlformats.org/spreadsheetml/2006/main" count="436" uniqueCount="105">
  <si>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</si>
  <si>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</si>
  <si>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</si>
  <si>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</si>
  <si>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</si>
  <si>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</si>
  <si>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</si>
  <si>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</si>
  <si>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</si>
  <si>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</si>
  <si>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</si>
  <si>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</si>
  <si>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</si>
  <si>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</si>
  <si>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</si>
  <si>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</si>
  <si>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</si>
  <si>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</si>
  <si>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</si>
  <si>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</si>
  <si>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</si>
  <si>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</si>
  <si>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</si>
  <si>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</si>
  <si>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</si>
  <si>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</si>
  <si>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Broj 
 korisnika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</si>
  <si>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</si>
  <si>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</si>
  <si>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</si>
  <si>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</si>
  <si>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</si>
  <si>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</si>
  <si>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</si>
  <si>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</si>
  <si>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</si>
  <si>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</si>
  <si>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</si>
  <si>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</si>
  <si>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</si>
  <si>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</si>
  <si>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</si>
  <si>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</si>
  <si>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</si>
  <si>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</si>
  <si>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</si>
  <si>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</si>
  <si>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</si>
  <si>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</si>
  <si>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</si>
  <si>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</si>
  <si>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</si>
  <si>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</si>
  <si>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</si>
  <si>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</si>
  <si>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</si>
  <si>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</si>
  <si>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</si>
  <si>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</si>
  <si>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</si>
  <si>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</si>
  <si>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</si>
  <si>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</si>
  <si>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</si>
  <si>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</si>
  <si>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</si>
  <si>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</si>
  <si>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</si>
  <si>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</si>
  <si>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</si>
  <si>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</si>
  <si>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</si>
  <si>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</si>
  <si>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</si>
  <si>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</si>
  <si>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</si>
  <si>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</si>
  <si>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</si>
  <si>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</si>
  <si>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</si>
  <si>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</si>
  <si>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</si>
  <si>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</si>
  <si>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</si>
  <si>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</si>
  <si>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</si>
  <si>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</si>
  <si>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</si>
  <si>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</si>
  <si>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</si>
  <si>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</si>
  <si>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</si>
  <si>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</si>
  <si>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</si>
  <si>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</si>
  <si>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Prosječna 
netomirovina u eurima (EUR)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</si>
  <si>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</si>
  <si>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</si>
  <si>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</si>
  <si>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</si>
  <si>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</si>
  <si>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>za travanj 2023. (isplata u svibnju 2023.)</t>
  </si>
  <si>
    <t xml:space="preserve">         </t>
  </si>
  <si>
    <t xml:space="preserve">          </t>
  </si>
  <si>
    <t xml:space="preserve">Prosječna mirovina umanjena je za porez i prirez, a stupanjem na snagu Zakona o izmjenama i dopunama Zakona o doprinosima (NN 33/23), od travnja 2023. ne obračunava se dodatni doprinos za zdravstveno osiguranje.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</si>
</sst>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1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7" fillId="2" borderId="0" xfId="0" applyFont="1" applyFill="1" applyBorder="1"/>
    <xf numFmtId="0" fontId="15" fillId="2" borderId="0" xfId="0" applyFont="1" applyFill="1" applyBorder="1"/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19" fillId="2" borderId="0" xfId="0" applyFont="1" applyFill="1" applyBorder="1"/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8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1" fontId="12" fillId="2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Normal="100" workbookViewId="0">
      <selection activeCell="G50" sqref="G50"/>
    </sheetView>
  </sheetViews>
  <sheetFormatPr defaultRowHeight="12.75" x14ac:dyDescent="0.2"/>
  <cols>
    <col min="1" max="1" width="53.28515625" style="5" customWidth="1"/>
    <col min="2" max="2" width="11.140625" style="5" customWidth="1"/>
    <col min="3" max="3" width="12" style="26" customWidth="1"/>
    <col min="4" max="4" width="12.42578125" style="5" customWidth="1"/>
    <col min="5" max="5" width="12.140625" style="26" customWidth="1"/>
    <col min="6" max="6" width="9.140625" style="5"/>
    <col min="7" max="7" width="13" style="5" customWidth="1"/>
    <col min="8" max="13" width="9.140625" style="5"/>
    <col min="14" max="14" width="9.140625" style="46"/>
    <col min="15" max="20" width="9.140625" style="49"/>
    <col min="21" max="22" width="9.140625" style="50"/>
    <col min="23" max="23" width="9.140625" style="44"/>
    <col min="24" max="16384" width="9.140625" style="5"/>
  </cols>
  <sheetData>
    <row r="1" spans="1:23" x14ac:dyDescent="0.2">
      <c r="A1" s="7" t="s">
        <v>21</v>
      </c>
      <c r="B1" s="7"/>
      <c r="C1" s="58"/>
      <c r="O1" s="151"/>
      <c r="P1" s="151"/>
      <c r="Q1" s="151"/>
      <c r="R1" s="151"/>
      <c r="S1" s="151"/>
      <c r="T1" s="151"/>
      <c r="U1" s="152"/>
      <c r="V1" s="152"/>
    </row>
    <row r="2" spans="1:23" x14ac:dyDescent="0.2">
      <c r="A2" s="7" t="s">
        <v>22</v>
      </c>
      <c r="B2" s="7"/>
      <c r="C2" s="58"/>
      <c r="O2" s="151"/>
      <c r="P2" s="151"/>
      <c r="Q2" s="151"/>
      <c r="R2" s="151"/>
      <c r="S2" s="151"/>
      <c r="T2" s="151"/>
      <c r="U2" s="152"/>
      <c r="V2" s="152"/>
    </row>
    <row r="3" spans="1:23" x14ac:dyDescent="0.2">
      <c r="A3" s="27" t="s">
        <v>0</v>
      </c>
      <c r="B3" s="28"/>
      <c r="C3" s="59"/>
      <c r="O3" s="151"/>
      <c r="P3" s="151"/>
      <c r="Q3" s="151"/>
      <c r="R3" s="151"/>
      <c r="S3" s="151"/>
      <c r="T3" s="151"/>
      <c r="U3" s="152"/>
      <c r="V3" s="152"/>
    </row>
    <row r="4" spans="1:23" ht="9" customHeight="1" x14ac:dyDescent="0.2">
      <c r="A4" s="27"/>
      <c r="B4" s="28"/>
      <c r="C4" s="59"/>
      <c r="O4" s="151"/>
      <c r="P4" s="151"/>
      <c r="Q4" s="151"/>
      <c r="R4" s="151"/>
      <c r="S4" s="151"/>
      <c r="T4" s="151"/>
      <c r="U4" s="152"/>
      <c r="V4" s="152"/>
    </row>
    <row r="5" spans="1:23" ht="9" customHeight="1" x14ac:dyDescent="0.2">
      <c r="A5" s="68"/>
      <c r="B5" s="67"/>
      <c r="C5" s="59"/>
      <c r="O5" s="151"/>
      <c r="P5" s="151"/>
      <c r="Q5" s="151"/>
      <c r="R5" s="151"/>
      <c r="S5" s="151"/>
      <c r="T5" s="151"/>
      <c r="U5" s="152"/>
      <c r="V5" s="152"/>
    </row>
    <row r="6" spans="1:23" ht="9" customHeight="1" x14ac:dyDescent="0.2">
      <c r="A6" s="68"/>
      <c r="B6" s="67"/>
      <c r="C6" s="59"/>
      <c r="O6" s="151"/>
      <c r="P6" s="151"/>
      <c r="Q6" s="151"/>
      <c r="R6" s="151"/>
      <c r="S6" s="151"/>
      <c r="T6" s="151"/>
      <c r="U6" s="152"/>
      <c r="V6" s="152"/>
    </row>
    <row r="7" spans="1:23" x14ac:dyDescent="0.2">
      <c r="A7" s="162" t="s">
        <v>23</v>
      </c>
      <c r="B7" s="162"/>
      <c r="C7" s="162"/>
      <c r="D7" s="162"/>
      <c r="E7" s="162"/>
      <c r="O7" s="151"/>
      <c r="P7" s="151"/>
      <c r="Q7" s="151"/>
      <c r="R7" s="151"/>
      <c r="S7" s="151"/>
      <c r="T7" s="151"/>
      <c r="U7" s="152"/>
      <c r="V7" s="152"/>
    </row>
    <row r="8" spans="1:23" x14ac:dyDescent="0.2">
      <c r="A8" s="162" t="s">
        <v>101</v>
      </c>
      <c r="B8" s="162"/>
      <c r="C8" s="162"/>
      <c r="D8" s="162"/>
      <c r="E8" s="162"/>
      <c r="O8" s="151"/>
      <c r="P8" s="151"/>
      <c r="Q8" s="151"/>
      <c r="R8" s="151"/>
      <c r="S8" s="151"/>
      <c r="T8" s="151"/>
      <c r="U8" s="152"/>
      <c r="V8" s="152"/>
    </row>
    <row r="9" spans="1:23" ht="21" customHeight="1" x14ac:dyDescent="0.2">
      <c r="A9" s="8"/>
      <c r="B9" s="8"/>
      <c r="E9" s="65"/>
      <c r="O9" s="151"/>
      <c r="P9" s="151"/>
      <c r="Q9" s="151"/>
      <c r="R9" s="151"/>
      <c r="S9" s="151"/>
      <c r="T9" s="151"/>
      <c r="U9" s="152"/>
      <c r="V9" s="152"/>
    </row>
    <row r="10" spans="1:23" x14ac:dyDescent="0.2">
      <c r="A10" s="163" t="s">
        <v>24</v>
      </c>
      <c r="B10" s="163" t="s">
        <v>14</v>
      </c>
      <c r="C10" s="165" t="s">
        <v>95</v>
      </c>
      <c r="D10" s="169" t="s">
        <v>25</v>
      </c>
      <c r="E10" s="170"/>
      <c r="O10" s="151"/>
      <c r="P10" s="151"/>
      <c r="Q10" s="151"/>
      <c r="R10" s="151"/>
      <c r="S10" s="151"/>
      <c r="T10" s="151"/>
      <c r="U10" s="152"/>
      <c r="V10" s="152"/>
    </row>
    <row r="11" spans="1:23" ht="37.5" customHeight="1" x14ac:dyDescent="0.2">
      <c r="A11" s="164"/>
      <c r="B11" s="164"/>
      <c r="C11" s="166"/>
      <c r="D11" s="73" t="s">
        <v>26</v>
      </c>
      <c r="E11" s="72" t="s">
        <v>95</v>
      </c>
      <c r="O11" s="155" t="s">
        <v>69</v>
      </c>
      <c r="W11" s="43"/>
    </row>
    <row r="12" spans="1:23" x14ac:dyDescent="0.2">
      <c r="A12" s="32"/>
      <c r="B12" s="32"/>
      <c r="C12" s="60"/>
      <c r="D12" s="32"/>
      <c r="W12" s="43"/>
    </row>
    <row r="13" spans="1:23" x14ac:dyDescent="0.2">
      <c r="A13" s="27" t="s">
        <v>27</v>
      </c>
      <c r="B13" s="27"/>
      <c r="C13" s="61"/>
      <c r="D13" s="27"/>
      <c r="P13" s="49" t="s">
        <v>66</v>
      </c>
      <c r="R13" s="155" t="s">
        <v>70</v>
      </c>
      <c r="W13" s="43"/>
    </row>
    <row r="14" spans="1:23" ht="18.75" customHeight="1" x14ac:dyDescent="0.2">
      <c r="A14" s="83" t="s">
        <v>28</v>
      </c>
      <c r="B14" s="84">
        <f>P14</f>
        <v>498790</v>
      </c>
      <c r="C14" s="85">
        <f>Q14</f>
        <v>437.43</v>
      </c>
      <c r="D14" s="83">
        <f>R14</f>
        <v>404567</v>
      </c>
      <c r="E14" s="85">
        <f>S14</f>
        <v>510.16</v>
      </c>
      <c r="O14" s="49" t="s">
        <v>56</v>
      </c>
      <c r="P14" s="49">
        <v>498790</v>
      </c>
      <c r="Q14" s="49">
        <v>437.43</v>
      </c>
      <c r="R14" s="156">
        <v>404567</v>
      </c>
      <c r="S14" s="156">
        <v>510.16</v>
      </c>
      <c r="W14" s="43"/>
    </row>
    <row r="15" spans="1:23" x14ac:dyDescent="0.2">
      <c r="A15" s="78" t="s">
        <v>40</v>
      </c>
      <c r="B15" s="86">
        <f>P16</f>
        <v>49145</v>
      </c>
      <c r="C15" s="87">
        <f>Q16</f>
        <v>566.65</v>
      </c>
      <c r="D15" s="88">
        <f>R16</f>
        <v>43336</v>
      </c>
      <c r="E15" s="87">
        <f>S16</f>
        <v>595.26</v>
      </c>
      <c r="O15" s="49" t="s">
        <v>57</v>
      </c>
      <c r="P15" s="49">
        <v>210195</v>
      </c>
      <c r="Q15" s="49">
        <v>422.65</v>
      </c>
      <c r="R15" s="156">
        <v>174159</v>
      </c>
      <c r="S15" s="156">
        <v>468.56</v>
      </c>
      <c r="W15" s="43"/>
    </row>
    <row r="16" spans="1:23" x14ac:dyDescent="0.2">
      <c r="A16" s="78" t="s">
        <v>73</v>
      </c>
      <c r="B16" s="86">
        <f>P18</f>
        <v>76986</v>
      </c>
      <c r="C16" s="87">
        <f>Q18</f>
        <v>385.43</v>
      </c>
      <c r="D16" s="88">
        <f>R18</f>
        <v>66726</v>
      </c>
      <c r="E16" s="87">
        <f>S18</f>
        <v>433.16</v>
      </c>
      <c r="O16" s="49" t="s">
        <v>58</v>
      </c>
      <c r="P16" s="49">
        <v>49145</v>
      </c>
      <c r="Q16" s="49">
        <v>566.65</v>
      </c>
      <c r="R16" s="156">
        <v>43336</v>
      </c>
      <c r="S16" s="156">
        <v>595.26</v>
      </c>
      <c r="W16" s="43"/>
    </row>
    <row r="17" spans="1:23" x14ac:dyDescent="0.2">
      <c r="A17" s="89" t="s">
        <v>29</v>
      </c>
      <c r="B17" s="90">
        <f>P20</f>
        <v>624921</v>
      </c>
      <c r="C17" s="91">
        <f>Q20</f>
        <v>441.19</v>
      </c>
      <c r="D17" s="92">
        <f>R20</f>
        <v>514629</v>
      </c>
      <c r="E17" s="91">
        <f>S20</f>
        <v>507.34</v>
      </c>
      <c r="O17" s="49" t="s">
        <v>59</v>
      </c>
      <c r="P17" s="49">
        <v>382</v>
      </c>
      <c r="Q17" s="49">
        <v>465.97</v>
      </c>
      <c r="R17" s="156">
        <v>374</v>
      </c>
      <c r="S17" s="156">
        <v>466.33</v>
      </c>
      <c r="W17" s="43"/>
    </row>
    <row r="18" spans="1:23" x14ac:dyDescent="0.2">
      <c r="A18" s="88" t="s">
        <v>30</v>
      </c>
      <c r="B18" s="86">
        <f>P15</f>
        <v>210195</v>
      </c>
      <c r="C18" s="87">
        <f>Q15</f>
        <v>422.65</v>
      </c>
      <c r="D18" s="88">
        <f>R15</f>
        <v>174159</v>
      </c>
      <c r="E18" s="87">
        <f>S15</f>
        <v>468.56</v>
      </c>
      <c r="O18" s="49" t="s">
        <v>60</v>
      </c>
      <c r="P18" s="49">
        <v>76986</v>
      </c>
      <c r="Q18" s="49">
        <v>385.43</v>
      </c>
      <c r="R18" s="156">
        <v>66726</v>
      </c>
      <c r="S18" s="156">
        <v>433.16</v>
      </c>
      <c r="W18" s="43"/>
    </row>
    <row r="19" spans="1:23" ht="15.75" customHeight="1" x14ac:dyDescent="0.2">
      <c r="A19" s="93" t="s">
        <v>41</v>
      </c>
      <c r="B19" s="86">
        <f>P17</f>
        <v>382</v>
      </c>
      <c r="C19" s="87">
        <f>Q17</f>
        <v>465.97</v>
      </c>
      <c r="D19" s="88">
        <f>R17</f>
        <v>374</v>
      </c>
      <c r="E19" s="87">
        <f>S17</f>
        <v>466.33</v>
      </c>
      <c r="O19" s="49" t="s">
        <v>61</v>
      </c>
      <c r="P19" s="49">
        <v>835498</v>
      </c>
      <c r="Q19" s="49">
        <v>436.54</v>
      </c>
      <c r="R19" s="156">
        <v>689162</v>
      </c>
      <c r="S19" s="156">
        <v>497.52</v>
      </c>
      <c r="T19" s="49">
        <f>SUM(P14:P18)-P19</f>
        <v>0</v>
      </c>
      <c r="U19" s="50">
        <f>SUM(R14:R18)-R19</f>
        <v>0</v>
      </c>
      <c r="V19" s="50">
        <f>SUM(P19,P21,P22)-P23</f>
        <v>0</v>
      </c>
      <c r="W19" s="43"/>
    </row>
    <row r="20" spans="1:23" x14ac:dyDescent="0.2">
      <c r="A20" s="89" t="s">
        <v>31</v>
      </c>
      <c r="B20" s="90">
        <f>P19</f>
        <v>835498</v>
      </c>
      <c r="C20" s="91">
        <f>Q19</f>
        <v>436.54</v>
      </c>
      <c r="D20" s="92">
        <f>R19</f>
        <v>689162</v>
      </c>
      <c r="E20" s="91">
        <f>S19</f>
        <v>497.52</v>
      </c>
      <c r="O20" s="49" t="s">
        <v>62</v>
      </c>
      <c r="P20" s="49">
        <v>624921</v>
      </c>
      <c r="Q20" s="49">
        <v>441.19</v>
      </c>
      <c r="R20" s="156">
        <v>514629</v>
      </c>
      <c r="S20" s="156">
        <v>507.34</v>
      </c>
      <c r="T20" s="49">
        <f>SUM(P14,P16,P18)-P20</f>
        <v>0</v>
      </c>
      <c r="U20" s="50">
        <f>SUM(R14,R16,R18)-R20</f>
        <v>0</v>
      </c>
      <c r="W20" s="43"/>
    </row>
    <row r="21" spans="1:23" x14ac:dyDescent="0.2">
      <c r="A21" s="88" t="s">
        <v>74</v>
      </c>
      <c r="B21" s="86">
        <f t="shared" ref="B21:E22" si="0">P21</f>
        <v>96039</v>
      </c>
      <c r="C21" s="87">
        <f t="shared" si="0"/>
        <v>329.32</v>
      </c>
      <c r="D21" s="88">
        <f t="shared" si="0"/>
        <v>90763</v>
      </c>
      <c r="E21" s="87">
        <f t="shared" si="0"/>
        <v>343.9</v>
      </c>
      <c r="O21" s="49" t="s">
        <v>63</v>
      </c>
      <c r="P21" s="49">
        <v>96039</v>
      </c>
      <c r="Q21" s="49">
        <v>329.32</v>
      </c>
      <c r="R21" s="156">
        <v>90763</v>
      </c>
      <c r="S21" s="156">
        <v>343.9</v>
      </c>
      <c r="W21" s="43"/>
    </row>
    <row r="22" spans="1:23" s="30" customFormat="1" ht="16.5" customHeight="1" x14ac:dyDescent="0.2">
      <c r="A22" s="88" t="s">
        <v>32</v>
      </c>
      <c r="B22" s="86">
        <f t="shared" si="0"/>
        <v>201520</v>
      </c>
      <c r="C22" s="87">
        <f t="shared" si="0"/>
        <v>349.83</v>
      </c>
      <c r="D22" s="88">
        <f t="shared" si="0"/>
        <v>168728</v>
      </c>
      <c r="E22" s="94">
        <f t="shared" si="0"/>
        <v>397.8</v>
      </c>
      <c r="G22" s="31"/>
      <c r="N22" s="47"/>
      <c r="O22" s="157" t="s">
        <v>64</v>
      </c>
      <c r="P22" s="157">
        <v>201520</v>
      </c>
      <c r="Q22" s="157">
        <v>349.83</v>
      </c>
      <c r="R22" s="157">
        <v>168728</v>
      </c>
      <c r="S22" s="157">
        <v>397.8</v>
      </c>
      <c r="T22" s="157"/>
      <c r="U22" s="158"/>
      <c r="V22" s="158"/>
      <c r="W22" s="45"/>
    </row>
    <row r="23" spans="1:23" ht="15.75" customHeight="1" x14ac:dyDescent="0.2">
      <c r="A23" s="95" t="s">
        <v>33</v>
      </c>
      <c r="B23" s="35">
        <f>SUM(P19,P21,P22)</f>
        <v>1133057</v>
      </c>
      <c r="C23" s="36">
        <f>Q23</f>
        <v>412.03</v>
      </c>
      <c r="D23" s="37">
        <f>SUM(D20:D22)</f>
        <v>948653</v>
      </c>
      <c r="E23" s="36">
        <f>S23</f>
        <v>465.09</v>
      </c>
      <c r="G23" s="26"/>
      <c r="O23" s="49" t="s">
        <v>65</v>
      </c>
      <c r="P23" s="49">
        <v>1133057</v>
      </c>
      <c r="Q23" s="49">
        <v>412.03</v>
      </c>
      <c r="R23" s="49">
        <v>948653</v>
      </c>
      <c r="S23" s="49">
        <v>465.09</v>
      </c>
      <c r="T23" s="49">
        <f>SUM(P19,P21,P22)-P23</f>
        <v>0</v>
      </c>
      <c r="U23" s="50">
        <f>SUM(R19,R21,R22)-R23</f>
        <v>0</v>
      </c>
      <c r="W23" s="43"/>
    </row>
    <row r="24" spans="1:23" ht="23.25" customHeight="1" x14ac:dyDescent="0.2">
      <c r="A24" s="33"/>
      <c r="B24" s="34"/>
      <c r="C24" s="62"/>
      <c r="D24" s="4"/>
      <c r="O24" s="49" t="s">
        <v>67</v>
      </c>
      <c r="P24" s="159">
        <v>1227071</v>
      </c>
      <c r="Q24" s="159">
        <v>445.67</v>
      </c>
      <c r="R24" s="156">
        <v>1042492</v>
      </c>
      <c r="S24" s="156">
        <v>499.9</v>
      </c>
      <c r="W24" s="43"/>
    </row>
    <row r="25" spans="1:23" x14ac:dyDescent="0.2">
      <c r="A25" s="27" t="s">
        <v>36</v>
      </c>
      <c r="B25" s="27"/>
      <c r="C25" s="61"/>
      <c r="D25" s="27"/>
      <c r="O25" s="49" t="s">
        <v>68</v>
      </c>
      <c r="P25" s="160">
        <f>B46-B38-B30-B23-B45</f>
        <v>0</v>
      </c>
      <c r="R25" s="49">
        <f>D46-D45-D38-D30-D23</f>
        <v>0</v>
      </c>
      <c r="S25" s="161">
        <f>((D23*E23)+(D30*E30)+(D38*E38)+(D45*E45))/D46</f>
        <v>499.90068120426821</v>
      </c>
      <c r="T25" s="49">
        <f>R20-R18-R16-R14</f>
        <v>0</v>
      </c>
      <c r="W25" s="43"/>
    </row>
    <row r="26" spans="1:23" x14ac:dyDescent="0.2">
      <c r="A26" s="11" t="s">
        <v>37</v>
      </c>
      <c r="B26" s="11"/>
      <c r="C26" s="63"/>
      <c r="D26" s="11"/>
      <c r="R26" s="49">
        <f>D46-D45-D38-D30-D23</f>
        <v>0</v>
      </c>
      <c r="W26" s="43"/>
    </row>
    <row r="27" spans="1:23" ht="18.75" customHeight="1" x14ac:dyDescent="0.2">
      <c r="A27" s="96" t="s">
        <v>28</v>
      </c>
      <c r="B27" s="83">
        <f t="shared" ref="B27:E29" si="1">P27</f>
        <v>6784</v>
      </c>
      <c r="C27" s="85">
        <f t="shared" si="1"/>
        <v>687.11</v>
      </c>
      <c r="D27" s="96">
        <f t="shared" si="1"/>
        <v>6698</v>
      </c>
      <c r="E27" s="85">
        <f t="shared" si="1"/>
        <v>690.04</v>
      </c>
      <c r="P27" s="49">
        <v>6784</v>
      </c>
      <c r="Q27" s="49">
        <v>687.11</v>
      </c>
      <c r="R27" s="49">
        <v>6698</v>
      </c>
      <c r="S27" s="49">
        <v>690.04</v>
      </c>
      <c r="W27" s="43"/>
    </row>
    <row r="28" spans="1:23" x14ac:dyDescent="0.2">
      <c r="A28" s="97" t="s">
        <v>34</v>
      </c>
      <c r="B28" s="88">
        <f t="shared" si="1"/>
        <v>8017</v>
      </c>
      <c r="C28" s="87">
        <f t="shared" si="1"/>
        <v>565.51</v>
      </c>
      <c r="D28" s="97">
        <f t="shared" si="1"/>
        <v>8012</v>
      </c>
      <c r="E28" s="87">
        <f t="shared" si="1"/>
        <v>565.73</v>
      </c>
      <c r="P28" s="49">
        <v>8017</v>
      </c>
      <c r="Q28" s="49">
        <v>565.51</v>
      </c>
      <c r="R28" s="49">
        <v>8012</v>
      </c>
      <c r="S28" s="49">
        <v>565.73</v>
      </c>
      <c r="W28" s="43"/>
    </row>
    <row r="29" spans="1:23" s="30" customFormat="1" ht="16.5" customHeight="1" x14ac:dyDescent="0.2">
      <c r="A29" s="97" t="s">
        <v>32</v>
      </c>
      <c r="B29" s="88">
        <f t="shared" si="1"/>
        <v>1231</v>
      </c>
      <c r="C29" s="87">
        <f t="shared" si="1"/>
        <v>654.71</v>
      </c>
      <c r="D29" s="97">
        <f t="shared" si="1"/>
        <v>1222</v>
      </c>
      <c r="E29" s="87">
        <f t="shared" si="1"/>
        <v>657.41</v>
      </c>
      <c r="N29" s="47"/>
      <c r="O29" s="157"/>
      <c r="P29" s="157">
        <v>1231</v>
      </c>
      <c r="Q29" s="157">
        <v>654.71</v>
      </c>
      <c r="R29" s="49">
        <v>1222</v>
      </c>
      <c r="S29" s="49">
        <v>657.41</v>
      </c>
      <c r="T29" s="157"/>
      <c r="U29" s="158"/>
      <c r="V29" s="158"/>
      <c r="W29" s="45"/>
    </row>
    <row r="30" spans="1:23" ht="15.75" customHeight="1" x14ac:dyDescent="0.2">
      <c r="A30" s="95" t="s">
        <v>1</v>
      </c>
      <c r="B30" s="37">
        <f>SUM(P27:P29)</f>
        <v>16032</v>
      </c>
      <c r="C30" s="36">
        <f>Q30</f>
        <v>623.80999999999995</v>
      </c>
      <c r="D30" s="37">
        <f>SUM(D27:D29)</f>
        <v>15932</v>
      </c>
      <c r="E30" s="36">
        <f>S30</f>
        <v>625.02</v>
      </c>
      <c r="P30" s="49">
        <v>16032</v>
      </c>
      <c r="Q30" s="49">
        <v>623.80999999999995</v>
      </c>
      <c r="R30" s="49">
        <v>15932</v>
      </c>
      <c r="S30" s="49">
        <v>625.02</v>
      </c>
      <c r="T30" s="49">
        <f>P30-P27-P28-P29</f>
        <v>0</v>
      </c>
      <c r="U30" s="50">
        <f>R30-R27-R28-R29</f>
        <v>0</v>
      </c>
      <c r="W30" s="43"/>
    </row>
    <row r="31" spans="1:23" ht="23.25" customHeight="1" x14ac:dyDescent="0.2">
      <c r="A31" s="14"/>
      <c r="B31" s="15"/>
      <c r="C31" s="16"/>
      <c r="D31" s="17"/>
      <c r="W31" s="43"/>
    </row>
    <row r="32" spans="1:23" x14ac:dyDescent="0.2">
      <c r="A32" s="168" t="s">
        <v>42</v>
      </c>
      <c r="B32" s="168"/>
      <c r="C32" s="168"/>
      <c r="D32" s="168"/>
      <c r="E32" s="168"/>
      <c r="W32" s="43"/>
    </row>
    <row r="33" spans="1:23" x14ac:dyDescent="0.2">
      <c r="A33" s="13" t="s">
        <v>43</v>
      </c>
      <c r="W33" s="43"/>
    </row>
    <row r="34" spans="1:23" ht="15" customHeight="1" x14ac:dyDescent="0.2">
      <c r="A34" s="83" t="s">
        <v>45</v>
      </c>
      <c r="B34" s="96">
        <f t="shared" ref="B34:E37" si="2">P34</f>
        <v>2457</v>
      </c>
      <c r="C34" s="98">
        <f t="shared" si="2"/>
        <v>477.74</v>
      </c>
      <c r="D34" s="96">
        <f t="shared" si="2"/>
        <v>2457</v>
      </c>
      <c r="E34" s="85">
        <f t="shared" si="2"/>
        <v>477.74</v>
      </c>
      <c r="P34" s="49">
        <v>2457</v>
      </c>
      <c r="Q34" s="49">
        <v>477.74</v>
      </c>
      <c r="R34" s="49">
        <v>2457</v>
      </c>
      <c r="S34" s="49">
        <v>477.74</v>
      </c>
      <c r="W34" s="43"/>
    </row>
    <row r="35" spans="1:23" ht="15" customHeight="1" x14ac:dyDescent="0.2">
      <c r="A35" s="99" t="s">
        <v>75</v>
      </c>
      <c r="B35" s="97">
        <f>P35</f>
        <v>1670</v>
      </c>
      <c r="C35" s="100">
        <f>Q35</f>
        <v>605.54999999999995</v>
      </c>
      <c r="D35" s="97">
        <f>R35</f>
        <v>1667</v>
      </c>
      <c r="E35" s="101">
        <f>S35</f>
        <v>605.78</v>
      </c>
      <c r="P35" s="49">
        <v>1670</v>
      </c>
      <c r="Q35" s="49">
        <v>605.54999999999995</v>
      </c>
      <c r="R35" s="49">
        <v>1667</v>
      </c>
      <c r="S35" s="49">
        <v>605.78</v>
      </c>
      <c r="W35" s="43"/>
    </row>
    <row r="36" spans="1:23" ht="15" customHeight="1" x14ac:dyDescent="0.2">
      <c r="A36" s="78" t="s">
        <v>74</v>
      </c>
      <c r="B36" s="97">
        <f t="shared" si="2"/>
        <v>52106</v>
      </c>
      <c r="C36" s="100">
        <f t="shared" si="2"/>
        <v>925.44</v>
      </c>
      <c r="D36" s="97">
        <f t="shared" si="2"/>
        <v>52042</v>
      </c>
      <c r="E36" s="101">
        <f t="shared" si="2"/>
        <v>925.95</v>
      </c>
      <c r="P36" s="49">
        <v>52106</v>
      </c>
      <c r="Q36" s="49">
        <v>925.44</v>
      </c>
      <c r="R36" s="49">
        <v>52042</v>
      </c>
      <c r="S36" s="49">
        <v>925.95</v>
      </c>
      <c r="W36" s="43"/>
    </row>
    <row r="37" spans="1:23" s="30" customFormat="1" ht="15" customHeight="1" x14ac:dyDescent="0.2">
      <c r="A37" s="78" t="s">
        <v>32</v>
      </c>
      <c r="B37" s="97">
        <f t="shared" si="2"/>
        <v>15022</v>
      </c>
      <c r="C37" s="100">
        <f t="shared" si="2"/>
        <v>1065.44</v>
      </c>
      <c r="D37" s="97">
        <f t="shared" si="2"/>
        <v>15014</v>
      </c>
      <c r="E37" s="101">
        <f t="shared" si="2"/>
        <v>1065.71</v>
      </c>
      <c r="N37" s="47"/>
      <c r="O37" s="157"/>
      <c r="P37" s="157">
        <v>15022</v>
      </c>
      <c r="Q37" s="157">
        <v>1065.44</v>
      </c>
      <c r="R37" s="157">
        <v>15014</v>
      </c>
      <c r="S37" s="157">
        <v>1065.71</v>
      </c>
      <c r="T37" s="157"/>
      <c r="U37" s="158"/>
      <c r="V37" s="158"/>
      <c r="W37" s="45"/>
    </row>
    <row r="38" spans="1:23" ht="17.25" customHeight="1" x14ac:dyDescent="0.2">
      <c r="A38" s="95" t="s">
        <v>1</v>
      </c>
      <c r="B38" s="37">
        <f>SUM(P34:P37)</f>
        <v>71255</v>
      </c>
      <c r="C38" s="36">
        <f>Q38</f>
        <v>932.02</v>
      </c>
      <c r="D38" s="37">
        <f>SUM(D34:D37)</f>
        <v>71180</v>
      </c>
      <c r="E38" s="36">
        <f>S38</f>
        <v>932.46</v>
      </c>
      <c r="P38" s="49">
        <v>71255</v>
      </c>
      <c r="Q38" s="49">
        <v>932.02</v>
      </c>
      <c r="R38" s="49">
        <v>71180</v>
      </c>
      <c r="S38" s="49">
        <v>932.46</v>
      </c>
      <c r="T38" s="49">
        <f>P38-P34-P35-P36-P37</f>
        <v>0</v>
      </c>
      <c r="U38" s="50">
        <f>R38-R34-R35-R36-R37</f>
        <v>0</v>
      </c>
      <c r="W38" s="43"/>
    </row>
    <row r="39" spans="1:23" ht="23.25" customHeight="1" x14ac:dyDescent="0.2">
      <c r="A39" s="11"/>
      <c r="B39" s="38"/>
      <c r="C39" s="64"/>
      <c r="D39" s="39"/>
      <c r="E39" s="66"/>
      <c r="W39" s="43"/>
    </row>
    <row r="40" spans="1:23" x14ac:dyDescent="0.2">
      <c r="A40" s="11" t="s">
        <v>38</v>
      </c>
      <c r="B40" s="11"/>
      <c r="C40" s="63"/>
      <c r="D40" s="11"/>
      <c r="W40" s="43"/>
    </row>
    <row r="41" spans="1:23" x14ac:dyDescent="0.2">
      <c r="A41" s="11" t="s">
        <v>39</v>
      </c>
      <c r="B41" s="11"/>
      <c r="C41" s="63"/>
      <c r="D41" s="11"/>
      <c r="W41" s="43"/>
    </row>
    <row r="42" spans="1:23" x14ac:dyDescent="0.2">
      <c r="A42" s="11" t="s">
        <v>51</v>
      </c>
      <c r="B42" s="11"/>
      <c r="C42" s="63"/>
      <c r="D42" s="11"/>
      <c r="W42" s="43"/>
    </row>
    <row r="43" spans="1:23" ht="18.75" customHeight="1" x14ac:dyDescent="0.2">
      <c r="A43" s="74" t="s">
        <v>34</v>
      </c>
      <c r="B43" s="75">
        <f t="shared" ref="B43:E44" si="3">P43</f>
        <v>5649</v>
      </c>
      <c r="C43" s="76">
        <f t="shared" si="3"/>
        <v>538.16999999999996</v>
      </c>
      <c r="D43" s="75">
        <f t="shared" si="3"/>
        <v>5649</v>
      </c>
      <c r="E43" s="77">
        <f t="shared" si="3"/>
        <v>538.16999999999996</v>
      </c>
      <c r="P43" s="49">
        <v>5649</v>
      </c>
      <c r="Q43" s="49">
        <v>538.16999999999996</v>
      </c>
      <c r="R43" s="49">
        <v>5649</v>
      </c>
      <c r="S43" s="49">
        <v>538.16999999999996</v>
      </c>
      <c r="W43" s="43"/>
    </row>
    <row r="44" spans="1:23" s="30" customFormat="1" ht="16.5" customHeight="1" x14ac:dyDescent="0.2">
      <c r="A44" s="78" t="s">
        <v>32</v>
      </c>
      <c r="B44" s="79">
        <f t="shared" si="3"/>
        <v>1078</v>
      </c>
      <c r="C44" s="80">
        <f t="shared" si="3"/>
        <v>522.26</v>
      </c>
      <c r="D44" s="81">
        <f t="shared" si="3"/>
        <v>1078</v>
      </c>
      <c r="E44" s="82">
        <f t="shared" si="3"/>
        <v>522.26</v>
      </c>
      <c r="N44" s="47"/>
      <c r="O44" s="157"/>
      <c r="P44" s="49">
        <v>1078</v>
      </c>
      <c r="Q44" s="49">
        <v>522.26</v>
      </c>
      <c r="R44" s="157">
        <v>1078</v>
      </c>
      <c r="S44" s="157">
        <v>522.26</v>
      </c>
      <c r="T44" s="157"/>
      <c r="U44" s="158"/>
      <c r="V44" s="158"/>
      <c r="W44" s="45"/>
    </row>
    <row r="45" spans="1:23" ht="15" customHeight="1" x14ac:dyDescent="0.2">
      <c r="A45" s="95" t="s">
        <v>1</v>
      </c>
      <c r="B45" s="37">
        <f>SUM(B43:B44)</f>
        <v>6727</v>
      </c>
      <c r="C45" s="36">
        <f>Q45</f>
        <v>535.62</v>
      </c>
      <c r="D45" s="40">
        <f>R45</f>
        <v>6727</v>
      </c>
      <c r="E45" s="36">
        <f>S45</f>
        <v>535.62</v>
      </c>
      <c r="P45" s="49">
        <v>6727</v>
      </c>
      <c r="Q45" s="49">
        <v>535.62</v>
      </c>
      <c r="R45" s="49">
        <v>6727</v>
      </c>
      <c r="S45" s="49">
        <v>535.62</v>
      </c>
      <c r="W45" s="43"/>
    </row>
    <row r="46" spans="1:23" ht="18" customHeight="1" x14ac:dyDescent="0.2">
      <c r="A46" s="95" t="s">
        <v>35</v>
      </c>
      <c r="B46" s="35">
        <f>SUM(B23,B30,B38,B45)</f>
        <v>1227071</v>
      </c>
      <c r="C46" s="36">
        <f>Q24</f>
        <v>445.67</v>
      </c>
      <c r="D46" s="37">
        <f>SUM(D23,D30,D38,D45)</f>
        <v>1042492</v>
      </c>
      <c r="E46" s="36">
        <f>S24</f>
        <v>499.9</v>
      </c>
    </row>
    <row r="47" spans="1:23" ht="0.75" customHeight="1" x14ac:dyDescent="0.2">
      <c r="A47" s="14"/>
      <c r="B47" s="15"/>
      <c r="C47" s="16"/>
      <c r="D47" s="15"/>
      <c r="E47" s="16"/>
    </row>
    <row r="48" spans="1:23" s="186" customFormat="1" ht="30" customHeight="1" x14ac:dyDescent="0.2">
      <c r="A48" s="198" t="s">
        <v>104</v>
      </c>
      <c r="B48" s="198"/>
      <c r="C48" s="198"/>
      <c r="D48" s="198"/>
      <c r="E48" s="198"/>
      <c r="N48" s="187"/>
      <c r="O48" s="188"/>
      <c r="P48" s="188" t="s">
        <v>71</v>
      </c>
      <c r="Q48" s="188"/>
      <c r="R48" s="188"/>
      <c r="S48" s="188"/>
      <c r="T48" s="188"/>
      <c r="U48" s="189"/>
      <c r="V48" s="189"/>
      <c r="W48" s="190"/>
    </row>
    <row r="49" spans="1:23" s="186" customFormat="1" ht="21" customHeight="1" x14ac:dyDescent="0.2">
      <c r="A49" s="199" t="s">
        <v>96</v>
      </c>
      <c r="B49" s="200"/>
      <c r="C49" s="201"/>
      <c r="D49" s="201"/>
      <c r="E49" s="66"/>
      <c r="N49" s="187"/>
      <c r="O49" s="188"/>
      <c r="P49" s="191">
        <f>((B23*C23)+(B30*C30)+(B38*C38)+(B45*C45))/(B23+B30+B38+B45)+0.01</f>
        <v>445.67989071537022</v>
      </c>
      <c r="Q49" s="191">
        <f>((D23*E23)+(D30*E30)+(D38*E38)+(D45*E45))/(D23+D30+D38+D45)</f>
        <v>499.90068120426821</v>
      </c>
      <c r="R49" s="188"/>
      <c r="S49" s="188"/>
      <c r="T49" s="188"/>
      <c r="U49" s="189"/>
      <c r="V49" s="189"/>
      <c r="W49" s="190"/>
    </row>
    <row r="50" spans="1:23" s="186" customFormat="1" ht="33" customHeight="1" x14ac:dyDescent="0.2">
      <c r="A50" s="202" t="s">
        <v>97</v>
      </c>
      <c r="B50" s="202"/>
      <c r="C50" s="202"/>
      <c r="D50" s="202"/>
      <c r="E50" s="202"/>
      <c r="F50" s="192"/>
      <c r="G50" s="192"/>
      <c r="H50" s="192"/>
      <c r="I50" s="192"/>
      <c r="J50" s="192"/>
      <c r="K50" s="192"/>
      <c r="N50" s="187"/>
      <c r="O50" s="188"/>
      <c r="P50" s="193">
        <f>B23+B30+B38+B45</f>
        <v>1227071</v>
      </c>
      <c r="Q50" s="188">
        <f>D23+D30+D38+D45</f>
        <v>1042492</v>
      </c>
      <c r="R50" s="188"/>
      <c r="S50" s="188"/>
      <c r="T50" s="188"/>
      <c r="U50" s="189"/>
      <c r="V50" s="189"/>
      <c r="W50" s="190"/>
    </row>
    <row r="51" spans="1:23" s="186" customFormat="1" ht="16.5" customHeight="1" x14ac:dyDescent="0.2">
      <c r="A51" s="199" t="s">
        <v>98</v>
      </c>
      <c r="B51" s="200"/>
      <c r="C51" s="201"/>
      <c r="D51" s="201"/>
      <c r="E51" s="66"/>
      <c r="M51" s="194"/>
      <c r="N51" s="187"/>
      <c r="O51" s="188"/>
      <c r="P51" s="195" t="s">
        <v>72</v>
      </c>
      <c r="Q51" s="196">
        <f>P24-P50</f>
        <v>0</v>
      </c>
      <c r="R51" s="197">
        <f>Q24-P49+0.01</f>
        <v>1.0928462979563867E-4</v>
      </c>
      <c r="S51" s="195">
        <f>Q50-R24</f>
        <v>0</v>
      </c>
      <c r="T51" s="197">
        <f>Q49-S24</f>
        <v>6.8120426823270464E-4</v>
      </c>
      <c r="U51" s="189"/>
      <c r="V51" s="189"/>
      <c r="W51" s="190"/>
    </row>
    <row r="52" spans="1:23" x14ac:dyDescent="0.2">
      <c r="A52" s="167"/>
      <c r="B52" s="167"/>
      <c r="C52" s="167"/>
      <c r="D52" s="167"/>
      <c r="E52" s="167"/>
    </row>
    <row r="53" spans="1:23" ht="0.75" hidden="1" customHeight="1" x14ac:dyDescent="0.2"/>
    <row r="54" spans="1:23" hidden="1" x14ac:dyDescent="0.2">
      <c r="N54" s="48"/>
    </row>
    <row r="55" spans="1:23" hidden="1" x14ac:dyDescent="0.2"/>
  </sheetData>
  <mergeCells count="10">
    <mergeCell ref="A52:E52"/>
    <mergeCell ref="A32:E32"/>
    <mergeCell ref="A50:E50"/>
    <mergeCell ref="D10:E10"/>
    <mergeCell ref="A48:E48"/>
    <mergeCell ref="A7:E7"/>
    <mergeCell ref="A8:E8"/>
    <mergeCell ref="A10:A11"/>
    <mergeCell ref="B10:B11"/>
    <mergeCell ref="C10:C11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42" customWidth="1"/>
    <col min="4" max="4" width="8.85546875" style="3" customWidth="1"/>
    <col min="5" max="5" width="9.85546875" style="42" customWidth="1"/>
    <col min="6" max="6" width="8.85546875" style="3" customWidth="1"/>
    <col min="7" max="7" width="10.28515625" style="42" customWidth="1"/>
    <col min="8" max="8" width="9.140625" style="3"/>
    <col min="9" max="9" width="9.5703125" style="42" customWidth="1"/>
    <col min="10" max="10" width="16.140625" style="3" customWidth="1"/>
    <col min="11" max="11" width="9.140625" style="3" customWidth="1"/>
    <col min="12" max="12" width="9.7109375" style="42" customWidth="1"/>
    <col min="13" max="13" width="8.85546875" style="3" customWidth="1"/>
    <col min="14" max="14" width="9.85546875" style="42" customWidth="1"/>
    <col min="15" max="15" width="8.85546875" style="3" customWidth="1"/>
    <col min="16" max="16" width="9.140625" style="42" customWidth="1"/>
    <col min="17" max="17" width="9.85546875" style="3" customWidth="1"/>
    <col min="18" max="18" width="9.7109375" style="42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8" t="s">
        <v>2</v>
      </c>
      <c r="B1" s="18"/>
      <c r="C1" s="51"/>
      <c r="J1" s="18" t="s">
        <v>2</v>
      </c>
      <c r="K1" s="18"/>
      <c r="L1" s="51"/>
    </row>
    <row r="2" spans="1:18" x14ac:dyDescent="0.2">
      <c r="A2" s="18" t="s">
        <v>3</v>
      </c>
      <c r="B2" s="18"/>
      <c r="C2" s="51"/>
      <c r="J2" s="18" t="s">
        <v>3</v>
      </c>
      <c r="K2" s="18"/>
      <c r="L2" s="51"/>
    </row>
    <row r="3" spans="1:18" x14ac:dyDescent="0.2">
      <c r="A3" s="19" t="s">
        <v>0</v>
      </c>
      <c r="B3" s="19"/>
      <c r="C3" s="52"/>
      <c r="J3" s="19" t="s">
        <v>0</v>
      </c>
      <c r="K3" s="19"/>
      <c r="L3" s="52"/>
    </row>
    <row r="4" spans="1:18" x14ac:dyDescent="0.2">
      <c r="A4" s="19"/>
      <c r="B4" s="19"/>
      <c r="C4" s="52"/>
      <c r="J4" s="19"/>
      <c r="K4" s="19"/>
      <c r="L4" s="52"/>
    </row>
    <row r="5" spans="1:18" ht="9.75" hidden="1" customHeight="1" x14ac:dyDescent="0.2"/>
    <row r="6" spans="1:18" ht="12.75" x14ac:dyDescent="0.2">
      <c r="A6" s="181" t="s">
        <v>91</v>
      </c>
      <c r="B6" s="181"/>
      <c r="C6" s="181"/>
      <c r="D6" s="181"/>
      <c r="E6" s="181"/>
      <c r="F6" s="181"/>
      <c r="G6" s="181"/>
      <c r="H6" s="181"/>
      <c r="I6" s="181"/>
      <c r="J6" s="181" t="s">
        <v>92</v>
      </c>
      <c r="K6" s="181"/>
      <c r="L6" s="181"/>
      <c r="M6" s="181"/>
      <c r="N6" s="181"/>
      <c r="O6" s="181"/>
      <c r="P6" s="181"/>
      <c r="Q6" s="181"/>
      <c r="R6" s="181"/>
    </row>
    <row r="7" spans="1:18" ht="12.75" x14ac:dyDescent="0.2">
      <c r="A7" s="181" t="s">
        <v>93</v>
      </c>
      <c r="B7" s="181"/>
      <c r="C7" s="181"/>
      <c r="D7" s="181"/>
      <c r="E7" s="181"/>
      <c r="F7" s="181"/>
      <c r="G7" s="181"/>
      <c r="H7" s="181"/>
      <c r="I7" s="181"/>
      <c r="J7" s="181" t="s">
        <v>93</v>
      </c>
      <c r="K7" s="181"/>
      <c r="L7" s="181"/>
      <c r="M7" s="181"/>
      <c r="N7" s="181"/>
      <c r="O7" s="181"/>
      <c r="P7" s="181"/>
      <c r="Q7" s="181"/>
      <c r="R7" s="181"/>
    </row>
    <row r="8" spans="1:18" ht="12.75" x14ac:dyDescent="0.2">
      <c r="A8" s="185" t="s">
        <v>46</v>
      </c>
      <c r="B8" s="185"/>
      <c r="C8" s="185"/>
      <c r="D8" s="185"/>
      <c r="E8" s="185"/>
      <c r="F8" s="185"/>
      <c r="G8" s="185"/>
      <c r="H8" s="185"/>
      <c r="I8" s="185"/>
      <c r="J8" s="181" t="s">
        <v>44</v>
      </c>
      <c r="K8" s="181"/>
      <c r="L8" s="181"/>
      <c r="M8" s="181"/>
      <c r="N8" s="181"/>
      <c r="O8" s="181"/>
      <c r="P8" s="181"/>
      <c r="Q8" s="181"/>
      <c r="R8" s="181"/>
    </row>
    <row r="9" spans="1:18" ht="12.75" x14ac:dyDescent="0.2">
      <c r="A9" s="29"/>
      <c r="B9" s="29"/>
      <c r="C9" s="56"/>
      <c r="D9" s="29"/>
      <c r="E9" s="56"/>
      <c r="F9" s="29"/>
      <c r="G9" s="56"/>
      <c r="H9" s="29"/>
      <c r="I9" s="56"/>
      <c r="J9" s="181" t="s">
        <v>47</v>
      </c>
      <c r="K9" s="181"/>
      <c r="L9" s="181"/>
      <c r="M9" s="181"/>
      <c r="N9" s="181"/>
      <c r="O9" s="181"/>
      <c r="P9" s="181"/>
      <c r="Q9" s="181"/>
      <c r="R9" s="181"/>
    </row>
    <row r="10" spans="1:18" x14ac:dyDescent="0.2">
      <c r="A10" s="177" t="str">
        <f>'u svibnju 2023.'!A8:E8</f>
        <v>za travanj 2023. (isplata u svibnju 2023.)</v>
      </c>
      <c r="B10" s="177"/>
      <c r="C10" s="177"/>
      <c r="D10" s="177"/>
      <c r="E10" s="177"/>
      <c r="F10" s="177"/>
      <c r="G10" s="177"/>
      <c r="H10" s="177"/>
      <c r="I10" s="177"/>
      <c r="J10" s="1"/>
      <c r="K10" s="1"/>
      <c r="L10" s="57"/>
      <c r="M10" s="1"/>
      <c r="N10" s="57"/>
      <c r="O10" s="1"/>
      <c r="P10" s="57"/>
      <c r="Q10" s="1"/>
      <c r="R10" s="57"/>
    </row>
    <row r="11" spans="1:18" ht="12.75" customHeight="1" x14ac:dyDescent="0.2">
      <c r="J11" s="177" t="str">
        <f>A10</f>
        <v>za travanj 2023. (isplata u svibnju 2023.)</v>
      </c>
      <c r="K11" s="177"/>
      <c r="L11" s="177"/>
      <c r="M11" s="177"/>
      <c r="N11" s="177"/>
      <c r="O11" s="177"/>
      <c r="P11" s="177"/>
      <c r="Q11" s="177"/>
      <c r="R11" s="177"/>
    </row>
    <row r="12" spans="1:18" ht="10.5" customHeight="1" x14ac:dyDescent="0.2">
      <c r="A12" s="19" t="s">
        <v>4</v>
      </c>
      <c r="J12" s="19" t="s">
        <v>5</v>
      </c>
    </row>
    <row r="13" spans="1:18" ht="12.75" customHeight="1" x14ac:dyDescent="0.2">
      <c r="A13" s="174" t="s">
        <v>100</v>
      </c>
      <c r="B13" s="182" t="s">
        <v>6</v>
      </c>
      <c r="C13" s="183"/>
      <c r="D13" s="183"/>
      <c r="E13" s="183"/>
      <c r="F13" s="183"/>
      <c r="G13" s="183"/>
      <c r="H13" s="183"/>
      <c r="I13" s="184"/>
      <c r="J13" s="174" t="s">
        <v>100</v>
      </c>
      <c r="K13" s="182" t="s">
        <v>6</v>
      </c>
      <c r="L13" s="183"/>
      <c r="M13" s="183"/>
      <c r="N13" s="183"/>
      <c r="O13" s="183"/>
      <c r="P13" s="183"/>
      <c r="Q13" s="183"/>
      <c r="R13" s="184"/>
    </row>
    <row r="14" spans="1:18" x14ac:dyDescent="0.2">
      <c r="A14" s="175"/>
      <c r="B14" s="182" t="s">
        <v>1</v>
      </c>
      <c r="C14" s="184"/>
      <c r="D14" s="182" t="s">
        <v>7</v>
      </c>
      <c r="E14" s="184"/>
      <c r="F14" s="182" t="s">
        <v>48</v>
      </c>
      <c r="G14" s="184"/>
      <c r="H14" s="182" t="s">
        <v>8</v>
      </c>
      <c r="I14" s="184"/>
      <c r="J14" s="175"/>
      <c r="K14" s="182" t="s">
        <v>1</v>
      </c>
      <c r="L14" s="184"/>
      <c r="M14" s="182" t="s">
        <v>76</v>
      </c>
      <c r="N14" s="184"/>
      <c r="O14" s="182" t="s">
        <v>48</v>
      </c>
      <c r="P14" s="184"/>
      <c r="Q14" s="182" t="s">
        <v>8</v>
      </c>
      <c r="R14" s="184"/>
    </row>
    <row r="15" spans="1:18" ht="39.75" customHeight="1" x14ac:dyDescent="0.2">
      <c r="A15" s="176"/>
      <c r="B15" s="102" t="s">
        <v>13</v>
      </c>
      <c r="C15" s="103" t="s">
        <v>99</v>
      </c>
      <c r="D15" s="104" t="s">
        <v>13</v>
      </c>
      <c r="E15" s="103" t="s">
        <v>99</v>
      </c>
      <c r="F15" s="104" t="s">
        <v>13</v>
      </c>
      <c r="G15" s="103" t="s">
        <v>99</v>
      </c>
      <c r="H15" s="104" t="s">
        <v>14</v>
      </c>
      <c r="I15" s="103" t="s">
        <v>99</v>
      </c>
      <c r="J15" s="176"/>
      <c r="K15" s="102" t="s">
        <v>13</v>
      </c>
      <c r="L15" s="103" t="s">
        <v>99</v>
      </c>
      <c r="M15" s="104" t="s">
        <v>13</v>
      </c>
      <c r="N15" s="103" t="s">
        <v>99</v>
      </c>
      <c r="O15" s="104" t="s">
        <v>13</v>
      </c>
      <c r="P15" s="103" t="s">
        <v>99</v>
      </c>
      <c r="Q15" s="104" t="s">
        <v>14</v>
      </c>
      <c r="R15" s="103" t="s">
        <v>99</v>
      </c>
    </row>
    <row r="16" spans="1:18" s="148" customFormat="1" ht="8.25" customHeight="1" x14ac:dyDescent="0.2">
      <c r="A16" s="146">
        <v>0</v>
      </c>
      <c r="B16" s="146">
        <v>1</v>
      </c>
      <c r="C16" s="146">
        <v>2</v>
      </c>
      <c r="D16" s="146">
        <v>3</v>
      </c>
      <c r="E16" s="146">
        <v>4</v>
      </c>
      <c r="F16" s="146">
        <v>5</v>
      </c>
      <c r="G16" s="146">
        <v>6</v>
      </c>
      <c r="H16" s="146">
        <v>7</v>
      </c>
      <c r="I16" s="146">
        <v>8</v>
      </c>
      <c r="J16" s="146">
        <v>0</v>
      </c>
      <c r="K16" s="146">
        <v>1</v>
      </c>
      <c r="L16" s="146">
        <v>2</v>
      </c>
      <c r="M16" s="146">
        <v>3</v>
      </c>
      <c r="N16" s="146">
        <v>4</v>
      </c>
      <c r="O16" s="146">
        <v>5</v>
      </c>
      <c r="P16" s="146">
        <v>6</v>
      </c>
      <c r="Q16" s="146">
        <v>7</v>
      </c>
      <c r="R16" s="146">
        <v>8</v>
      </c>
    </row>
    <row r="17" spans="1:22" s="109" customFormat="1" x14ac:dyDescent="0.2">
      <c r="A17" s="125" t="s">
        <v>77</v>
      </c>
      <c r="B17" s="126">
        <v>84958</v>
      </c>
      <c r="C17" s="127">
        <v>33.76</v>
      </c>
      <c r="D17" s="128">
        <v>61743</v>
      </c>
      <c r="E17" s="129">
        <v>33.79</v>
      </c>
      <c r="F17" s="128">
        <v>4213</v>
      </c>
      <c r="G17" s="129">
        <v>39.18</v>
      </c>
      <c r="H17" s="128">
        <v>19002</v>
      </c>
      <c r="I17" s="130">
        <v>32.450000000000003</v>
      </c>
      <c r="J17" s="125" t="s">
        <v>77</v>
      </c>
      <c r="K17" s="126" t="s">
        <v>102</v>
      </c>
      <c r="L17" s="131" t="s">
        <v>103</v>
      </c>
      <c r="M17" s="128" t="s">
        <v>102</v>
      </c>
      <c r="N17" s="129" t="s">
        <v>103</v>
      </c>
      <c r="O17" s="128" t="s">
        <v>102</v>
      </c>
      <c r="P17" s="132" t="s">
        <v>103</v>
      </c>
      <c r="Q17" s="128" t="s">
        <v>102</v>
      </c>
      <c r="R17" s="130" t="s">
        <v>103</v>
      </c>
    </row>
    <row r="18" spans="1:22" s="109" customFormat="1" x14ac:dyDescent="0.2">
      <c r="A18" s="125" t="s">
        <v>78</v>
      </c>
      <c r="B18" s="126">
        <v>53095</v>
      </c>
      <c r="C18" s="131">
        <v>105.18</v>
      </c>
      <c r="D18" s="128">
        <v>37447</v>
      </c>
      <c r="E18" s="129">
        <v>104.72</v>
      </c>
      <c r="F18" s="128">
        <v>4034</v>
      </c>
      <c r="G18" s="129">
        <v>105.94</v>
      </c>
      <c r="H18" s="128">
        <v>11614</v>
      </c>
      <c r="I18" s="130">
        <v>106.39</v>
      </c>
      <c r="J18" s="125" t="s">
        <v>78</v>
      </c>
      <c r="K18" s="126">
        <v>5</v>
      </c>
      <c r="L18" s="131">
        <v>124.61</v>
      </c>
      <c r="M18" s="128" t="s">
        <v>102</v>
      </c>
      <c r="N18" s="129" t="s">
        <v>103</v>
      </c>
      <c r="O18" s="128">
        <v>5</v>
      </c>
      <c r="P18" s="129">
        <v>124.61</v>
      </c>
      <c r="Q18" s="128" t="s">
        <v>102</v>
      </c>
      <c r="R18" s="130" t="s">
        <v>103</v>
      </c>
    </row>
    <row r="19" spans="1:22" s="109" customFormat="1" x14ac:dyDescent="0.2">
      <c r="A19" s="125" t="s">
        <v>79</v>
      </c>
      <c r="B19" s="126">
        <v>66554</v>
      </c>
      <c r="C19" s="131">
        <v>173.19</v>
      </c>
      <c r="D19" s="128">
        <v>41329</v>
      </c>
      <c r="E19" s="129">
        <v>171.9</v>
      </c>
      <c r="F19" s="128">
        <v>6293</v>
      </c>
      <c r="G19" s="129">
        <v>173.55</v>
      </c>
      <c r="H19" s="128">
        <v>18932</v>
      </c>
      <c r="I19" s="130">
        <v>175.87</v>
      </c>
      <c r="J19" s="125" t="s">
        <v>79</v>
      </c>
      <c r="K19" s="126">
        <v>31</v>
      </c>
      <c r="L19" s="131">
        <v>171.45</v>
      </c>
      <c r="M19" s="128">
        <v>2</v>
      </c>
      <c r="N19" s="129">
        <v>143.68</v>
      </c>
      <c r="O19" s="128">
        <v>27</v>
      </c>
      <c r="P19" s="129">
        <v>172.41</v>
      </c>
      <c r="Q19" s="128">
        <v>2</v>
      </c>
      <c r="R19" s="130">
        <v>186.24</v>
      </c>
    </row>
    <row r="20" spans="1:22" s="109" customFormat="1" x14ac:dyDescent="0.2">
      <c r="A20" s="125" t="s">
        <v>80</v>
      </c>
      <c r="B20" s="126">
        <v>103385</v>
      </c>
      <c r="C20" s="131">
        <v>237.79</v>
      </c>
      <c r="D20" s="128">
        <v>63994</v>
      </c>
      <c r="E20" s="129">
        <v>237.99</v>
      </c>
      <c r="F20" s="128">
        <v>15879</v>
      </c>
      <c r="G20" s="129">
        <v>240.72</v>
      </c>
      <c r="H20" s="128">
        <v>23512</v>
      </c>
      <c r="I20" s="130">
        <v>235.25</v>
      </c>
      <c r="J20" s="125" t="s">
        <v>80</v>
      </c>
      <c r="K20" s="126">
        <v>82</v>
      </c>
      <c r="L20" s="131">
        <v>242.31</v>
      </c>
      <c r="M20" s="128">
        <v>2</v>
      </c>
      <c r="N20" s="129">
        <v>227.15</v>
      </c>
      <c r="O20" s="128">
        <v>70</v>
      </c>
      <c r="P20" s="129">
        <v>243.25</v>
      </c>
      <c r="Q20" s="128">
        <v>10</v>
      </c>
      <c r="R20" s="130">
        <v>238.78</v>
      </c>
      <c r="U20" s="133"/>
    </row>
    <row r="21" spans="1:22" s="109" customFormat="1" x14ac:dyDescent="0.2">
      <c r="A21" s="125" t="s">
        <v>81</v>
      </c>
      <c r="B21" s="126">
        <v>137313</v>
      </c>
      <c r="C21" s="131">
        <v>306.52999999999997</v>
      </c>
      <c r="D21" s="128">
        <v>89726</v>
      </c>
      <c r="E21" s="129">
        <v>307.45999999999998</v>
      </c>
      <c r="F21" s="128">
        <v>23257</v>
      </c>
      <c r="G21" s="129">
        <v>304.64999999999998</v>
      </c>
      <c r="H21" s="128">
        <v>24330</v>
      </c>
      <c r="I21" s="130">
        <v>304.94</v>
      </c>
      <c r="J21" s="125" t="s">
        <v>81</v>
      </c>
      <c r="K21" s="126">
        <v>233</v>
      </c>
      <c r="L21" s="131">
        <v>314.5</v>
      </c>
      <c r="M21" s="128" t="s">
        <v>102</v>
      </c>
      <c r="N21" s="129" t="s">
        <v>103</v>
      </c>
      <c r="O21" s="128">
        <v>161</v>
      </c>
      <c r="P21" s="129">
        <v>309.74</v>
      </c>
      <c r="Q21" s="128">
        <v>72</v>
      </c>
      <c r="R21" s="130">
        <v>325.14999999999998</v>
      </c>
      <c r="U21" s="133"/>
    </row>
    <row r="22" spans="1:22" s="109" customFormat="1" x14ac:dyDescent="0.2">
      <c r="A22" s="125" t="s">
        <v>82</v>
      </c>
      <c r="B22" s="126">
        <v>150958</v>
      </c>
      <c r="C22" s="131">
        <v>367.66</v>
      </c>
      <c r="D22" s="128">
        <v>99887</v>
      </c>
      <c r="E22" s="129">
        <v>367.49</v>
      </c>
      <c r="F22" s="128">
        <v>17365</v>
      </c>
      <c r="G22" s="129">
        <v>366.62</v>
      </c>
      <c r="H22" s="128">
        <v>33706</v>
      </c>
      <c r="I22" s="130">
        <v>368.7</v>
      </c>
      <c r="J22" s="125" t="s">
        <v>82</v>
      </c>
      <c r="K22" s="126">
        <v>1630</v>
      </c>
      <c r="L22" s="131">
        <v>374.97</v>
      </c>
      <c r="M22" s="128">
        <v>26</v>
      </c>
      <c r="N22" s="129">
        <v>362.49</v>
      </c>
      <c r="O22" s="128">
        <v>1183</v>
      </c>
      <c r="P22" s="129">
        <v>376.66</v>
      </c>
      <c r="Q22" s="128">
        <v>421</v>
      </c>
      <c r="R22" s="130">
        <v>371.01</v>
      </c>
      <c r="U22" s="133"/>
    </row>
    <row r="23" spans="1:22" s="109" customFormat="1" x14ac:dyDescent="0.2">
      <c r="A23" s="125" t="s">
        <v>83</v>
      </c>
      <c r="B23" s="126">
        <v>145978</v>
      </c>
      <c r="C23" s="131">
        <v>437.91</v>
      </c>
      <c r="D23" s="128">
        <v>109600</v>
      </c>
      <c r="E23" s="129">
        <v>438.5</v>
      </c>
      <c r="F23" s="128">
        <v>12214</v>
      </c>
      <c r="G23" s="129">
        <v>439.13</v>
      </c>
      <c r="H23" s="128">
        <v>24164</v>
      </c>
      <c r="I23" s="130">
        <v>434.62</v>
      </c>
      <c r="J23" s="125" t="s">
        <v>83</v>
      </c>
      <c r="K23" s="126">
        <v>6573</v>
      </c>
      <c r="L23" s="131">
        <v>453.19</v>
      </c>
      <c r="M23" s="128">
        <v>2028</v>
      </c>
      <c r="N23" s="129">
        <v>462.55</v>
      </c>
      <c r="O23" s="128">
        <v>3912</v>
      </c>
      <c r="P23" s="129">
        <v>450.64</v>
      </c>
      <c r="Q23" s="128">
        <v>633</v>
      </c>
      <c r="R23" s="130">
        <v>438.97</v>
      </c>
      <c r="U23" s="133"/>
      <c r="V23" s="132"/>
    </row>
    <row r="24" spans="1:22" s="109" customFormat="1" x14ac:dyDescent="0.2">
      <c r="A24" s="125" t="s">
        <v>84</v>
      </c>
      <c r="B24" s="126">
        <v>111708</v>
      </c>
      <c r="C24" s="131">
        <v>502.47</v>
      </c>
      <c r="D24" s="128">
        <v>88695</v>
      </c>
      <c r="E24" s="129">
        <v>502.65</v>
      </c>
      <c r="F24" s="128">
        <v>6849</v>
      </c>
      <c r="G24" s="129">
        <v>497.05</v>
      </c>
      <c r="H24" s="128">
        <v>16164</v>
      </c>
      <c r="I24" s="130">
        <v>503.79</v>
      </c>
      <c r="J24" s="125" t="s">
        <v>84</v>
      </c>
      <c r="K24" s="126">
        <v>4755</v>
      </c>
      <c r="L24" s="131">
        <v>505.32</v>
      </c>
      <c r="M24" s="128">
        <v>960</v>
      </c>
      <c r="N24" s="129">
        <v>502.99</v>
      </c>
      <c r="O24" s="128">
        <v>3097</v>
      </c>
      <c r="P24" s="129">
        <v>506.35</v>
      </c>
      <c r="Q24" s="128">
        <v>698</v>
      </c>
      <c r="R24" s="130">
        <v>503.95</v>
      </c>
    </row>
    <row r="25" spans="1:22" s="109" customFormat="1" x14ac:dyDescent="0.2">
      <c r="A25" s="125" t="s">
        <v>85</v>
      </c>
      <c r="B25" s="126">
        <v>74913</v>
      </c>
      <c r="C25" s="131">
        <v>568.58000000000004</v>
      </c>
      <c r="D25" s="128">
        <v>62945</v>
      </c>
      <c r="E25" s="129">
        <v>568.69000000000005</v>
      </c>
      <c r="F25" s="128">
        <v>2692</v>
      </c>
      <c r="G25" s="129">
        <v>566.72</v>
      </c>
      <c r="H25" s="128">
        <v>9276</v>
      </c>
      <c r="I25" s="130">
        <v>568.34</v>
      </c>
      <c r="J25" s="125" t="s">
        <v>85</v>
      </c>
      <c r="K25" s="126">
        <v>3713</v>
      </c>
      <c r="L25" s="131">
        <v>566.01</v>
      </c>
      <c r="M25" s="128">
        <v>561</v>
      </c>
      <c r="N25" s="129">
        <v>561.15</v>
      </c>
      <c r="O25" s="128">
        <v>2813</v>
      </c>
      <c r="P25" s="129">
        <v>566.53</v>
      </c>
      <c r="Q25" s="128">
        <v>339</v>
      </c>
      <c r="R25" s="130">
        <v>569.72</v>
      </c>
      <c r="U25" s="134"/>
      <c r="V25" s="134"/>
    </row>
    <row r="26" spans="1:22" s="109" customFormat="1" x14ac:dyDescent="0.2">
      <c r="A26" s="125" t="s">
        <v>86</v>
      </c>
      <c r="B26" s="126">
        <v>63972</v>
      </c>
      <c r="C26" s="131">
        <v>633.27</v>
      </c>
      <c r="D26" s="128">
        <v>55274</v>
      </c>
      <c r="E26" s="129">
        <v>633.45000000000005</v>
      </c>
      <c r="F26" s="128">
        <v>1517</v>
      </c>
      <c r="G26" s="129">
        <v>631.6</v>
      </c>
      <c r="H26" s="128">
        <v>7181</v>
      </c>
      <c r="I26" s="130">
        <v>632.19000000000005</v>
      </c>
      <c r="J26" s="125" t="s">
        <v>86</v>
      </c>
      <c r="K26" s="126">
        <v>6984</v>
      </c>
      <c r="L26" s="131">
        <v>639.54</v>
      </c>
      <c r="M26" s="128">
        <v>231</v>
      </c>
      <c r="N26" s="129">
        <v>637.41999999999996</v>
      </c>
      <c r="O26" s="128">
        <v>5895</v>
      </c>
      <c r="P26" s="129">
        <v>640.55999999999995</v>
      </c>
      <c r="Q26" s="128">
        <v>858</v>
      </c>
      <c r="R26" s="130">
        <v>633.1</v>
      </c>
    </row>
    <row r="27" spans="1:22" s="109" customFormat="1" x14ac:dyDescent="0.2">
      <c r="A27" s="125" t="s">
        <v>87</v>
      </c>
      <c r="B27" s="126">
        <v>71668</v>
      </c>
      <c r="C27" s="131">
        <v>726.56</v>
      </c>
      <c r="D27" s="128">
        <v>63494</v>
      </c>
      <c r="E27" s="129">
        <v>726.87</v>
      </c>
      <c r="F27" s="128">
        <v>1019</v>
      </c>
      <c r="G27" s="129">
        <v>723.31</v>
      </c>
      <c r="H27" s="128">
        <v>7155</v>
      </c>
      <c r="I27" s="130">
        <v>724.24</v>
      </c>
      <c r="J27" s="125" t="s">
        <v>87</v>
      </c>
      <c r="K27" s="126">
        <v>6621</v>
      </c>
      <c r="L27" s="131">
        <v>736.36</v>
      </c>
      <c r="M27" s="128">
        <v>129</v>
      </c>
      <c r="N27" s="129">
        <v>745.41</v>
      </c>
      <c r="O27" s="128">
        <v>5272</v>
      </c>
      <c r="P27" s="129">
        <v>735.81</v>
      </c>
      <c r="Q27" s="128">
        <v>1220</v>
      </c>
      <c r="R27" s="130">
        <v>737.79</v>
      </c>
    </row>
    <row r="28" spans="1:22" s="109" customFormat="1" x14ac:dyDescent="0.2">
      <c r="A28" s="125" t="s">
        <v>88</v>
      </c>
      <c r="B28" s="126">
        <v>33304</v>
      </c>
      <c r="C28" s="127">
        <v>855.18</v>
      </c>
      <c r="D28" s="128">
        <v>29575</v>
      </c>
      <c r="E28" s="129">
        <v>854.68</v>
      </c>
      <c r="F28" s="128">
        <v>383</v>
      </c>
      <c r="G28" s="129">
        <v>855.37</v>
      </c>
      <c r="H28" s="128">
        <v>3346</v>
      </c>
      <c r="I28" s="130">
        <v>859.53</v>
      </c>
      <c r="J28" s="125" t="s">
        <v>88</v>
      </c>
      <c r="K28" s="126">
        <v>7125</v>
      </c>
      <c r="L28" s="127">
        <v>851.28</v>
      </c>
      <c r="M28" s="128">
        <v>59</v>
      </c>
      <c r="N28" s="129">
        <v>859.19</v>
      </c>
      <c r="O28" s="128">
        <v>5885</v>
      </c>
      <c r="P28" s="129">
        <v>849.64</v>
      </c>
      <c r="Q28" s="128">
        <v>1181</v>
      </c>
      <c r="R28" s="130">
        <v>859.05</v>
      </c>
    </row>
    <row r="29" spans="1:22" s="109" customFormat="1" x14ac:dyDescent="0.2">
      <c r="A29" s="125" t="s">
        <v>89</v>
      </c>
      <c r="B29" s="126">
        <v>16183</v>
      </c>
      <c r="C29" s="127">
        <v>992.56</v>
      </c>
      <c r="D29" s="128">
        <v>13984</v>
      </c>
      <c r="E29" s="129">
        <v>991.77</v>
      </c>
      <c r="F29" s="128">
        <v>188</v>
      </c>
      <c r="G29" s="129">
        <v>987.36</v>
      </c>
      <c r="H29" s="128">
        <v>2011</v>
      </c>
      <c r="I29" s="130">
        <v>998.57</v>
      </c>
      <c r="J29" s="125" t="s">
        <v>89</v>
      </c>
      <c r="K29" s="126">
        <v>8046</v>
      </c>
      <c r="L29" s="127">
        <v>1000.78</v>
      </c>
      <c r="M29" s="128">
        <v>68</v>
      </c>
      <c r="N29" s="129">
        <v>996.6</v>
      </c>
      <c r="O29" s="128">
        <v>6704</v>
      </c>
      <c r="P29" s="129">
        <v>1002.07</v>
      </c>
      <c r="Q29" s="128">
        <v>1274</v>
      </c>
      <c r="R29" s="130">
        <v>994.22</v>
      </c>
    </row>
    <row r="30" spans="1:22" s="109" customFormat="1" x14ac:dyDescent="0.2">
      <c r="A30" s="125" t="s">
        <v>90</v>
      </c>
      <c r="B30" s="126">
        <v>19068</v>
      </c>
      <c r="C30" s="127">
        <v>1306.8800000000001</v>
      </c>
      <c r="D30" s="128">
        <v>17805</v>
      </c>
      <c r="E30" s="129">
        <v>1310.79</v>
      </c>
      <c r="F30" s="128">
        <v>136</v>
      </c>
      <c r="G30" s="129">
        <v>1226.92</v>
      </c>
      <c r="H30" s="128">
        <v>1127</v>
      </c>
      <c r="I30" s="130">
        <v>1254.73</v>
      </c>
      <c r="J30" s="125" t="s">
        <v>90</v>
      </c>
      <c r="K30" s="126">
        <v>25457</v>
      </c>
      <c r="L30" s="127">
        <v>1365.35</v>
      </c>
      <c r="M30" s="128">
        <v>61</v>
      </c>
      <c r="N30" s="129">
        <v>1267.72</v>
      </c>
      <c r="O30" s="128">
        <v>17082</v>
      </c>
      <c r="P30" s="129">
        <v>1370.15</v>
      </c>
      <c r="Q30" s="128">
        <v>8314</v>
      </c>
      <c r="R30" s="130">
        <v>1356.2</v>
      </c>
    </row>
    <row r="31" spans="1:22" s="109" customFormat="1" x14ac:dyDescent="0.2">
      <c r="A31" s="135" t="s">
        <v>1</v>
      </c>
      <c r="B31" s="136">
        <v>1133057</v>
      </c>
      <c r="C31" s="137">
        <v>412.03</v>
      </c>
      <c r="D31" s="136">
        <v>835498</v>
      </c>
      <c r="E31" s="137">
        <v>436.54</v>
      </c>
      <c r="F31" s="136">
        <v>96039</v>
      </c>
      <c r="G31" s="137">
        <v>329.32</v>
      </c>
      <c r="H31" s="136">
        <v>201520</v>
      </c>
      <c r="I31" s="137">
        <v>349.83</v>
      </c>
      <c r="J31" s="135" t="s">
        <v>1</v>
      </c>
      <c r="K31" s="136">
        <v>71255</v>
      </c>
      <c r="L31" s="137">
        <v>932.02</v>
      </c>
      <c r="M31" s="136">
        <v>4127</v>
      </c>
      <c r="N31" s="137">
        <v>529.46</v>
      </c>
      <c r="O31" s="136">
        <v>52106</v>
      </c>
      <c r="P31" s="137">
        <v>925.44</v>
      </c>
      <c r="Q31" s="136">
        <v>15022</v>
      </c>
      <c r="R31" s="137">
        <v>1065.44</v>
      </c>
    </row>
    <row r="32" spans="1:22" s="109" customFormat="1" ht="16.5" customHeight="1" x14ac:dyDescent="0.15">
      <c r="A32" s="171" t="s">
        <v>104</v>
      </c>
      <c r="B32" s="171"/>
      <c r="C32" s="171"/>
      <c r="D32" s="171"/>
      <c r="E32" s="171"/>
      <c r="F32" s="171"/>
      <c r="G32" s="171"/>
      <c r="H32" s="153"/>
      <c r="I32" s="127"/>
      <c r="J32" s="173" t="s">
        <v>104</v>
      </c>
      <c r="K32" s="173"/>
      <c r="L32" s="173"/>
      <c r="M32" s="173"/>
      <c r="N32" s="173"/>
      <c r="O32" s="173"/>
      <c r="P32" s="173"/>
      <c r="Q32" s="153"/>
      <c r="R32" s="127"/>
    </row>
    <row r="33" spans="1:18" s="109" customFormat="1" ht="9.75" customHeight="1" x14ac:dyDescent="0.2">
      <c r="A33" s="115" t="s">
        <v>96</v>
      </c>
      <c r="B33" s="107"/>
      <c r="C33" s="107"/>
      <c r="D33" s="107"/>
      <c r="E33" s="107"/>
      <c r="F33" s="107"/>
      <c r="G33" s="107"/>
      <c r="H33" s="107"/>
      <c r="I33" s="108"/>
      <c r="J33" s="115" t="s">
        <v>96</v>
      </c>
      <c r="K33" s="107"/>
      <c r="L33" s="107"/>
      <c r="M33" s="107"/>
      <c r="N33" s="107"/>
      <c r="O33" s="107"/>
      <c r="P33" s="107"/>
      <c r="Q33" s="107"/>
      <c r="R33" s="108"/>
    </row>
    <row r="34" spans="1:18" s="109" customFormat="1" ht="8.25" customHeight="1" x14ac:dyDescent="0.2">
      <c r="A34" s="115" t="s">
        <v>97</v>
      </c>
      <c r="B34" s="110"/>
      <c r="C34" s="111"/>
      <c r="D34" s="111"/>
      <c r="E34" s="112"/>
      <c r="F34" s="113"/>
      <c r="G34" s="114"/>
      <c r="H34" s="113"/>
      <c r="I34" s="114"/>
      <c r="J34" s="115" t="s">
        <v>97</v>
      </c>
      <c r="K34" s="110"/>
      <c r="L34" s="111"/>
      <c r="M34" s="111"/>
      <c r="N34" s="112"/>
      <c r="O34" s="113"/>
      <c r="P34" s="114"/>
      <c r="Q34" s="113"/>
      <c r="R34" s="114"/>
    </row>
    <row r="35" spans="1:18" ht="9.75" customHeight="1" x14ac:dyDescent="0.2">
      <c r="A35" s="69" t="s">
        <v>98</v>
      </c>
      <c r="B35" s="71"/>
      <c r="C35" s="71"/>
      <c r="D35" s="71"/>
      <c r="E35" s="71"/>
      <c r="F35" s="71"/>
      <c r="G35" s="71"/>
      <c r="H35" s="71"/>
      <c r="I35" s="53"/>
      <c r="J35" s="69" t="s">
        <v>98</v>
      </c>
      <c r="K35" s="2"/>
      <c r="L35" s="53"/>
      <c r="M35" s="2"/>
      <c r="N35" s="53"/>
      <c r="O35" s="2"/>
      <c r="P35" s="53"/>
      <c r="Q35" s="2"/>
      <c r="R35" s="53"/>
    </row>
    <row r="36" spans="1:18" ht="7.5" customHeight="1" x14ac:dyDescent="0.2">
      <c r="A36" s="71"/>
      <c r="B36" s="71"/>
      <c r="C36" s="71"/>
      <c r="D36" s="71"/>
      <c r="E36" s="71"/>
      <c r="F36" s="71"/>
      <c r="G36" s="71"/>
      <c r="H36" s="71"/>
      <c r="I36" s="53"/>
    </row>
    <row r="37" spans="1:18" ht="9.75" customHeight="1" x14ac:dyDescent="0.2">
      <c r="A37" s="25"/>
      <c r="B37" s="20"/>
      <c r="C37" s="21"/>
      <c r="D37" s="20"/>
      <c r="E37" s="21"/>
      <c r="F37" s="20"/>
      <c r="G37" s="21"/>
      <c r="H37" s="20"/>
      <c r="I37" s="21"/>
    </row>
    <row r="38" spans="1:18" ht="12.75" x14ac:dyDescent="0.2">
      <c r="A38" s="181" t="s">
        <v>91</v>
      </c>
      <c r="B38" s="181"/>
      <c r="C38" s="181"/>
      <c r="D38" s="181"/>
      <c r="E38" s="181"/>
      <c r="F38" s="181"/>
      <c r="G38" s="181"/>
      <c r="H38" s="181"/>
      <c r="I38" s="181"/>
      <c r="J38" s="181" t="s">
        <v>94</v>
      </c>
      <c r="K38" s="181"/>
      <c r="L38" s="181"/>
      <c r="M38" s="181"/>
      <c r="N38" s="181"/>
      <c r="O38" s="181"/>
      <c r="P38" s="181"/>
      <c r="Q38" s="181"/>
      <c r="R38" s="181"/>
    </row>
    <row r="39" spans="1:18" ht="12.75" x14ac:dyDescent="0.2">
      <c r="A39" s="181" t="s">
        <v>93</v>
      </c>
      <c r="B39" s="181"/>
      <c r="C39" s="181"/>
      <c r="D39" s="181"/>
      <c r="E39" s="181"/>
      <c r="F39" s="181"/>
      <c r="G39" s="181"/>
      <c r="H39" s="181"/>
      <c r="I39" s="181"/>
      <c r="J39" s="181" t="s">
        <v>20</v>
      </c>
      <c r="K39" s="181"/>
      <c r="L39" s="181"/>
      <c r="M39" s="181"/>
      <c r="N39" s="181"/>
      <c r="O39" s="181"/>
      <c r="P39" s="181"/>
      <c r="Q39" s="181"/>
      <c r="R39" s="181"/>
    </row>
    <row r="40" spans="1:18" ht="12.75" x14ac:dyDescent="0.2">
      <c r="A40" s="181" t="s">
        <v>9</v>
      </c>
      <c r="B40" s="181"/>
      <c r="C40" s="181"/>
      <c r="D40" s="181"/>
      <c r="E40" s="181"/>
      <c r="F40" s="181"/>
      <c r="G40" s="181"/>
      <c r="H40" s="181"/>
      <c r="I40" s="181"/>
      <c r="J40" s="181" t="s">
        <v>18</v>
      </c>
      <c r="K40" s="181"/>
      <c r="L40" s="181"/>
      <c r="M40" s="181"/>
      <c r="N40" s="181"/>
      <c r="O40" s="181"/>
      <c r="P40" s="181"/>
      <c r="Q40" s="181"/>
      <c r="R40" s="181"/>
    </row>
    <row r="41" spans="1:18" ht="12.75" x14ac:dyDescent="0.2">
      <c r="A41" s="181" t="s">
        <v>49</v>
      </c>
      <c r="B41" s="181"/>
      <c r="C41" s="181"/>
      <c r="D41" s="181"/>
      <c r="E41" s="181"/>
      <c r="F41" s="181"/>
      <c r="G41" s="181"/>
      <c r="H41" s="181"/>
      <c r="I41" s="181"/>
      <c r="J41" s="181" t="s">
        <v>52</v>
      </c>
      <c r="K41" s="181"/>
      <c r="L41" s="181"/>
      <c r="M41" s="181"/>
      <c r="N41" s="181"/>
      <c r="O41" s="181"/>
      <c r="P41" s="181"/>
      <c r="Q41" s="181"/>
      <c r="R41" s="181"/>
    </row>
    <row r="42" spans="1:18" ht="12.75" x14ac:dyDescent="0.2">
      <c r="A42" s="1"/>
      <c r="B42" s="1"/>
      <c r="C42" s="57"/>
      <c r="D42" s="1"/>
      <c r="E42" s="57"/>
      <c r="F42" s="1"/>
      <c r="G42" s="57"/>
      <c r="H42" s="1"/>
      <c r="I42" s="57"/>
      <c r="J42" s="181" t="s">
        <v>53</v>
      </c>
      <c r="K42" s="181"/>
      <c r="L42" s="181"/>
      <c r="M42" s="181"/>
      <c r="N42" s="181"/>
      <c r="O42" s="181"/>
      <c r="P42" s="181"/>
      <c r="Q42" s="181"/>
      <c r="R42" s="181"/>
    </row>
    <row r="43" spans="1:18" ht="12.75" customHeight="1" x14ac:dyDescent="0.2">
      <c r="A43" s="177" t="str">
        <f>A10</f>
        <v>za travanj 2023. (isplata u svibnju 2023.)</v>
      </c>
      <c r="B43" s="177"/>
      <c r="C43" s="177"/>
      <c r="D43" s="177"/>
      <c r="E43" s="177"/>
      <c r="F43" s="177"/>
      <c r="G43" s="177"/>
      <c r="H43" s="177"/>
      <c r="I43" s="177"/>
      <c r="J43" s="177" t="str">
        <f>A10</f>
        <v>za travanj 2023. (isplata u svibnju 2023.)</v>
      </c>
      <c r="K43" s="177"/>
      <c r="L43" s="177"/>
      <c r="M43" s="177"/>
      <c r="N43" s="177"/>
      <c r="O43" s="177"/>
      <c r="P43" s="177"/>
      <c r="Q43" s="177"/>
      <c r="R43" s="177"/>
    </row>
    <row r="44" spans="1:18" x14ac:dyDescent="0.2">
      <c r="A44" s="19" t="s">
        <v>10</v>
      </c>
      <c r="E44" s="42" t="s">
        <v>11</v>
      </c>
      <c r="J44" s="19" t="s">
        <v>12</v>
      </c>
    </row>
    <row r="45" spans="1:18" ht="12" customHeight="1" x14ac:dyDescent="0.2">
      <c r="A45" s="174" t="s">
        <v>100</v>
      </c>
      <c r="B45" s="178" t="s">
        <v>6</v>
      </c>
      <c r="C45" s="179"/>
      <c r="D45" s="179"/>
      <c r="E45" s="179"/>
      <c r="F45" s="179"/>
      <c r="G45" s="179"/>
      <c r="H45" s="179"/>
      <c r="I45" s="180"/>
      <c r="J45" s="174" t="s">
        <v>100</v>
      </c>
      <c r="K45" s="178" t="s">
        <v>6</v>
      </c>
      <c r="L45" s="179"/>
      <c r="M45" s="179"/>
      <c r="N45" s="179"/>
      <c r="O45" s="179"/>
      <c r="P45" s="179"/>
      <c r="Q45" s="179"/>
      <c r="R45" s="180"/>
    </row>
    <row r="46" spans="1:18" x14ac:dyDescent="0.2">
      <c r="A46" s="175"/>
      <c r="B46" s="178" t="s">
        <v>1</v>
      </c>
      <c r="C46" s="180"/>
      <c r="D46" s="178" t="s">
        <v>7</v>
      </c>
      <c r="E46" s="180"/>
      <c r="F46" s="178" t="s">
        <v>48</v>
      </c>
      <c r="G46" s="180"/>
      <c r="H46" s="178" t="s">
        <v>8</v>
      </c>
      <c r="I46" s="180"/>
      <c r="J46" s="175"/>
      <c r="K46" s="178" t="s">
        <v>1</v>
      </c>
      <c r="L46" s="180"/>
      <c r="M46" s="178" t="s">
        <v>7</v>
      </c>
      <c r="N46" s="180"/>
      <c r="O46" s="178" t="s">
        <v>48</v>
      </c>
      <c r="P46" s="180"/>
      <c r="Q46" s="178" t="s">
        <v>8</v>
      </c>
      <c r="R46" s="180"/>
    </row>
    <row r="47" spans="1:18" ht="39.75" customHeight="1" x14ac:dyDescent="0.2">
      <c r="A47" s="176"/>
      <c r="B47" s="105" t="s">
        <v>13</v>
      </c>
      <c r="C47" s="103" t="s">
        <v>99</v>
      </c>
      <c r="D47" s="106" t="s">
        <v>13</v>
      </c>
      <c r="E47" s="103" t="s">
        <v>99</v>
      </c>
      <c r="F47" s="106" t="s">
        <v>13</v>
      </c>
      <c r="G47" s="103" t="s">
        <v>99</v>
      </c>
      <c r="H47" s="106" t="s">
        <v>14</v>
      </c>
      <c r="I47" s="103" t="s">
        <v>99</v>
      </c>
      <c r="J47" s="176"/>
      <c r="K47" s="105" t="s">
        <v>13</v>
      </c>
      <c r="L47" s="103" t="s">
        <v>99</v>
      </c>
      <c r="M47" s="106" t="s">
        <v>13</v>
      </c>
      <c r="N47" s="103" t="s">
        <v>99</v>
      </c>
      <c r="O47" s="106" t="s">
        <v>13</v>
      </c>
      <c r="P47" s="103" t="s">
        <v>99</v>
      </c>
      <c r="Q47" s="106" t="s">
        <v>14</v>
      </c>
      <c r="R47" s="103" t="s">
        <v>99</v>
      </c>
    </row>
    <row r="48" spans="1:18" s="148" customFormat="1" ht="9" customHeight="1" x14ac:dyDescent="0.2">
      <c r="A48" s="146">
        <v>0</v>
      </c>
      <c r="B48" s="147">
        <v>1</v>
      </c>
      <c r="C48" s="147">
        <v>2</v>
      </c>
      <c r="D48" s="147">
        <v>3</v>
      </c>
      <c r="E48" s="147">
        <v>4</v>
      </c>
      <c r="F48" s="147">
        <v>5</v>
      </c>
      <c r="G48" s="147">
        <v>6</v>
      </c>
      <c r="H48" s="147">
        <v>7</v>
      </c>
      <c r="I48" s="147">
        <v>8</v>
      </c>
      <c r="J48" s="146">
        <v>0</v>
      </c>
      <c r="K48" s="147">
        <v>1</v>
      </c>
      <c r="L48" s="147">
        <v>2</v>
      </c>
      <c r="M48" s="147">
        <v>3</v>
      </c>
      <c r="N48" s="147">
        <v>4</v>
      </c>
      <c r="O48" s="147">
        <v>5</v>
      </c>
      <c r="P48" s="147">
        <v>6</v>
      </c>
      <c r="Q48" s="147">
        <v>7</v>
      </c>
      <c r="R48" s="147">
        <v>8</v>
      </c>
    </row>
    <row r="49" spans="1:19" s="109" customFormat="1" x14ac:dyDescent="0.2">
      <c r="A49" s="125" t="s">
        <v>77</v>
      </c>
      <c r="B49" s="126" t="s">
        <v>102</v>
      </c>
      <c r="C49" s="131" t="s">
        <v>103</v>
      </c>
      <c r="D49" s="128" t="s">
        <v>102</v>
      </c>
      <c r="E49" s="129" t="s">
        <v>103</v>
      </c>
      <c r="F49" s="128" t="s">
        <v>102</v>
      </c>
      <c r="G49" s="132" t="s">
        <v>103</v>
      </c>
      <c r="H49" s="128" t="s">
        <v>102</v>
      </c>
      <c r="I49" s="130" t="s">
        <v>103</v>
      </c>
      <c r="J49" s="125" t="s">
        <v>77</v>
      </c>
      <c r="K49" s="138">
        <v>23</v>
      </c>
      <c r="L49" s="114">
        <v>34.020000000000003</v>
      </c>
      <c r="M49" s="140"/>
      <c r="N49" s="111"/>
      <c r="O49" s="140">
        <v>22</v>
      </c>
      <c r="P49" s="111">
        <v>33.29</v>
      </c>
      <c r="Q49" s="140">
        <v>1</v>
      </c>
      <c r="R49" s="141">
        <v>50.22</v>
      </c>
    </row>
    <row r="50" spans="1:19" s="109" customFormat="1" x14ac:dyDescent="0.2">
      <c r="A50" s="125" t="s">
        <v>78</v>
      </c>
      <c r="B50" s="126">
        <v>13</v>
      </c>
      <c r="C50" s="131">
        <v>116.95</v>
      </c>
      <c r="D50" s="128" t="s">
        <v>102</v>
      </c>
      <c r="E50" s="129" t="s">
        <v>103</v>
      </c>
      <c r="F50" s="128">
        <v>9</v>
      </c>
      <c r="G50" s="129">
        <v>125.97</v>
      </c>
      <c r="H50" s="128">
        <v>4</v>
      </c>
      <c r="I50" s="130">
        <v>96.67</v>
      </c>
      <c r="J50" s="125" t="s">
        <v>78</v>
      </c>
      <c r="K50" s="138">
        <v>94</v>
      </c>
      <c r="L50" s="114">
        <v>109.89</v>
      </c>
      <c r="M50" s="140"/>
      <c r="N50" s="111"/>
      <c r="O50" s="140">
        <v>84</v>
      </c>
      <c r="P50" s="111">
        <v>110.33</v>
      </c>
      <c r="Q50" s="140">
        <v>10</v>
      </c>
      <c r="R50" s="141">
        <v>106.24</v>
      </c>
      <c r="S50" s="142"/>
    </row>
    <row r="51" spans="1:19" s="109" customFormat="1" x14ac:dyDescent="0.2">
      <c r="A51" s="125" t="s">
        <v>79</v>
      </c>
      <c r="B51" s="126">
        <v>42</v>
      </c>
      <c r="C51" s="131">
        <v>173.63</v>
      </c>
      <c r="D51" s="128">
        <v>1</v>
      </c>
      <c r="E51" s="129">
        <v>166.92</v>
      </c>
      <c r="F51" s="128">
        <v>38</v>
      </c>
      <c r="G51" s="129">
        <v>174.3</v>
      </c>
      <c r="H51" s="128">
        <v>3</v>
      </c>
      <c r="I51" s="130">
        <v>167.27</v>
      </c>
      <c r="J51" s="125" t="s">
        <v>79</v>
      </c>
      <c r="K51" s="138">
        <v>184</v>
      </c>
      <c r="L51" s="143">
        <v>174.25</v>
      </c>
      <c r="M51" s="140"/>
      <c r="N51" s="111"/>
      <c r="O51" s="140">
        <v>153</v>
      </c>
      <c r="P51" s="111">
        <v>174.24</v>
      </c>
      <c r="Q51" s="140">
        <v>31</v>
      </c>
      <c r="R51" s="141">
        <v>174.33</v>
      </c>
      <c r="S51" s="142"/>
    </row>
    <row r="52" spans="1:19" s="109" customFormat="1" x14ac:dyDescent="0.2">
      <c r="A52" s="125" t="s">
        <v>80</v>
      </c>
      <c r="B52" s="126">
        <v>222</v>
      </c>
      <c r="C52" s="131">
        <v>242.96</v>
      </c>
      <c r="D52" s="128">
        <v>109</v>
      </c>
      <c r="E52" s="129">
        <v>244.99</v>
      </c>
      <c r="F52" s="128">
        <v>104</v>
      </c>
      <c r="G52" s="129">
        <v>240.85</v>
      </c>
      <c r="H52" s="128">
        <v>9</v>
      </c>
      <c r="I52" s="130">
        <v>242.77</v>
      </c>
      <c r="J52" s="125" t="s">
        <v>80</v>
      </c>
      <c r="K52" s="138">
        <v>328</v>
      </c>
      <c r="L52" s="143">
        <v>243.47</v>
      </c>
      <c r="M52" s="140"/>
      <c r="N52" s="111"/>
      <c r="O52" s="140">
        <v>275</v>
      </c>
      <c r="P52" s="111">
        <v>244.89</v>
      </c>
      <c r="Q52" s="140">
        <v>53</v>
      </c>
      <c r="R52" s="141">
        <v>236.07</v>
      </c>
      <c r="S52" s="142"/>
    </row>
    <row r="53" spans="1:19" s="109" customFormat="1" x14ac:dyDescent="0.2">
      <c r="A53" s="125" t="s">
        <v>81</v>
      </c>
      <c r="B53" s="126">
        <v>448</v>
      </c>
      <c r="C53" s="131">
        <v>305.88</v>
      </c>
      <c r="D53" s="128">
        <v>149</v>
      </c>
      <c r="E53" s="129">
        <v>301.06</v>
      </c>
      <c r="F53" s="128">
        <v>270</v>
      </c>
      <c r="G53" s="129">
        <v>308.37</v>
      </c>
      <c r="H53" s="128">
        <v>29</v>
      </c>
      <c r="I53" s="130">
        <v>307.45999999999998</v>
      </c>
      <c r="J53" s="125" t="s">
        <v>81</v>
      </c>
      <c r="K53" s="138">
        <v>691</v>
      </c>
      <c r="L53" s="143">
        <v>308.64999999999998</v>
      </c>
      <c r="M53" s="140"/>
      <c r="N53" s="111"/>
      <c r="O53" s="140">
        <v>527</v>
      </c>
      <c r="P53" s="111">
        <v>309.8</v>
      </c>
      <c r="Q53" s="140">
        <v>164</v>
      </c>
      <c r="R53" s="141">
        <v>304.99</v>
      </c>
      <c r="S53" s="142"/>
    </row>
    <row r="54" spans="1:19" s="109" customFormat="1" x14ac:dyDescent="0.2">
      <c r="A54" s="125" t="s">
        <v>82</v>
      </c>
      <c r="B54" s="126">
        <v>452</v>
      </c>
      <c r="C54" s="131">
        <v>371.68</v>
      </c>
      <c r="D54" s="128">
        <v>41</v>
      </c>
      <c r="E54" s="129">
        <v>370.75</v>
      </c>
      <c r="F54" s="128">
        <v>373</v>
      </c>
      <c r="G54" s="129">
        <v>371.36</v>
      </c>
      <c r="H54" s="128">
        <v>38</v>
      </c>
      <c r="I54" s="130">
        <v>375.88</v>
      </c>
      <c r="J54" s="125" t="s">
        <v>82</v>
      </c>
      <c r="K54" s="138">
        <v>705</v>
      </c>
      <c r="L54" s="143">
        <v>370.87</v>
      </c>
      <c r="M54" s="140"/>
      <c r="N54" s="111"/>
      <c r="O54" s="140">
        <v>641</v>
      </c>
      <c r="P54" s="111">
        <v>371.08</v>
      </c>
      <c r="Q54" s="140">
        <v>64</v>
      </c>
      <c r="R54" s="141">
        <v>368.71</v>
      </c>
      <c r="S54" s="142"/>
    </row>
    <row r="55" spans="1:19" s="109" customFormat="1" x14ac:dyDescent="0.2">
      <c r="A55" s="125" t="s">
        <v>83</v>
      </c>
      <c r="B55" s="126">
        <v>1880</v>
      </c>
      <c r="C55" s="131">
        <v>449.41</v>
      </c>
      <c r="D55" s="128">
        <v>496</v>
      </c>
      <c r="E55" s="129">
        <v>454.99</v>
      </c>
      <c r="F55" s="128">
        <v>1254</v>
      </c>
      <c r="G55" s="129">
        <v>447.7</v>
      </c>
      <c r="H55" s="128">
        <v>130</v>
      </c>
      <c r="I55" s="130">
        <v>444.61</v>
      </c>
      <c r="J55" s="125" t="s">
        <v>83</v>
      </c>
      <c r="K55" s="138">
        <v>1251</v>
      </c>
      <c r="L55" s="143">
        <v>437.17</v>
      </c>
      <c r="M55" s="140"/>
      <c r="N55" s="111"/>
      <c r="O55" s="140">
        <v>1097</v>
      </c>
      <c r="P55" s="111">
        <v>435.66</v>
      </c>
      <c r="Q55" s="140">
        <v>154</v>
      </c>
      <c r="R55" s="141">
        <v>447.9</v>
      </c>
      <c r="S55" s="142"/>
    </row>
    <row r="56" spans="1:19" s="109" customFormat="1" x14ac:dyDescent="0.2">
      <c r="A56" s="125" t="s">
        <v>84</v>
      </c>
      <c r="B56" s="126">
        <v>2589</v>
      </c>
      <c r="C56" s="131">
        <v>507.05</v>
      </c>
      <c r="D56" s="128">
        <v>857</v>
      </c>
      <c r="E56" s="129">
        <v>507.72</v>
      </c>
      <c r="F56" s="128">
        <v>1526</v>
      </c>
      <c r="G56" s="129">
        <v>506.78</v>
      </c>
      <c r="H56" s="128">
        <v>206</v>
      </c>
      <c r="I56" s="130">
        <v>506.21</v>
      </c>
      <c r="J56" s="125" t="s">
        <v>84</v>
      </c>
      <c r="K56" s="138">
        <v>597</v>
      </c>
      <c r="L56" s="143">
        <v>507.04</v>
      </c>
      <c r="M56" s="140"/>
      <c r="N56" s="111"/>
      <c r="O56" s="140">
        <v>464</v>
      </c>
      <c r="P56" s="111">
        <v>505.49</v>
      </c>
      <c r="Q56" s="140">
        <v>133</v>
      </c>
      <c r="R56" s="141">
        <v>512.44000000000005</v>
      </c>
      <c r="S56" s="142"/>
    </row>
    <row r="57" spans="1:19" s="109" customFormat="1" x14ac:dyDescent="0.2">
      <c r="A57" s="125" t="s">
        <v>85</v>
      </c>
      <c r="B57" s="126">
        <v>2509</v>
      </c>
      <c r="C57" s="131">
        <v>565.53</v>
      </c>
      <c r="D57" s="128">
        <v>952</v>
      </c>
      <c r="E57" s="129">
        <v>567.75</v>
      </c>
      <c r="F57" s="128">
        <v>1440</v>
      </c>
      <c r="G57" s="129">
        <v>563.53</v>
      </c>
      <c r="H57" s="128">
        <v>117</v>
      </c>
      <c r="I57" s="130">
        <v>572.08000000000004</v>
      </c>
      <c r="J57" s="125" t="s">
        <v>85</v>
      </c>
      <c r="K57" s="138">
        <v>385</v>
      </c>
      <c r="L57" s="143">
        <v>567.58000000000004</v>
      </c>
      <c r="M57" s="140"/>
      <c r="N57" s="111"/>
      <c r="O57" s="140">
        <v>285</v>
      </c>
      <c r="P57" s="111">
        <v>565.83000000000004</v>
      </c>
      <c r="Q57" s="140">
        <v>100</v>
      </c>
      <c r="R57" s="141">
        <v>572.54999999999995</v>
      </c>
      <c r="S57" s="142"/>
    </row>
    <row r="58" spans="1:19" s="109" customFormat="1" x14ac:dyDescent="0.2">
      <c r="A58" s="125" t="s">
        <v>86</v>
      </c>
      <c r="B58" s="126">
        <v>3338</v>
      </c>
      <c r="C58" s="131">
        <v>633.32000000000005</v>
      </c>
      <c r="D58" s="128">
        <v>1384</v>
      </c>
      <c r="E58" s="129">
        <v>629.29999999999995</v>
      </c>
      <c r="F58" s="128">
        <v>1730</v>
      </c>
      <c r="G58" s="129">
        <v>636.94000000000005</v>
      </c>
      <c r="H58" s="128">
        <v>224</v>
      </c>
      <c r="I58" s="130">
        <v>630.24</v>
      </c>
      <c r="J58" s="125" t="s">
        <v>86</v>
      </c>
      <c r="K58" s="138">
        <v>920</v>
      </c>
      <c r="L58" s="143">
        <v>641.84</v>
      </c>
      <c r="M58" s="140"/>
      <c r="N58" s="111"/>
      <c r="O58" s="140">
        <v>766</v>
      </c>
      <c r="P58" s="111">
        <v>642.66</v>
      </c>
      <c r="Q58" s="140">
        <v>154</v>
      </c>
      <c r="R58" s="141">
        <v>637.76</v>
      </c>
      <c r="S58" s="142"/>
    </row>
    <row r="59" spans="1:19" s="109" customFormat="1" x14ac:dyDescent="0.2">
      <c r="A59" s="125" t="s">
        <v>87</v>
      </c>
      <c r="B59" s="126">
        <v>2289</v>
      </c>
      <c r="C59" s="131">
        <v>728.96</v>
      </c>
      <c r="D59" s="128">
        <v>1192</v>
      </c>
      <c r="E59" s="129">
        <v>734.98</v>
      </c>
      <c r="F59" s="128">
        <v>856</v>
      </c>
      <c r="G59" s="129">
        <v>720.33</v>
      </c>
      <c r="H59" s="128">
        <v>241</v>
      </c>
      <c r="I59" s="130">
        <v>729.87</v>
      </c>
      <c r="J59" s="125" t="s">
        <v>87</v>
      </c>
      <c r="K59" s="138">
        <v>738</v>
      </c>
      <c r="L59" s="114">
        <v>739.56</v>
      </c>
      <c r="M59" s="140"/>
      <c r="N59" s="111"/>
      <c r="O59" s="140">
        <v>623</v>
      </c>
      <c r="P59" s="111">
        <v>741.81</v>
      </c>
      <c r="Q59" s="140">
        <v>115</v>
      </c>
      <c r="R59" s="141">
        <v>727.38</v>
      </c>
      <c r="S59" s="142"/>
    </row>
    <row r="60" spans="1:19" s="109" customFormat="1" x14ac:dyDescent="0.2">
      <c r="A60" s="125" t="s">
        <v>88</v>
      </c>
      <c r="B60" s="126">
        <v>1036</v>
      </c>
      <c r="C60" s="127">
        <v>855.48</v>
      </c>
      <c r="D60" s="128">
        <v>688</v>
      </c>
      <c r="E60" s="129">
        <v>858</v>
      </c>
      <c r="F60" s="128">
        <v>240</v>
      </c>
      <c r="G60" s="129">
        <v>847.81</v>
      </c>
      <c r="H60" s="128">
        <v>108</v>
      </c>
      <c r="I60" s="130">
        <v>856.43</v>
      </c>
      <c r="J60" s="125" t="s">
        <v>88</v>
      </c>
      <c r="K60" s="138">
        <v>374</v>
      </c>
      <c r="L60" s="114">
        <v>858.86</v>
      </c>
      <c r="M60" s="140"/>
      <c r="N60" s="111"/>
      <c r="O60" s="140">
        <v>315</v>
      </c>
      <c r="P60" s="111">
        <v>859.71</v>
      </c>
      <c r="Q60" s="140">
        <v>59</v>
      </c>
      <c r="R60" s="141">
        <v>854.32</v>
      </c>
      <c r="S60" s="142"/>
    </row>
    <row r="61" spans="1:19" s="109" customFormat="1" x14ac:dyDescent="0.2">
      <c r="A61" s="125" t="s">
        <v>89</v>
      </c>
      <c r="B61" s="126">
        <v>593</v>
      </c>
      <c r="C61" s="127">
        <v>993.23</v>
      </c>
      <c r="D61" s="128">
        <v>477</v>
      </c>
      <c r="E61" s="129">
        <v>993.45</v>
      </c>
      <c r="F61" s="128">
        <v>69</v>
      </c>
      <c r="G61" s="129">
        <v>999.66</v>
      </c>
      <c r="H61" s="128">
        <v>47</v>
      </c>
      <c r="I61" s="130">
        <v>981.58</v>
      </c>
      <c r="J61" s="125" t="s">
        <v>89</v>
      </c>
      <c r="K61" s="138">
        <v>235</v>
      </c>
      <c r="L61" s="114">
        <v>993.77</v>
      </c>
      <c r="M61" s="140"/>
      <c r="N61" s="111"/>
      <c r="O61" s="140">
        <v>214</v>
      </c>
      <c r="P61" s="111">
        <v>993.47</v>
      </c>
      <c r="Q61" s="140">
        <v>21</v>
      </c>
      <c r="R61" s="141">
        <v>996.84</v>
      </c>
      <c r="S61" s="142"/>
    </row>
    <row r="62" spans="1:19" s="109" customFormat="1" x14ac:dyDescent="0.2">
      <c r="A62" s="125" t="s">
        <v>90</v>
      </c>
      <c r="B62" s="126">
        <v>621</v>
      </c>
      <c r="C62" s="127">
        <v>1286.21</v>
      </c>
      <c r="D62" s="128">
        <v>438</v>
      </c>
      <c r="E62" s="129">
        <v>1282.8499999999999</v>
      </c>
      <c r="F62" s="128">
        <v>108</v>
      </c>
      <c r="G62" s="129">
        <v>1313.73</v>
      </c>
      <c r="H62" s="128">
        <v>75</v>
      </c>
      <c r="I62" s="130">
        <v>1266.25</v>
      </c>
      <c r="J62" s="125" t="s">
        <v>90</v>
      </c>
      <c r="K62" s="138">
        <v>202</v>
      </c>
      <c r="L62" s="114">
        <v>1218.5899999999999</v>
      </c>
      <c r="M62" s="140"/>
      <c r="N62" s="111"/>
      <c r="O62" s="140">
        <v>183</v>
      </c>
      <c r="P62" s="111">
        <v>1220.74</v>
      </c>
      <c r="Q62" s="140">
        <v>19</v>
      </c>
      <c r="R62" s="141">
        <v>1197.8499999999999</v>
      </c>
      <c r="S62" s="142"/>
    </row>
    <row r="63" spans="1:19" s="109" customFormat="1" x14ac:dyDescent="0.2">
      <c r="A63" s="135" t="s">
        <v>1</v>
      </c>
      <c r="B63" s="136">
        <v>16032</v>
      </c>
      <c r="C63" s="137">
        <v>623.80999999999995</v>
      </c>
      <c r="D63" s="136">
        <v>6784</v>
      </c>
      <c r="E63" s="137">
        <v>687.11</v>
      </c>
      <c r="F63" s="136">
        <v>8017</v>
      </c>
      <c r="G63" s="137">
        <v>565.51</v>
      </c>
      <c r="H63" s="136">
        <v>1231</v>
      </c>
      <c r="I63" s="137">
        <v>654.71</v>
      </c>
      <c r="J63" s="135" t="s">
        <v>1</v>
      </c>
      <c r="K63" s="144">
        <v>6727</v>
      </c>
      <c r="L63" s="145">
        <v>535.62</v>
      </c>
      <c r="M63" s="144"/>
      <c r="N63" s="145"/>
      <c r="O63" s="144">
        <v>5649</v>
      </c>
      <c r="P63" s="145">
        <v>538.16999999999996</v>
      </c>
      <c r="Q63" s="144">
        <v>1078</v>
      </c>
      <c r="R63" s="145">
        <v>522.26</v>
      </c>
      <c r="S63" s="142"/>
    </row>
    <row r="64" spans="1:19" s="23" customFormat="1" ht="0.75" customHeight="1" x14ac:dyDescent="0.2">
      <c r="A64" s="70"/>
      <c r="B64" s="22"/>
      <c r="C64" s="9"/>
      <c r="D64" s="9"/>
      <c r="E64" s="55"/>
      <c r="F64" s="24"/>
      <c r="G64" s="12"/>
      <c r="H64" s="24"/>
      <c r="I64" s="12"/>
      <c r="J64" s="70"/>
      <c r="K64" s="22"/>
      <c r="L64" s="9"/>
      <c r="M64" s="9"/>
      <c r="N64" s="55"/>
      <c r="O64" s="24"/>
      <c r="P64" s="12"/>
      <c r="Q64" s="24"/>
      <c r="R64" s="12"/>
    </row>
    <row r="65" spans="1:18" s="23" customFormat="1" ht="18.75" customHeight="1" x14ac:dyDescent="0.2">
      <c r="A65" s="172" t="s">
        <v>104</v>
      </c>
      <c r="B65" s="172"/>
      <c r="C65" s="172"/>
      <c r="D65" s="172"/>
      <c r="E65" s="172"/>
      <c r="F65" s="172"/>
      <c r="G65" s="172"/>
      <c r="H65" s="154"/>
      <c r="I65" s="154"/>
      <c r="J65" s="173" t="s">
        <v>104</v>
      </c>
      <c r="K65" s="173"/>
      <c r="L65" s="173"/>
      <c r="M65" s="173"/>
      <c r="N65" s="173"/>
      <c r="O65" s="173"/>
      <c r="P65" s="173"/>
      <c r="Q65" s="24"/>
      <c r="R65" s="12"/>
    </row>
    <row r="66" spans="1:18" ht="10.5" customHeight="1" x14ac:dyDescent="0.2">
      <c r="A66" s="115" t="s">
        <v>96</v>
      </c>
      <c r="B66" s="2"/>
      <c r="C66" s="53"/>
      <c r="D66" s="2"/>
      <c r="E66" s="53"/>
      <c r="F66" s="2"/>
      <c r="G66" s="53"/>
      <c r="H66" s="2"/>
      <c r="I66" s="53"/>
      <c r="J66" s="115" t="s">
        <v>96</v>
      </c>
      <c r="K66" s="2"/>
      <c r="L66" s="53"/>
      <c r="M66" s="2"/>
      <c r="N66" s="53"/>
      <c r="O66" s="2"/>
      <c r="P66" s="53"/>
      <c r="Q66" s="2"/>
      <c r="R66" s="53"/>
    </row>
    <row r="67" spans="1:18" ht="7.5" customHeight="1" x14ac:dyDescent="0.2">
      <c r="A67" s="115" t="s">
        <v>97</v>
      </c>
      <c r="B67" s="20"/>
      <c r="C67" s="21"/>
      <c r="D67" s="20"/>
      <c r="E67" s="21"/>
      <c r="F67" s="20"/>
      <c r="G67" s="21"/>
      <c r="H67" s="20"/>
      <c r="I67" s="21"/>
      <c r="J67" s="115" t="s">
        <v>97</v>
      </c>
      <c r="K67" s="6"/>
      <c r="L67" s="54"/>
      <c r="M67" s="6"/>
      <c r="N67" s="54"/>
      <c r="O67" s="6"/>
      <c r="P67" s="54"/>
      <c r="Q67" s="6"/>
      <c r="R67" s="54"/>
    </row>
    <row r="68" spans="1:18" ht="10.5" customHeight="1" x14ac:dyDescent="0.2">
      <c r="A68" s="69" t="s">
        <v>98</v>
      </c>
      <c r="B68" s="6"/>
      <c r="C68" s="54"/>
      <c r="D68" s="6"/>
      <c r="E68" s="54"/>
      <c r="F68" s="6"/>
      <c r="G68" s="54"/>
      <c r="H68" s="6"/>
      <c r="I68" s="54"/>
      <c r="J68" s="69" t="s">
        <v>98</v>
      </c>
      <c r="K68" s="6"/>
      <c r="L68" s="54"/>
      <c r="M68" s="6"/>
      <c r="N68" s="54"/>
      <c r="O68" s="6"/>
      <c r="P68" s="54"/>
      <c r="Q68" s="6"/>
      <c r="R68" s="54"/>
    </row>
    <row r="69" spans="1:18" x14ac:dyDescent="0.2">
      <c r="A69" s="6"/>
      <c r="B69" s="6"/>
      <c r="C69" s="54"/>
      <c r="D69" s="6"/>
      <c r="E69" s="54"/>
      <c r="F69" s="6"/>
      <c r="G69" s="54"/>
      <c r="H69" s="6"/>
      <c r="I69" s="54"/>
      <c r="J69" s="6"/>
      <c r="K69" s="6"/>
      <c r="L69" s="54"/>
      <c r="M69" s="6"/>
      <c r="N69" s="54"/>
      <c r="O69" s="6"/>
      <c r="P69" s="54"/>
      <c r="Q69" s="6"/>
      <c r="R69" s="54"/>
    </row>
    <row r="70" spans="1:18" x14ac:dyDescent="0.2">
      <c r="A70" s="6"/>
      <c r="B70" s="6"/>
      <c r="C70" s="54"/>
      <c r="D70" s="6"/>
      <c r="E70" s="54"/>
      <c r="F70" s="6"/>
      <c r="G70" s="54"/>
      <c r="H70" s="6"/>
      <c r="I70" s="54"/>
      <c r="J70" s="6"/>
      <c r="K70" s="6"/>
      <c r="L70" s="54"/>
      <c r="M70" s="6"/>
      <c r="N70" s="54"/>
      <c r="O70" s="6"/>
      <c r="P70" s="54"/>
      <c r="Q70" s="6"/>
      <c r="R70" s="54"/>
    </row>
    <row r="71" spans="1:18" x14ac:dyDescent="0.2">
      <c r="A71" s="6"/>
      <c r="B71" s="6"/>
      <c r="C71" s="54"/>
      <c r="D71" s="6"/>
      <c r="E71" s="54"/>
      <c r="F71" s="6"/>
      <c r="G71" s="54"/>
      <c r="H71" s="6"/>
      <c r="I71" s="54"/>
      <c r="J71" s="6"/>
      <c r="K71" s="6"/>
      <c r="L71" s="54"/>
      <c r="M71" s="6"/>
      <c r="N71" s="54"/>
      <c r="O71" s="6"/>
      <c r="P71" s="54"/>
      <c r="Q71" s="6"/>
      <c r="R71" s="54"/>
    </row>
    <row r="72" spans="1:18" x14ac:dyDescent="0.2">
      <c r="A72" s="6"/>
      <c r="B72" s="6"/>
      <c r="C72" s="54"/>
      <c r="D72" s="6"/>
      <c r="E72" s="54"/>
      <c r="F72" s="6"/>
      <c r="G72" s="54"/>
      <c r="H72" s="6"/>
      <c r="I72" s="54"/>
      <c r="J72" s="6"/>
      <c r="K72" s="6"/>
      <c r="L72" s="54"/>
      <c r="M72" s="6"/>
      <c r="N72" s="54"/>
      <c r="O72" s="6"/>
      <c r="P72" s="54"/>
      <c r="Q72" s="6"/>
      <c r="R72" s="54"/>
    </row>
    <row r="73" spans="1:18" x14ac:dyDescent="0.2">
      <c r="A73" s="6"/>
      <c r="B73" s="6"/>
      <c r="C73" s="54"/>
      <c r="D73" s="6"/>
      <c r="E73" s="54"/>
      <c r="F73" s="6"/>
      <c r="G73" s="54"/>
      <c r="H73" s="6"/>
      <c r="I73" s="54"/>
      <c r="J73" s="6"/>
      <c r="K73" s="6"/>
      <c r="L73" s="54"/>
      <c r="M73" s="6"/>
      <c r="N73" s="54"/>
      <c r="O73" s="6"/>
      <c r="P73" s="54"/>
      <c r="Q73" s="6"/>
      <c r="R73" s="54"/>
    </row>
    <row r="74" spans="1:18" x14ac:dyDescent="0.2">
      <c r="A74" s="6"/>
      <c r="B74" s="6"/>
      <c r="C74" s="54"/>
      <c r="D74" s="6"/>
      <c r="E74" s="54"/>
      <c r="F74" s="6"/>
      <c r="G74" s="54"/>
      <c r="H74" s="6"/>
      <c r="I74" s="54"/>
      <c r="J74" s="6"/>
      <c r="K74" s="6"/>
      <c r="L74" s="54"/>
      <c r="M74" s="6"/>
      <c r="N74" s="54"/>
      <c r="O74" s="6"/>
      <c r="P74" s="54"/>
      <c r="Q74" s="6"/>
      <c r="R74" s="54"/>
    </row>
    <row r="75" spans="1:18" x14ac:dyDescent="0.2">
      <c r="A75" s="6"/>
      <c r="B75" s="6"/>
      <c r="C75" s="54"/>
      <c r="D75" s="6"/>
      <c r="E75" s="54"/>
      <c r="F75" s="6"/>
      <c r="G75" s="54"/>
      <c r="H75" s="6"/>
      <c r="I75" s="54"/>
      <c r="J75" s="6"/>
      <c r="K75" s="6"/>
      <c r="L75" s="54"/>
      <c r="M75" s="6"/>
      <c r="N75" s="54"/>
      <c r="O75" s="6"/>
      <c r="P75" s="54"/>
      <c r="Q75" s="6"/>
      <c r="R75" s="54"/>
    </row>
    <row r="76" spans="1:18" x14ac:dyDescent="0.2">
      <c r="A76" s="6"/>
      <c r="B76" s="6"/>
      <c r="C76" s="54"/>
      <c r="D76" s="6"/>
      <c r="E76" s="54"/>
      <c r="F76" s="6"/>
      <c r="G76" s="54"/>
      <c r="H76" s="6"/>
      <c r="I76" s="54"/>
      <c r="J76" s="6"/>
      <c r="K76" s="6"/>
      <c r="L76" s="54"/>
      <c r="M76" s="6"/>
      <c r="N76" s="54"/>
      <c r="O76" s="6"/>
      <c r="P76" s="54"/>
      <c r="Q76" s="6"/>
      <c r="R76" s="54"/>
    </row>
    <row r="77" spans="1:18" x14ac:dyDescent="0.2">
      <c r="A77" s="6"/>
      <c r="B77" s="6"/>
      <c r="C77" s="54"/>
      <c r="D77" s="6"/>
      <c r="E77" s="54"/>
      <c r="F77" s="6"/>
      <c r="G77" s="54"/>
      <c r="H77" s="6"/>
      <c r="I77" s="54"/>
      <c r="J77" s="6"/>
      <c r="K77" s="6"/>
      <c r="L77" s="54"/>
      <c r="M77" s="6"/>
      <c r="N77" s="54"/>
      <c r="O77" s="6"/>
      <c r="P77" s="54"/>
      <c r="Q77" s="6"/>
      <c r="R77" s="54"/>
    </row>
  </sheetData>
  <mergeCells count="48">
    <mergeCell ref="A6:I6"/>
    <mergeCell ref="J6:R6"/>
    <mergeCell ref="A7:I7"/>
    <mergeCell ref="J7:R7"/>
    <mergeCell ref="A8:I8"/>
    <mergeCell ref="J8:R8"/>
    <mergeCell ref="A38:I38"/>
    <mergeCell ref="J38:R38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13:A15"/>
    <mergeCell ref="M46:N46"/>
    <mergeCell ref="O46:P46"/>
    <mergeCell ref="Q46:R46"/>
    <mergeCell ref="J42:R42"/>
    <mergeCell ref="A39:I39"/>
    <mergeCell ref="J39:R39"/>
    <mergeCell ref="A40:I40"/>
    <mergeCell ref="J40:R40"/>
    <mergeCell ref="A41:I41"/>
    <mergeCell ref="J41:R41"/>
    <mergeCell ref="A32:G32"/>
    <mergeCell ref="A65:G65"/>
    <mergeCell ref="J65:P65"/>
    <mergeCell ref="J32:P32"/>
    <mergeCell ref="J13:J15"/>
    <mergeCell ref="A45:A47"/>
    <mergeCell ref="J45:J47"/>
    <mergeCell ref="A43:I43"/>
    <mergeCell ref="J43:R43"/>
    <mergeCell ref="B45:I45"/>
    <mergeCell ref="K45:R45"/>
    <mergeCell ref="B46:C46"/>
    <mergeCell ref="D46:E46"/>
    <mergeCell ref="F46:G46"/>
    <mergeCell ref="H46:I46"/>
    <mergeCell ref="K46:L46"/>
  </mergeCells>
  <pageMargins left="0.59055118110236227" right="0.39370078740157483" top="0.39370078740157483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42" customWidth="1"/>
    <col min="4" max="4" width="8.85546875" style="3" customWidth="1"/>
    <col min="5" max="5" width="9.85546875" style="42" customWidth="1"/>
    <col min="6" max="6" width="8.85546875" style="3" customWidth="1"/>
    <col min="7" max="7" width="10.28515625" style="42" customWidth="1"/>
    <col min="8" max="8" width="9.140625" style="3"/>
    <col min="9" max="9" width="9.5703125" style="42" customWidth="1"/>
    <col min="10" max="10" width="16.140625" style="3" customWidth="1"/>
    <col min="11" max="11" width="9.140625" style="3" customWidth="1"/>
    <col min="12" max="12" width="9.42578125" style="42" customWidth="1"/>
    <col min="13" max="13" width="8.85546875" style="3" customWidth="1"/>
    <col min="14" max="14" width="9.5703125" style="42" customWidth="1"/>
    <col min="15" max="15" width="8.85546875" style="3" customWidth="1"/>
    <col min="16" max="16" width="9.42578125" style="42" customWidth="1"/>
    <col min="17" max="17" width="9.85546875" style="3" customWidth="1"/>
    <col min="18" max="18" width="9.7109375" style="42" customWidth="1"/>
    <col min="19" max="22" width="9.140625" style="3" customWidth="1"/>
    <col min="23" max="23" width="9.140625" style="41" customWidth="1"/>
    <col min="24" max="24" width="9.140625" style="3" customWidth="1"/>
    <col min="25" max="16384" width="9.140625" style="3"/>
  </cols>
  <sheetData>
    <row r="1" spans="1:23" x14ac:dyDescent="0.2">
      <c r="A1" s="18" t="s">
        <v>2</v>
      </c>
      <c r="B1" s="18"/>
      <c r="C1" s="51"/>
      <c r="J1" s="18" t="s">
        <v>2</v>
      </c>
      <c r="K1" s="18"/>
      <c r="L1" s="51"/>
    </row>
    <row r="2" spans="1:23" x14ac:dyDescent="0.2">
      <c r="A2" s="18" t="s">
        <v>3</v>
      </c>
      <c r="B2" s="18"/>
      <c r="C2" s="51"/>
      <c r="J2" s="18" t="s">
        <v>3</v>
      </c>
      <c r="K2" s="18"/>
      <c r="L2" s="51"/>
    </row>
    <row r="3" spans="1:23" x14ac:dyDescent="0.2">
      <c r="A3" s="19" t="s">
        <v>0</v>
      </c>
      <c r="B3" s="19"/>
      <c r="C3" s="52"/>
      <c r="J3" s="19" t="s">
        <v>0</v>
      </c>
      <c r="K3" s="19"/>
      <c r="L3" s="52"/>
    </row>
    <row r="4" spans="1:23" x14ac:dyDescent="0.2">
      <c r="A4" s="19"/>
      <c r="B4" s="19"/>
      <c r="C4" s="52"/>
      <c r="J4" s="19"/>
      <c r="K4" s="19"/>
      <c r="L4" s="52"/>
    </row>
    <row r="5" spans="1:23" ht="14.25" customHeight="1" x14ac:dyDescent="0.2"/>
    <row r="6" spans="1:23" ht="12.75" x14ac:dyDescent="0.2">
      <c r="A6" s="181" t="s">
        <v>16</v>
      </c>
      <c r="B6" s="181"/>
      <c r="C6" s="181"/>
      <c r="D6" s="181"/>
      <c r="E6" s="181"/>
      <c r="F6" s="181"/>
      <c r="G6" s="181"/>
      <c r="H6" s="181"/>
      <c r="I6" s="181"/>
      <c r="J6" s="181" t="s">
        <v>17</v>
      </c>
      <c r="K6" s="181"/>
      <c r="L6" s="181"/>
      <c r="M6" s="181"/>
      <c r="N6" s="181"/>
      <c r="O6" s="181"/>
      <c r="P6" s="181"/>
      <c r="Q6" s="181"/>
      <c r="R6" s="181"/>
    </row>
    <row r="7" spans="1:23" ht="12.75" x14ac:dyDescent="0.2">
      <c r="A7" s="181" t="s">
        <v>15</v>
      </c>
      <c r="B7" s="181"/>
      <c r="C7" s="181"/>
      <c r="D7" s="181"/>
      <c r="E7" s="181"/>
      <c r="F7" s="181"/>
      <c r="G7" s="181"/>
      <c r="H7" s="181"/>
      <c r="I7" s="181"/>
      <c r="J7" s="181" t="s">
        <v>15</v>
      </c>
      <c r="K7" s="181"/>
      <c r="L7" s="181"/>
      <c r="M7" s="181"/>
      <c r="N7" s="181"/>
      <c r="O7" s="181"/>
      <c r="P7" s="181"/>
      <c r="Q7" s="181"/>
      <c r="R7" s="181"/>
    </row>
    <row r="8" spans="1:23" ht="12.75" x14ac:dyDescent="0.2">
      <c r="A8" s="185" t="s">
        <v>46</v>
      </c>
      <c r="B8" s="185"/>
      <c r="C8" s="185"/>
      <c r="D8" s="185"/>
      <c r="E8" s="185"/>
      <c r="F8" s="185"/>
      <c r="G8" s="185"/>
      <c r="H8" s="185"/>
      <c r="I8" s="185"/>
      <c r="J8" s="181" t="s">
        <v>44</v>
      </c>
      <c r="K8" s="181"/>
      <c r="L8" s="181"/>
      <c r="M8" s="181"/>
      <c r="N8" s="181"/>
      <c r="O8" s="181"/>
      <c r="P8" s="181"/>
      <c r="Q8" s="181"/>
      <c r="R8" s="181"/>
    </row>
    <row r="9" spans="1:23" ht="12.75" x14ac:dyDescent="0.2">
      <c r="A9" s="185" t="s">
        <v>50</v>
      </c>
      <c r="B9" s="185"/>
      <c r="C9" s="185"/>
      <c r="D9" s="185"/>
      <c r="E9" s="185"/>
      <c r="F9" s="185"/>
      <c r="G9" s="185"/>
      <c r="H9" s="185"/>
      <c r="I9" s="185"/>
      <c r="J9" s="181" t="s">
        <v>47</v>
      </c>
      <c r="K9" s="181"/>
      <c r="L9" s="181"/>
      <c r="M9" s="181"/>
      <c r="N9" s="181"/>
      <c r="O9" s="181"/>
      <c r="P9" s="181"/>
      <c r="Q9" s="181"/>
      <c r="R9" s="181"/>
    </row>
    <row r="10" spans="1:23" ht="12.75" x14ac:dyDescent="0.2">
      <c r="A10" s="177" t="str">
        <f>'u svibnju 2023.-prema svotama'!A10:I10</f>
        <v>za travanj 2023. (isplata u svibnju 2023.)</v>
      </c>
      <c r="B10" s="177"/>
      <c r="C10" s="177"/>
      <c r="D10" s="177"/>
      <c r="E10" s="177"/>
      <c r="F10" s="177"/>
      <c r="G10" s="177"/>
      <c r="H10" s="177"/>
      <c r="I10" s="177"/>
      <c r="J10" s="185" t="s">
        <v>50</v>
      </c>
      <c r="K10" s="185"/>
      <c r="L10" s="185"/>
      <c r="M10" s="185"/>
      <c r="N10" s="185"/>
      <c r="O10" s="185"/>
      <c r="P10" s="185"/>
      <c r="Q10" s="185"/>
      <c r="R10" s="185"/>
    </row>
    <row r="11" spans="1:23" ht="9.75" customHeight="1" x14ac:dyDescent="0.2">
      <c r="J11" s="177" t="str">
        <f>A10</f>
        <v>za travanj 2023. (isplata u svibnju 2023.)</v>
      </c>
      <c r="K11" s="177"/>
      <c r="L11" s="177"/>
      <c r="M11" s="177"/>
      <c r="N11" s="177"/>
      <c r="O11" s="177"/>
      <c r="P11" s="177"/>
      <c r="Q11" s="177"/>
      <c r="R11" s="177"/>
    </row>
    <row r="12" spans="1:23" x14ac:dyDescent="0.2">
      <c r="A12" s="19" t="s">
        <v>4</v>
      </c>
      <c r="J12" s="19" t="s">
        <v>5</v>
      </c>
    </row>
    <row r="13" spans="1:23" ht="12" customHeight="1" x14ac:dyDescent="0.2">
      <c r="A13" s="174" t="s">
        <v>100</v>
      </c>
      <c r="B13" s="182" t="s">
        <v>6</v>
      </c>
      <c r="C13" s="183"/>
      <c r="D13" s="183"/>
      <c r="E13" s="183"/>
      <c r="F13" s="183"/>
      <c r="G13" s="183"/>
      <c r="H13" s="183"/>
      <c r="I13" s="184"/>
      <c r="J13" s="174" t="s">
        <v>100</v>
      </c>
      <c r="K13" s="182" t="s">
        <v>6</v>
      </c>
      <c r="L13" s="183"/>
      <c r="M13" s="183"/>
      <c r="N13" s="183"/>
      <c r="O13" s="183"/>
      <c r="P13" s="183"/>
      <c r="Q13" s="183"/>
      <c r="R13" s="184"/>
    </row>
    <row r="14" spans="1:23" x14ac:dyDescent="0.2">
      <c r="A14" s="175"/>
      <c r="B14" s="182" t="s">
        <v>1</v>
      </c>
      <c r="C14" s="184"/>
      <c r="D14" s="182" t="s">
        <v>7</v>
      </c>
      <c r="E14" s="184"/>
      <c r="F14" s="182" t="s">
        <v>48</v>
      </c>
      <c r="G14" s="184"/>
      <c r="H14" s="182" t="s">
        <v>8</v>
      </c>
      <c r="I14" s="184"/>
      <c r="J14" s="175"/>
      <c r="K14" s="182" t="s">
        <v>1</v>
      </c>
      <c r="L14" s="184"/>
      <c r="M14" s="182" t="s">
        <v>76</v>
      </c>
      <c r="N14" s="184"/>
      <c r="O14" s="182" t="s">
        <v>48</v>
      </c>
      <c r="P14" s="184"/>
      <c r="Q14" s="182" t="s">
        <v>8</v>
      </c>
      <c r="R14" s="184"/>
    </row>
    <row r="15" spans="1:23" ht="30.75" customHeight="1" x14ac:dyDescent="0.2">
      <c r="A15" s="176"/>
      <c r="B15" s="102" t="s">
        <v>13</v>
      </c>
      <c r="C15" s="103" t="s">
        <v>99</v>
      </c>
      <c r="D15" s="104" t="s">
        <v>13</v>
      </c>
      <c r="E15" s="103" t="s">
        <v>99</v>
      </c>
      <c r="F15" s="104" t="s">
        <v>13</v>
      </c>
      <c r="G15" s="103" t="s">
        <v>99</v>
      </c>
      <c r="H15" s="104" t="s">
        <v>14</v>
      </c>
      <c r="I15" s="103" t="s">
        <v>99</v>
      </c>
      <c r="J15" s="176"/>
      <c r="K15" s="102" t="s">
        <v>13</v>
      </c>
      <c r="L15" s="103" t="s">
        <v>99</v>
      </c>
      <c r="M15" s="104" t="s">
        <v>13</v>
      </c>
      <c r="N15" s="103" t="s">
        <v>99</v>
      </c>
      <c r="O15" s="104" t="s">
        <v>13</v>
      </c>
      <c r="P15" s="103" t="s">
        <v>99</v>
      </c>
      <c r="Q15" s="104" t="s">
        <v>14</v>
      </c>
      <c r="R15" s="103" t="s">
        <v>99</v>
      </c>
    </row>
    <row r="16" spans="1:23" s="148" customFormat="1" ht="8.25" customHeight="1" x14ac:dyDescent="0.2">
      <c r="A16" s="146">
        <v>0</v>
      </c>
      <c r="B16" s="146">
        <v>1</v>
      </c>
      <c r="C16" s="146">
        <v>2</v>
      </c>
      <c r="D16" s="146">
        <v>3</v>
      </c>
      <c r="E16" s="146">
        <v>4</v>
      </c>
      <c r="F16" s="146">
        <v>5</v>
      </c>
      <c r="G16" s="146">
        <v>6</v>
      </c>
      <c r="H16" s="146">
        <v>7</v>
      </c>
      <c r="I16" s="146">
        <v>8</v>
      </c>
      <c r="J16" s="146">
        <v>0</v>
      </c>
      <c r="K16" s="146">
        <v>1</v>
      </c>
      <c r="L16" s="146">
        <v>2</v>
      </c>
      <c r="M16" s="146">
        <v>3</v>
      </c>
      <c r="N16" s="146">
        <v>4</v>
      </c>
      <c r="O16" s="146">
        <v>5</v>
      </c>
      <c r="P16" s="146">
        <v>6</v>
      </c>
      <c r="Q16" s="146">
        <v>7</v>
      </c>
      <c r="R16" s="146">
        <v>8</v>
      </c>
      <c r="W16" s="149"/>
    </row>
    <row r="17" spans="1:23" s="109" customFormat="1" x14ac:dyDescent="0.2">
      <c r="A17" s="125" t="s">
        <v>77</v>
      </c>
      <c r="B17" s="126">
        <v>2531</v>
      </c>
      <c r="C17" s="127">
        <v>47.67</v>
      </c>
      <c r="D17" s="128">
        <v>878</v>
      </c>
      <c r="E17" s="129">
        <v>44.83</v>
      </c>
      <c r="F17" s="128">
        <v>1231</v>
      </c>
      <c r="G17" s="129">
        <v>49.97</v>
      </c>
      <c r="H17" s="128">
        <v>422</v>
      </c>
      <c r="I17" s="130">
        <v>46.9</v>
      </c>
      <c r="J17" s="125" t="s">
        <v>77</v>
      </c>
      <c r="K17" s="126" t="s">
        <v>102</v>
      </c>
      <c r="L17" s="131" t="s">
        <v>103</v>
      </c>
      <c r="M17" s="128" t="s">
        <v>102</v>
      </c>
      <c r="N17" s="129" t="s">
        <v>103</v>
      </c>
      <c r="O17" s="128" t="s">
        <v>102</v>
      </c>
      <c r="P17" s="132" t="s">
        <v>103</v>
      </c>
      <c r="Q17" s="128" t="s">
        <v>102</v>
      </c>
      <c r="R17" s="130" t="s">
        <v>103</v>
      </c>
      <c r="W17" s="116"/>
    </row>
    <row r="18" spans="1:23" s="109" customFormat="1" x14ac:dyDescent="0.2">
      <c r="A18" s="125" t="s">
        <v>78</v>
      </c>
      <c r="B18" s="126">
        <v>11416</v>
      </c>
      <c r="C18" s="131">
        <v>117.46</v>
      </c>
      <c r="D18" s="128">
        <v>4952</v>
      </c>
      <c r="E18" s="129">
        <v>118.5</v>
      </c>
      <c r="F18" s="128">
        <v>2253</v>
      </c>
      <c r="G18" s="129">
        <v>111.71</v>
      </c>
      <c r="H18" s="128">
        <v>4211</v>
      </c>
      <c r="I18" s="130">
        <v>119.31</v>
      </c>
      <c r="J18" s="125" t="s">
        <v>78</v>
      </c>
      <c r="K18" s="126">
        <v>5</v>
      </c>
      <c r="L18" s="131">
        <v>124.61</v>
      </c>
      <c r="M18" s="128" t="s">
        <v>102</v>
      </c>
      <c r="N18" s="129" t="s">
        <v>103</v>
      </c>
      <c r="O18" s="128">
        <v>5</v>
      </c>
      <c r="P18" s="129">
        <v>124.61</v>
      </c>
      <c r="Q18" s="128" t="s">
        <v>102</v>
      </c>
      <c r="R18" s="130" t="s">
        <v>103</v>
      </c>
      <c r="W18" s="150">
        <f>C31-'u svibnju 2023.'!E23</f>
        <v>0</v>
      </c>
    </row>
    <row r="19" spans="1:23" s="109" customFormat="1" x14ac:dyDescent="0.2">
      <c r="A19" s="125" t="s">
        <v>79</v>
      </c>
      <c r="B19" s="126">
        <v>47429</v>
      </c>
      <c r="C19" s="131">
        <v>176.18</v>
      </c>
      <c r="D19" s="128">
        <v>24569</v>
      </c>
      <c r="E19" s="129">
        <v>176.16</v>
      </c>
      <c r="F19" s="128">
        <v>6024</v>
      </c>
      <c r="G19" s="129">
        <v>173.99</v>
      </c>
      <c r="H19" s="128">
        <v>16836</v>
      </c>
      <c r="I19" s="130">
        <v>176.99</v>
      </c>
      <c r="J19" s="125" t="s">
        <v>79</v>
      </c>
      <c r="K19" s="126">
        <v>31</v>
      </c>
      <c r="L19" s="131">
        <v>171.45</v>
      </c>
      <c r="M19" s="128">
        <v>2</v>
      </c>
      <c r="N19" s="129">
        <v>143.68</v>
      </c>
      <c r="O19" s="128">
        <v>27</v>
      </c>
      <c r="P19" s="129">
        <v>172.41</v>
      </c>
      <c r="Q19" s="128">
        <v>2</v>
      </c>
      <c r="R19" s="130">
        <v>186.24</v>
      </c>
      <c r="W19" s="116"/>
    </row>
    <row r="20" spans="1:23" s="109" customFormat="1" x14ac:dyDescent="0.2">
      <c r="A20" s="125" t="s">
        <v>80</v>
      </c>
      <c r="B20" s="126">
        <v>91577</v>
      </c>
      <c r="C20" s="131">
        <v>238.37</v>
      </c>
      <c r="D20" s="128">
        <v>53618</v>
      </c>
      <c r="E20" s="129">
        <v>238.92</v>
      </c>
      <c r="F20" s="128">
        <v>15804</v>
      </c>
      <c r="G20" s="129">
        <v>240.79</v>
      </c>
      <c r="H20" s="128">
        <v>22155</v>
      </c>
      <c r="I20" s="130">
        <v>235.31</v>
      </c>
      <c r="J20" s="125" t="s">
        <v>80</v>
      </c>
      <c r="K20" s="126">
        <v>81</v>
      </c>
      <c r="L20" s="131">
        <v>242.34</v>
      </c>
      <c r="M20" s="128">
        <v>2</v>
      </c>
      <c r="N20" s="129">
        <v>227.15</v>
      </c>
      <c r="O20" s="128">
        <v>69</v>
      </c>
      <c r="P20" s="129">
        <v>243.29</v>
      </c>
      <c r="Q20" s="128">
        <v>10</v>
      </c>
      <c r="R20" s="130">
        <v>238.78</v>
      </c>
      <c r="W20" s="116"/>
    </row>
    <row r="21" spans="1:23" s="109" customFormat="1" x14ac:dyDescent="0.2">
      <c r="A21" s="125" t="s">
        <v>81</v>
      </c>
      <c r="B21" s="126">
        <v>128168</v>
      </c>
      <c r="C21" s="131">
        <v>306.74</v>
      </c>
      <c r="D21" s="128">
        <v>81687</v>
      </c>
      <c r="E21" s="129">
        <v>307.83999999999997</v>
      </c>
      <c r="F21" s="128">
        <v>23234</v>
      </c>
      <c r="G21" s="129">
        <v>304.64999999999998</v>
      </c>
      <c r="H21" s="128">
        <v>23247</v>
      </c>
      <c r="I21" s="130">
        <v>304.99</v>
      </c>
      <c r="J21" s="125" t="s">
        <v>81</v>
      </c>
      <c r="K21" s="126">
        <v>232</v>
      </c>
      <c r="L21" s="131">
        <v>314.47000000000003</v>
      </c>
      <c r="M21" s="128" t="s">
        <v>102</v>
      </c>
      <c r="N21" s="129" t="s">
        <v>103</v>
      </c>
      <c r="O21" s="128">
        <v>160</v>
      </c>
      <c r="P21" s="129">
        <v>309.66000000000003</v>
      </c>
      <c r="Q21" s="128">
        <v>72</v>
      </c>
      <c r="R21" s="130">
        <v>325.14999999999998</v>
      </c>
      <c r="W21" s="116"/>
    </row>
    <row r="22" spans="1:23" s="109" customFormat="1" x14ac:dyDescent="0.2">
      <c r="A22" s="125" t="s">
        <v>82</v>
      </c>
      <c r="B22" s="126">
        <v>145248</v>
      </c>
      <c r="C22" s="131">
        <v>367.64</v>
      </c>
      <c r="D22" s="128">
        <v>95138</v>
      </c>
      <c r="E22" s="129">
        <v>367.45</v>
      </c>
      <c r="F22" s="128">
        <v>17336</v>
      </c>
      <c r="G22" s="129">
        <v>366.62</v>
      </c>
      <c r="H22" s="128">
        <v>32774</v>
      </c>
      <c r="I22" s="130">
        <v>368.75</v>
      </c>
      <c r="J22" s="125" t="s">
        <v>82</v>
      </c>
      <c r="K22" s="126">
        <v>1620</v>
      </c>
      <c r="L22" s="131">
        <v>374.97</v>
      </c>
      <c r="M22" s="128">
        <v>26</v>
      </c>
      <c r="N22" s="129">
        <v>362.49</v>
      </c>
      <c r="O22" s="128">
        <v>1176</v>
      </c>
      <c r="P22" s="129">
        <v>376.65</v>
      </c>
      <c r="Q22" s="128">
        <v>418</v>
      </c>
      <c r="R22" s="130">
        <v>371.02</v>
      </c>
      <c r="W22" s="116"/>
    </row>
    <row r="23" spans="1:23" s="109" customFormat="1" x14ac:dyDescent="0.2">
      <c r="A23" s="125" t="s">
        <v>83</v>
      </c>
      <c r="B23" s="126">
        <v>140119</v>
      </c>
      <c r="C23" s="131">
        <v>438.01</v>
      </c>
      <c r="D23" s="128">
        <v>104380</v>
      </c>
      <c r="E23" s="129">
        <v>438.64</v>
      </c>
      <c r="F23" s="128">
        <v>12158</v>
      </c>
      <c r="G23" s="129">
        <v>439.05</v>
      </c>
      <c r="H23" s="128">
        <v>23581</v>
      </c>
      <c r="I23" s="130">
        <v>434.69</v>
      </c>
      <c r="J23" s="125" t="s">
        <v>83</v>
      </c>
      <c r="K23" s="126">
        <v>6548</v>
      </c>
      <c r="L23" s="131">
        <v>453.18</v>
      </c>
      <c r="M23" s="128">
        <v>2027</v>
      </c>
      <c r="N23" s="129">
        <v>462.55</v>
      </c>
      <c r="O23" s="128">
        <v>3888</v>
      </c>
      <c r="P23" s="129">
        <v>450.61</v>
      </c>
      <c r="Q23" s="128">
        <v>633</v>
      </c>
      <c r="R23" s="130">
        <v>438.97</v>
      </c>
      <c r="W23" s="116"/>
    </row>
    <row r="24" spans="1:23" s="109" customFormat="1" x14ac:dyDescent="0.2">
      <c r="A24" s="125" t="s">
        <v>84</v>
      </c>
      <c r="B24" s="126">
        <v>108177</v>
      </c>
      <c r="C24" s="131">
        <v>502.53</v>
      </c>
      <c r="D24" s="128">
        <v>85539</v>
      </c>
      <c r="E24" s="129">
        <v>502.72</v>
      </c>
      <c r="F24" s="128">
        <v>6795</v>
      </c>
      <c r="G24" s="129">
        <v>497.11</v>
      </c>
      <c r="H24" s="128">
        <v>15843</v>
      </c>
      <c r="I24" s="130">
        <v>503.82</v>
      </c>
      <c r="J24" s="125" t="s">
        <v>84</v>
      </c>
      <c r="K24" s="126">
        <v>4738</v>
      </c>
      <c r="L24" s="131">
        <v>505.33</v>
      </c>
      <c r="M24" s="128">
        <v>958</v>
      </c>
      <c r="N24" s="129">
        <v>503.02</v>
      </c>
      <c r="O24" s="128">
        <v>3086</v>
      </c>
      <c r="P24" s="129">
        <v>506.36</v>
      </c>
      <c r="Q24" s="128">
        <v>694</v>
      </c>
      <c r="R24" s="130">
        <v>503.94</v>
      </c>
      <c r="W24" s="116"/>
    </row>
    <row r="25" spans="1:23" s="109" customFormat="1" x14ac:dyDescent="0.2">
      <c r="A25" s="125" t="s">
        <v>85</v>
      </c>
      <c r="B25" s="126">
        <v>73040</v>
      </c>
      <c r="C25" s="131">
        <v>568.62</v>
      </c>
      <c r="D25" s="128">
        <v>61253</v>
      </c>
      <c r="E25" s="129">
        <v>568.75</v>
      </c>
      <c r="F25" s="128">
        <v>2687</v>
      </c>
      <c r="G25" s="129">
        <v>566.72</v>
      </c>
      <c r="H25" s="128">
        <v>9100</v>
      </c>
      <c r="I25" s="130">
        <v>568.34</v>
      </c>
      <c r="J25" s="125" t="s">
        <v>85</v>
      </c>
      <c r="K25" s="126">
        <v>3706</v>
      </c>
      <c r="L25" s="131">
        <v>566.01</v>
      </c>
      <c r="M25" s="128">
        <v>561</v>
      </c>
      <c r="N25" s="129">
        <v>561.15</v>
      </c>
      <c r="O25" s="128">
        <v>2806</v>
      </c>
      <c r="P25" s="129">
        <v>566.53</v>
      </c>
      <c r="Q25" s="128">
        <v>339</v>
      </c>
      <c r="R25" s="130">
        <v>569.72</v>
      </c>
      <c r="W25" s="116"/>
    </row>
    <row r="26" spans="1:23" s="109" customFormat="1" x14ac:dyDescent="0.2">
      <c r="A26" s="125" t="s">
        <v>86</v>
      </c>
      <c r="B26" s="126">
        <v>62743</v>
      </c>
      <c r="C26" s="131">
        <v>633.29999999999995</v>
      </c>
      <c r="D26" s="128">
        <v>54155</v>
      </c>
      <c r="E26" s="129">
        <v>633.48</v>
      </c>
      <c r="F26" s="128">
        <v>1516</v>
      </c>
      <c r="G26" s="129">
        <v>631.59</v>
      </c>
      <c r="H26" s="128">
        <v>7072</v>
      </c>
      <c r="I26" s="130">
        <v>632.26</v>
      </c>
      <c r="J26" s="125" t="s">
        <v>86</v>
      </c>
      <c r="K26" s="126">
        <v>6976</v>
      </c>
      <c r="L26" s="131">
        <v>639.55999999999995</v>
      </c>
      <c r="M26" s="128">
        <v>231</v>
      </c>
      <c r="N26" s="129">
        <v>637.41999999999996</v>
      </c>
      <c r="O26" s="128">
        <v>5887</v>
      </c>
      <c r="P26" s="129">
        <v>640.58000000000004</v>
      </c>
      <c r="Q26" s="128">
        <v>858</v>
      </c>
      <c r="R26" s="130">
        <v>633.1</v>
      </c>
      <c r="W26" s="116"/>
    </row>
    <row r="27" spans="1:23" s="109" customFormat="1" x14ac:dyDescent="0.2">
      <c r="A27" s="125" t="s">
        <v>87</v>
      </c>
      <c r="B27" s="126">
        <v>70532</v>
      </c>
      <c r="C27" s="127">
        <v>726.58</v>
      </c>
      <c r="D27" s="128">
        <v>62443</v>
      </c>
      <c r="E27" s="129">
        <v>726.89</v>
      </c>
      <c r="F27" s="128">
        <v>1018</v>
      </c>
      <c r="G27" s="129">
        <v>723.27</v>
      </c>
      <c r="H27" s="128">
        <v>7071</v>
      </c>
      <c r="I27" s="130">
        <v>724.25</v>
      </c>
      <c r="J27" s="125" t="s">
        <v>87</v>
      </c>
      <c r="K27" s="126">
        <v>6617</v>
      </c>
      <c r="L27" s="127">
        <v>736.38</v>
      </c>
      <c r="M27" s="128">
        <v>129</v>
      </c>
      <c r="N27" s="129">
        <v>745.41</v>
      </c>
      <c r="O27" s="128">
        <v>5268</v>
      </c>
      <c r="P27" s="129">
        <v>735.83</v>
      </c>
      <c r="Q27" s="128">
        <v>1220</v>
      </c>
      <c r="R27" s="130">
        <v>737.79</v>
      </c>
      <c r="W27" s="116"/>
    </row>
    <row r="28" spans="1:23" s="109" customFormat="1" x14ac:dyDescent="0.2">
      <c r="A28" s="125" t="s">
        <v>88</v>
      </c>
      <c r="B28" s="126">
        <v>32836</v>
      </c>
      <c r="C28" s="127">
        <v>855.17</v>
      </c>
      <c r="D28" s="128">
        <v>29141</v>
      </c>
      <c r="E28" s="129">
        <v>854.68</v>
      </c>
      <c r="F28" s="128">
        <v>383</v>
      </c>
      <c r="G28" s="129">
        <v>855.37</v>
      </c>
      <c r="H28" s="128">
        <v>3312</v>
      </c>
      <c r="I28" s="130">
        <v>859.53</v>
      </c>
      <c r="J28" s="125" t="s">
        <v>88</v>
      </c>
      <c r="K28" s="126">
        <v>7125</v>
      </c>
      <c r="L28" s="127">
        <v>851.28</v>
      </c>
      <c r="M28" s="128">
        <v>59</v>
      </c>
      <c r="N28" s="129">
        <v>859.19</v>
      </c>
      <c r="O28" s="128">
        <v>5885</v>
      </c>
      <c r="P28" s="129">
        <v>849.64</v>
      </c>
      <c r="Q28" s="128">
        <v>1181</v>
      </c>
      <c r="R28" s="130">
        <v>859.05</v>
      </c>
      <c r="W28" s="116"/>
    </row>
    <row r="29" spans="1:23" s="109" customFormat="1" x14ac:dyDescent="0.2">
      <c r="A29" s="125" t="s">
        <v>89</v>
      </c>
      <c r="B29" s="126">
        <v>15969</v>
      </c>
      <c r="C29" s="127">
        <v>992.53</v>
      </c>
      <c r="D29" s="128">
        <v>13795</v>
      </c>
      <c r="E29" s="129">
        <v>991.75</v>
      </c>
      <c r="F29" s="128">
        <v>188</v>
      </c>
      <c r="G29" s="129">
        <v>987.36</v>
      </c>
      <c r="H29" s="128">
        <v>1986</v>
      </c>
      <c r="I29" s="130">
        <v>998.41</v>
      </c>
      <c r="J29" s="125" t="s">
        <v>89</v>
      </c>
      <c r="K29" s="126">
        <v>8045</v>
      </c>
      <c r="L29" s="127">
        <v>1000.78</v>
      </c>
      <c r="M29" s="128">
        <v>68</v>
      </c>
      <c r="N29" s="129">
        <v>996.6</v>
      </c>
      <c r="O29" s="128">
        <v>6703</v>
      </c>
      <c r="P29" s="129">
        <v>1002.07</v>
      </c>
      <c r="Q29" s="128">
        <v>1274</v>
      </c>
      <c r="R29" s="130">
        <v>994.22</v>
      </c>
      <c r="W29" s="116"/>
    </row>
    <row r="30" spans="1:23" s="109" customFormat="1" x14ac:dyDescent="0.2">
      <c r="A30" s="125" t="s">
        <v>90</v>
      </c>
      <c r="B30" s="126">
        <v>18868</v>
      </c>
      <c r="C30" s="127">
        <v>1307.26</v>
      </c>
      <c r="D30" s="128">
        <v>17614</v>
      </c>
      <c r="E30" s="129">
        <v>1311.25</v>
      </c>
      <c r="F30" s="128">
        <v>136</v>
      </c>
      <c r="G30" s="129">
        <v>1226.92</v>
      </c>
      <c r="H30" s="128">
        <v>1118</v>
      </c>
      <c r="I30" s="130">
        <v>1254.1500000000001</v>
      </c>
      <c r="J30" s="125" t="s">
        <v>90</v>
      </c>
      <c r="K30" s="126">
        <v>25456</v>
      </c>
      <c r="L30" s="127">
        <v>1365.35</v>
      </c>
      <c r="M30" s="128">
        <v>61</v>
      </c>
      <c r="N30" s="129">
        <v>1267.72</v>
      </c>
      <c r="O30" s="128">
        <v>17082</v>
      </c>
      <c r="P30" s="129">
        <v>1370.15</v>
      </c>
      <c r="Q30" s="128">
        <v>8313</v>
      </c>
      <c r="R30" s="130">
        <v>1356.21</v>
      </c>
      <c r="W30" s="116"/>
    </row>
    <row r="31" spans="1:23" s="109" customFormat="1" x14ac:dyDescent="0.2">
      <c r="A31" s="135" t="s">
        <v>1</v>
      </c>
      <c r="B31" s="136">
        <v>948653</v>
      </c>
      <c r="C31" s="137">
        <v>465.09</v>
      </c>
      <c r="D31" s="136">
        <v>689162</v>
      </c>
      <c r="E31" s="137">
        <v>497.52</v>
      </c>
      <c r="F31" s="136">
        <v>90763</v>
      </c>
      <c r="G31" s="137">
        <v>343.9</v>
      </c>
      <c r="H31" s="136">
        <v>168728</v>
      </c>
      <c r="I31" s="137">
        <v>397.8</v>
      </c>
      <c r="J31" s="135" t="s">
        <v>1</v>
      </c>
      <c r="K31" s="136">
        <v>71180</v>
      </c>
      <c r="L31" s="137">
        <v>932.46</v>
      </c>
      <c r="M31" s="136">
        <v>4124</v>
      </c>
      <c r="N31" s="137">
        <v>529.5</v>
      </c>
      <c r="O31" s="136">
        <v>52042</v>
      </c>
      <c r="P31" s="137">
        <v>925.95</v>
      </c>
      <c r="Q31" s="136">
        <v>15014</v>
      </c>
      <c r="R31" s="137">
        <v>1065.71</v>
      </c>
      <c r="W31" s="116"/>
    </row>
    <row r="32" spans="1:23" s="109" customFormat="1" ht="18" customHeight="1" x14ac:dyDescent="0.2">
      <c r="A32" s="171" t="s">
        <v>104</v>
      </c>
      <c r="B32" s="171"/>
      <c r="C32" s="171"/>
      <c r="D32" s="171"/>
      <c r="E32" s="171"/>
      <c r="F32" s="171"/>
      <c r="G32" s="171"/>
      <c r="H32" s="153"/>
      <c r="I32" s="127"/>
      <c r="J32" s="171" t="s">
        <v>104</v>
      </c>
      <c r="K32" s="171"/>
      <c r="L32" s="171"/>
      <c r="M32" s="171"/>
      <c r="N32" s="171"/>
      <c r="O32" s="171"/>
      <c r="P32" s="171"/>
      <c r="Q32" s="153"/>
      <c r="R32" s="127"/>
      <c r="W32" s="116"/>
    </row>
    <row r="33" spans="1:23" s="118" customFormat="1" ht="9.75" customHeight="1" x14ac:dyDescent="0.2">
      <c r="A33" s="115" t="s">
        <v>96</v>
      </c>
      <c r="B33" s="107"/>
      <c r="C33" s="107"/>
      <c r="D33" s="107"/>
      <c r="E33" s="107"/>
      <c r="F33" s="107"/>
      <c r="G33" s="107"/>
      <c r="H33" s="107"/>
      <c r="I33" s="117"/>
      <c r="J33" s="115" t="s">
        <v>96</v>
      </c>
      <c r="K33" s="107"/>
      <c r="L33" s="107"/>
      <c r="M33" s="107"/>
      <c r="N33" s="107"/>
      <c r="O33" s="107"/>
      <c r="P33" s="107"/>
      <c r="Q33" s="107"/>
      <c r="R33" s="117"/>
      <c r="W33" s="119"/>
    </row>
    <row r="34" spans="1:23" s="118" customFormat="1" ht="11.25" customHeight="1" x14ac:dyDescent="0.2">
      <c r="A34" s="115" t="s">
        <v>97</v>
      </c>
      <c r="B34" s="120"/>
      <c r="C34" s="121"/>
      <c r="D34" s="121"/>
      <c r="E34" s="122"/>
      <c r="F34" s="123"/>
      <c r="G34" s="124"/>
      <c r="H34" s="123"/>
      <c r="I34" s="124"/>
      <c r="J34" s="115" t="s">
        <v>97</v>
      </c>
      <c r="K34" s="120"/>
      <c r="L34" s="121"/>
      <c r="M34" s="121"/>
      <c r="N34" s="122"/>
      <c r="O34" s="123"/>
      <c r="P34" s="124"/>
      <c r="Q34" s="123"/>
      <c r="R34" s="124"/>
      <c r="W34" s="119"/>
    </row>
    <row r="35" spans="1:23" ht="9.75" customHeight="1" x14ac:dyDescent="0.2">
      <c r="A35" s="69" t="s">
        <v>98</v>
      </c>
      <c r="B35" s="69"/>
      <c r="C35" s="69"/>
      <c r="D35" s="69"/>
      <c r="E35" s="69"/>
      <c r="F35" s="69"/>
      <c r="G35" s="71"/>
      <c r="H35" s="71"/>
      <c r="I35" s="53"/>
      <c r="J35" s="69" t="s">
        <v>98</v>
      </c>
      <c r="K35" s="2"/>
      <c r="L35" s="53"/>
      <c r="M35" s="2"/>
      <c r="N35" s="53"/>
      <c r="O35" s="2"/>
      <c r="P35" s="53"/>
      <c r="Q35" s="2"/>
      <c r="R35" s="53"/>
    </row>
    <row r="36" spans="1:23" ht="11.25" customHeight="1" x14ac:dyDescent="0.2">
      <c r="A36" s="69"/>
      <c r="B36" s="69"/>
      <c r="C36" s="69"/>
      <c r="D36" s="69"/>
      <c r="E36" s="69"/>
      <c r="F36" s="69"/>
      <c r="G36" s="71"/>
      <c r="H36" s="71"/>
      <c r="I36" s="53"/>
    </row>
    <row r="37" spans="1:23" ht="6.75" hidden="1" customHeight="1" x14ac:dyDescent="0.2">
      <c r="A37" s="25"/>
      <c r="B37" s="20"/>
      <c r="C37" s="21"/>
      <c r="D37" s="20"/>
      <c r="E37" s="21"/>
      <c r="F37" s="20"/>
      <c r="G37" s="21"/>
      <c r="H37" s="20"/>
      <c r="I37" s="21"/>
    </row>
    <row r="38" spans="1:23" ht="12.75" x14ac:dyDescent="0.2">
      <c r="A38" s="181" t="s">
        <v>16</v>
      </c>
      <c r="B38" s="181"/>
      <c r="C38" s="181"/>
      <c r="D38" s="181"/>
      <c r="E38" s="181"/>
      <c r="F38" s="181"/>
      <c r="G38" s="181"/>
      <c r="H38" s="181"/>
      <c r="I38" s="181"/>
      <c r="J38" s="181" t="s">
        <v>19</v>
      </c>
      <c r="K38" s="181"/>
      <c r="L38" s="181"/>
      <c r="M38" s="181"/>
      <c r="N38" s="181"/>
      <c r="O38" s="181"/>
      <c r="P38" s="181"/>
      <c r="Q38" s="181"/>
      <c r="R38" s="181"/>
    </row>
    <row r="39" spans="1:23" ht="12.75" x14ac:dyDescent="0.2">
      <c r="A39" s="181" t="s">
        <v>15</v>
      </c>
      <c r="B39" s="181"/>
      <c r="C39" s="181"/>
      <c r="D39" s="181"/>
      <c r="E39" s="181"/>
      <c r="F39" s="181"/>
      <c r="G39" s="181"/>
      <c r="H39" s="181"/>
      <c r="I39" s="181"/>
      <c r="J39" s="181" t="s">
        <v>20</v>
      </c>
      <c r="K39" s="181"/>
      <c r="L39" s="181"/>
      <c r="M39" s="181"/>
      <c r="N39" s="181"/>
      <c r="O39" s="181"/>
      <c r="P39" s="181"/>
      <c r="Q39" s="181"/>
      <c r="R39" s="181"/>
    </row>
    <row r="40" spans="1:23" ht="12.75" x14ac:dyDescent="0.2">
      <c r="A40" s="181" t="s">
        <v>9</v>
      </c>
      <c r="B40" s="181"/>
      <c r="C40" s="181"/>
      <c r="D40" s="181"/>
      <c r="E40" s="181"/>
      <c r="F40" s="181"/>
      <c r="G40" s="181"/>
      <c r="H40" s="181"/>
      <c r="I40" s="181"/>
      <c r="J40" s="181" t="s">
        <v>54</v>
      </c>
      <c r="K40" s="181"/>
      <c r="L40" s="181"/>
      <c r="M40" s="181"/>
      <c r="N40" s="181"/>
      <c r="O40" s="181"/>
      <c r="P40" s="181"/>
      <c r="Q40" s="181"/>
      <c r="R40" s="181"/>
    </row>
    <row r="41" spans="1:23" ht="12.75" x14ac:dyDescent="0.2">
      <c r="A41" s="181" t="s">
        <v>49</v>
      </c>
      <c r="B41" s="181"/>
      <c r="C41" s="181"/>
      <c r="D41" s="181"/>
      <c r="E41" s="181"/>
      <c r="F41" s="181"/>
      <c r="G41" s="181"/>
      <c r="H41" s="181"/>
      <c r="I41" s="181"/>
      <c r="J41" s="181" t="s">
        <v>55</v>
      </c>
      <c r="K41" s="181"/>
      <c r="L41" s="181"/>
      <c r="M41" s="181"/>
      <c r="N41" s="181"/>
      <c r="O41" s="181"/>
      <c r="P41" s="181"/>
      <c r="Q41" s="181"/>
      <c r="R41" s="181"/>
    </row>
    <row r="42" spans="1:23" ht="12.75" x14ac:dyDescent="0.2">
      <c r="A42" s="185" t="s">
        <v>50</v>
      </c>
      <c r="B42" s="185"/>
      <c r="C42" s="185"/>
      <c r="D42" s="185"/>
      <c r="E42" s="185"/>
      <c r="F42" s="185"/>
      <c r="G42" s="185"/>
      <c r="H42" s="185"/>
      <c r="I42" s="185"/>
      <c r="J42" s="185" t="s">
        <v>50</v>
      </c>
      <c r="K42" s="185"/>
      <c r="L42" s="185"/>
      <c r="M42" s="185"/>
      <c r="N42" s="185"/>
      <c r="O42" s="185"/>
      <c r="P42" s="185"/>
      <c r="Q42" s="185"/>
      <c r="R42" s="185"/>
    </row>
    <row r="43" spans="1:23" ht="12.75" customHeight="1" x14ac:dyDescent="0.2">
      <c r="A43" s="177" t="str">
        <f>A10</f>
        <v>za travanj 2023. (isplata u svibnju 2023.)</v>
      </c>
      <c r="B43" s="177"/>
      <c r="C43" s="177"/>
      <c r="D43" s="177"/>
      <c r="E43" s="177"/>
      <c r="F43" s="177"/>
      <c r="G43" s="177"/>
      <c r="H43" s="177"/>
      <c r="I43" s="177"/>
      <c r="J43" s="177" t="str">
        <f>A10</f>
        <v>za travanj 2023. (isplata u svibnju 2023.)</v>
      </c>
      <c r="K43" s="177"/>
      <c r="L43" s="177"/>
      <c r="M43" s="177"/>
      <c r="N43" s="177"/>
      <c r="O43" s="177"/>
      <c r="P43" s="177"/>
      <c r="Q43" s="177"/>
      <c r="R43" s="177"/>
    </row>
    <row r="44" spans="1:23" x14ac:dyDescent="0.2">
      <c r="A44" s="19" t="s">
        <v>10</v>
      </c>
      <c r="E44" s="42" t="s">
        <v>11</v>
      </c>
      <c r="J44" s="19" t="s">
        <v>12</v>
      </c>
    </row>
    <row r="45" spans="1:23" ht="12" customHeight="1" x14ac:dyDescent="0.2">
      <c r="A45" s="174" t="s">
        <v>100</v>
      </c>
      <c r="B45" s="178" t="s">
        <v>6</v>
      </c>
      <c r="C45" s="179"/>
      <c r="D45" s="179"/>
      <c r="E45" s="179"/>
      <c r="F45" s="179"/>
      <c r="G45" s="179"/>
      <c r="H45" s="179"/>
      <c r="I45" s="180"/>
      <c r="J45" s="174" t="s">
        <v>100</v>
      </c>
      <c r="K45" s="178" t="s">
        <v>6</v>
      </c>
      <c r="L45" s="179"/>
      <c r="M45" s="179"/>
      <c r="N45" s="179"/>
      <c r="O45" s="179"/>
      <c r="P45" s="179"/>
      <c r="Q45" s="179"/>
      <c r="R45" s="180"/>
    </row>
    <row r="46" spans="1:23" x14ac:dyDescent="0.2">
      <c r="A46" s="175"/>
      <c r="B46" s="178" t="s">
        <v>1</v>
      </c>
      <c r="C46" s="180"/>
      <c r="D46" s="178" t="s">
        <v>7</v>
      </c>
      <c r="E46" s="180"/>
      <c r="F46" s="178" t="s">
        <v>48</v>
      </c>
      <c r="G46" s="180"/>
      <c r="H46" s="178" t="s">
        <v>8</v>
      </c>
      <c r="I46" s="180"/>
      <c r="J46" s="175"/>
      <c r="K46" s="178" t="s">
        <v>1</v>
      </c>
      <c r="L46" s="180"/>
      <c r="M46" s="178" t="s">
        <v>7</v>
      </c>
      <c r="N46" s="180"/>
      <c r="O46" s="178" t="s">
        <v>48</v>
      </c>
      <c r="P46" s="180"/>
      <c r="Q46" s="178" t="s">
        <v>8</v>
      </c>
      <c r="R46" s="180"/>
    </row>
    <row r="47" spans="1:23" ht="33" customHeight="1" x14ac:dyDescent="0.2">
      <c r="A47" s="176"/>
      <c r="B47" s="105" t="s">
        <v>13</v>
      </c>
      <c r="C47" s="103" t="s">
        <v>99</v>
      </c>
      <c r="D47" s="106" t="s">
        <v>13</v>
      </c>
      <c r="E47" s="103" t="s">
        <v>99</v>
      </c>
      <c r="F47" s="106" t="s">
        <v>13</v>
      </c>
      <c r="G47" s="103" t="s">
        <v>99</v>
      </c>
      <c r="H47" s="106" t="s">
        <v>14</v>
      </c>
      <c r="I47" s="103" t="s">
        <v>99</v>
      </c>
      <c r="J47" s="176"/>
      <c r="K47" s="105" t="s">
        <v>13</v>
      </c>
      <c r="L47" s="103" t="s">
        <v>99</v>
      </c>
      <c r="M47" s="106" t="s">
        <v>13</v>
      </c>
      <c r="N47" s="103" t="s">
        <v>99</v>
      </c>
      <c r="O47" s="106" t="s">
        <v>13</v>
      </c>
      <c r="P47" s="103" t="s">
        <v>99</v>
      </c>
      <c r="Q47" s="106" t="s">
        <v>14</v>
      </c>
      <c r="R47" s="103" t="s">
        <v>99</v>
      </c>
    </row>
    <row r="48" spans="1:23" s="148" customFormat="1" ht="9" customHeight="1" x14ac:dyDescent="0.2">
      <c r="A48" s="146">
        <v>0</v>
      </c>
      <c r="B48" s="147">
        <v>1</v>
      </c>
      <c r="C48" s="147">
        <v>2</v>
      </c>
      <c r="D48" s="147">
        <v>3</v>
      </c>
      <c r="E48" s="147">
        <v>4</v>
      </c>
      <c r="F48" s="147">
        <v>5</v>
      </c>
      <c r="G48" s="147">
        <v>6</v>
      </c>
      <c r="H48" s="147">
        <v>7</v>
      </c>
      <c r="I48" s="147">
        <v>8</v>
      </c>
      <c r="J48" s="146">
        <v>0</v>
      </c>
      <c r="K48" s="147">
        <v>1</v>
      </c>
      <c r="L48" s="147">
        <v>2</v>
      </c>
      <c r="M48" s="147">
        <v>3</v>
      </c>
      <c r="N48" s="147">
        <v>4</v>
      </c>
      <c r="O48" s="147">
        <v>5</v>
      </c>
      <c r="P48" s="147">
        <v>6</v>
      </c>
      <c r="Q48" s="147">
        <v>7</v>
      </c>
      <c r="R48" s="147">
        <v>8</v>
      </c>
      <c r="W48" s="149"/>
    </row>
    <row r="49" spans="1:23" s="109" customFormat="1" x14ac:dyDescent="0.2">
      <c r="A49" s="125" t="s">
        <v>77</v>
      </c>
      <c r="B49" s="138" t="s">
        <v>102</v>
      </c>
      <c r="C49" s="139" t="s">
        <v>103</v>
      </c>
      <c r="D49" s="140" t="s">
        <v>102</v>
      </c>
      <c r="E49" s="111" t="s">
        <v>103</v>
      </c>
      <c r="F49" s="140" t="s">
        <v>102</v>
      </c>
      <c r="G49" s="111" t="s">
        <v>103</v>
      </c>
      <c r="H49" s="140" t="s">
        <v>102</v>
      </c>
      <c r="I49" s="141" t="s">
        <v>103</v>
      </c>
      <c r="J49" s="125" t="s">
        <v>77</v>
      </c>
      <c r="K49" s="138">
        <v>23</v>
      </c>
      <c r="L49" s="114">
        <v>34.020000000000003</v>
      </c>
      <c r="M49" s="140"/>
      <c r="N49" s="111"/>
      <c r="O49" s="140">
        <v>22</v>
      </c>
      <c r="P49" s="111">
        <v>33.29</v>
      </c>
      <c r="Q49" s="140">
        <v>1</v>
      </c>
      <c r="R49" s="141">
        <v>50.22</v>
      </c>
      <c r="W49" s="116"/>
    </row>
    <row r="50" spans="1:23" s="109" customFormat="1" x14ac:dyDescent="0.2">
      <c r="A50" s="125" t="s">
        <v>78</v>
      </c>
      <c r="B50" s="138">
        <v>8</v>
      </c>
      <c r="C50" s="139">
        <v>128.94</v>
      </c>
      <c r="D50" s="140" t="s">
        <v>102</v>
      </c>
      <c r="E50" s="111" t="s">
        <v>103</v>
      </c>
      <c r="F50" s="140">
        <v>8</v>
      </c>
      <c r="G50" s="111">
        <v>128.94</v>
      </c>
      <c r="H50" s="140" t="s">
        <v>102</v>
      </c>
      <c r="I50" s="141" t="s">
        <v>103</v>
      </c>
      <c r="J50" s="125" t="s">
        <v>78</v>
      </c>
      <c r="K50" s="138">
        <v>94</v>
      </c>
      <c r="L50" s="114">
        <v>109.89</v>
      </c>
      <c r="M50" s="140"/>
      <c r="N50" s="111"/>
      <c r="O50" s="140">
        <v>84</v>
      </c>
      <c r="P50" s="111">
        <v>110.33</v>
      </c>
      <c r="Q50" s="140">
        <v>10</v>
      </c>
      <c r="R50" s="141">
        <v>106.24</v>
      </c>
      <c r="S50" s="142"/>
      <c r="W50" s="116"/>
    </row>
    <row r="51" spans="1:23" s="109" customFormat="1" x14ac:dyDescent="0.2">
      <c r="A51" s="125" t="s">
        <v>79</v>
      </c>
      <c r="B51" s="138">
        <v>38</v>
      </c>
      <c r="C51" s="139">
        <v>174.9</v>
      </c>
      <c r="D51" s="140" t="s">
        <v>102</v>
      </c>
      <c r="E51" s="111" t="s">
        <v>103</v>
      </c>
      <c r="F51" s="140">
        <v>35</v>
      </c>
      <c r="G51" s="111">
        <v>175.55</v>
      </c>
      <c r="H51" s="140">
        <v>3</v>
      </c>
      <c r="I51" s="141">
        <v>167.27</v>
      </c>
      <c r="J51" s="125" t="s">
        <v>79</v>
      </c>
      <c r="K51" s="138">
        <v>184</v>
      </c>
      <c r="L51" s="143">
        <v>174.25</v>
      </c>
      <c r="M51" s="140"/>
      <c r="N51" s="111"/>
      <c r="O51" s="140">
        <v>153</v>
      </c>
      <c r="P51" s="111">
        <v>174.24</v>
      </c>
      <c r="Q51" s="140">
        <v>31</v>
      </c>
      <c r="R51" s="141">
        <v>174.33</v>
      </c>
      <c r="S51" s="142"/>
      <c r="W51" s="116"/>
    </row>
    <row r="52" spans="1:23" s="109" customFormat="1" x14ac:dyDescent="0.2">
      <c r="A52" s="125" t="s">
        <v>80</v>
      </c>
      <c r="B52" s="138">
        <v>216</v>
      </c>
      <c r="C52" s="139">
        <v>243.43</v>
      </c>
      <c r="D52" s="140">
        <v>103</v>
      </c>
      <c r="E52" s="111">
        <v>246.1</v>
      </c>
      <c r="F52" s="140">
        <v>104</v>
      </c>
      <c r="G52" s="111">
        <v>240.85</v>
      </c>
      <c r="H52" s="140">
        <v>9</v>
      </c>
      <c r="I52" s="141">
        <v>242.77</v>
      </c>
      <c r="J52" s="125" t="s">
        <v>80</v>
      </c>
      <c r="K52" s="138">
        <v>328</v>
      </c>
      <c r="L52" s="143">
        <v>243.47</v>
      </c>
      <c r="M52" s="140"/>
      <c r="N52" s="111"/>
      <c r="O52" s="140">
        <v>275</v>
      </c>
      <c r="P52" s="111">
        <v>244.89</v>
      </c>
      <c r="Q52" s="140">
        <v>53</v>
      </c>
      <c r="R52" s="141">
        <v>236.07</v>
      </c>
      <c r="S52" s="142"/>
      <c r="W52" s="116"/>
    </row>
    <row r="53" spans="1:23" s="109" customFormat="1" x14ac:dyDescent="0.2">
      <c r="A53" s="125" t="s">
        <v>81</v>
      </c>
      <c r="B53" s="138">
        <v>437</v>
      </c>
      <c r="C53" s="139">
        <v>305.79000000000002</v>
      </c>
      <c r="D53" s="140">
        <v>138</v>
      </c>
      <c r="E53" s="111">
        <v>300.39999999999998</v>
      </c>
      <c r="F53" s="140">
        <v>270</v>
      </c>
      <c r="G53" s="111">
        <v>308.37</v>
      </c>
      <c r="H53" s="140">
        <v>29</v>
      </c>
      <c r="I53" s="141">
        <v>307.45999999999998</v>
      </c>
      <c r="J53" s="125" t="s">
        <v>81</v>
      </c>
      <c r="K53" s="138">
        <v>691</v>
      </c>
      <c r="L53" s="143">
        <v>308.64999999999998</v>
      </c>
      <c r="M53" s="140"/>
      <c r="N53" s="111"/>
      <c r="O53" s="140">
        <v>527</v>
      </c>
      <c r="P53" s="111">
        <v>309.8</v>
      </c>
      <c r="Q53" s="140">
        <v>164</v>
      </c>
      <c r="R53" s="141">
        <v>304.99</v>
      </c>
      <c r="S53" s="142"/>
      <c r="W53" s="116"/>
    </row>
    <row r="54" spans="1:23" s="109" customFormat="1" x14ac:dyDescent="0.2">
      <c r="A54" s="125" t="s">
        <v>82</v>
      </c>
      <c r="B54" s="138">
        <v>442</v>
      </c>
      <c r="C54" s="139">
        <v>371.46</v>
      </c>
      <c r="D54" s="140">
        <v>33</v>
      </c>
      <c r="E54" s="111">
        <v>367.79</v>
      </c>
      <c r="F54" s="140">
        <v>373</v>
      </c>
      <c r="G54" s="111">
        <v>371.36</v>
      </c>
      <c r="H54" s="140">
        <v>36</v>
      </c>
      <c r="I54" s="141">
        <v>375.85</v>
      </c>
      <c r="J54" s="125" t="s">
        <v>82</v>
      </c>
      <c r="K54" s="138">
        <v>705</v>
      </c>
      <c r="L54" s="143">
        <v>370.87</v>
      </c>
      <c r="M54" s="140"/>
      <c r="N54" s="111"/>
      <c r="O54" s="140">
        <v>641</v>
      </c>
      <c r="P54" s="111">
        <v>371.08</v>
      </c>
      <c r="Q54" s="140">
        <v>64</v>
      </c>
      <c r="R54" s="141">
        <v>368.71</v>
      </c>
      <c r="S54" s="142"/>
      <c r="W54" s="116"/>
    </row>
    <row r="55" spans="1:23" s="109" customFormat="1" x14ac:dyDescent="0.2">
      <c r="A55" s="125" t="s">
        <v>83</v>
      </c>
      <c r="B55" s="138">
        <v>1853</v>
      </c>
      <c r="C55" s="139">
        <v>449.5</v>
      </c>
      <c r="D55" s="140">
        <v>470</v>
      </c>
      <c r="E55" s="111">
        <v>455.68</v>
      </c>
      <c r="F55" s="140">
        <v>1254</v>
      </c>
      <c r="G55" s="111">
        <v>447.7</v>
      </c>
      <c r="H55" s="140">
        <v>129</v>
      </c>
      <c r="I55" s="141">
        <v>444.45</v>
      </c>
      <c r="J55" s="125" t="s">
        <v>83</v>
      </c>
      <c r="K55" s="138">
        <v>1251</v>
      </c>
      <c r="L55" s="143">
        <v>437.17</v>
      </c>
      <c r="M55" s="140"/>
      <c r="N55" s="111"/>
      <c r="O55" s="140">
        <v>1097</v>
      </c>
      <c r="P55" s="111">
        <v>435.66</v>
      </c>
      <c r="Q55" s="140">
        <v>154</v>
      </c>
      <c r="R55" s="141">
        <v>447.9</v>
      </c>
      <c r="S55" s="142"/>
      <c r="W55" s="116"/>
    </row>
    <row r="56" spans="1:23" s="109" customFormat="1" x14ac:dyDescent="0.2">
      <c r="A56" s="125" t="s">
        <v>84</v>
      </c>
      <c r="B56" s="138">
        <v>2574</v>
      </c>
      <c r="C56" s="139">
        <v>507.05</v>
      </c>
      <c r="D56" s="140">
        <v>845</v>
      </c>
      <c r="E56" s="111">
        <v>507.71</v>
      </c>
      <c r="F56" s="140">
        <v>1525</v>
      </c>
      <c r="G56" s="111">
        <v>506.79</v>
      </c>
      <c r="H56" s="140">
        <v>204</v>
      </c>
      <c r="I56" s="141">
        <v>506.28</v>
      </c>
      <c r="J56" s="125" t="s">
        <v>84</v>
      </c>
      <c r="K56" s="138">
        <v>597</v>
      </c>
      <c r="L56" s="143">
        <v>507.04</v>
      </c>
      <c r="M56" s="140"/>
      <c r="N56" s="111"/>
      <c r="O56" s="140">
        <v>464</v>
      </c>
      <c r="P56" s="111">
        <v>505.49</v>
      </c>
      <c r="Q56" s="140">
        <v>133</v>
      </c>
      <c r="R56" s="141">
        <v>512.44000000000005</v>
      </c>
      <c r="S56" s="142"/>
      <c r="W56" s="116">
        <f>K63-O63-Q63</f>
        <v>0</v>
      </c>
    </row>
    <row r="57" spans="1:23" s="109" customFormat="1" x14ac:dyDescent="0.2">
      <c r="A57" s="125" t="s">
        <v>85</v>
      </c>
      <c r="B57" s="138">
        <v>2502</v>
      </c>
      <c r="C57" s="139">
        <v>565.5</v>
      </c>
      <c r="D57" s="140">
        <v>945</v>
      </c>
      <c r="E57" s="111">
        <v>567.67999999999995</v>
      </c>
      <c r="F57" s="140">
        <v>1440</v>
      </c>
      <c r="G57" s="111">
        <v>563.53</v>
      </c>
      <c r="H57" s="140">
        <v>117</v>
      </c>
      <c r="I57" s="141">
        <v>572.08000000000004</v>
      </c>
      <c r="J57" s="125" t="s">
        <v>85</v>
      </c>
      <c r="K57" s="138">
        <v>385</v>
      </c>
      <c r="L57" s="143">
        <v>567.58000000000004</v>
      </c>
      <c r="M57" s="140"/>
      <c r="N57" s="111"/>
      <c r="O57" s="140">
        <v>285</v>
      </c>
      <c r="P57" s="111">
        <v>565.83000000000004</v>
      </c>
      <c r="Q57" s="140">
        <v>100</v>
      </c>
      <c r="R57" s="141">
        <v>572.54999999999995</v>
      </c>
      <c r="S57" s="142"/>
      <c r="W57" s="116"/>
    </row>
    <row r="58" spans="1:23" s="109" customFormat="1" x14ac:dyDescent="0.2">
      <c r="A58" s="125" t="s">
        <v>86</v>
      </c>
      <c r="B58" s="138">
        <v>3326</v>
      </c>
      <c r="C58" s="139">
        <v>633.35</v>
      </c>
      <c r="D58" s="140">
        <v>1372</v>
      </c>
      <c r="E58" s="111">
        <v>629.34</v>
      </c>
      <c r="F58" s="140">
        <v>1730</v>
      </c>
      <c r="G58" s="111">
        <v>636.94000000000005</v>
      </c>
      <c r="H58" s="140">
        <v>224</v>
      </c>
      <c r="I58" s="141">
        <v>630.24</v>
      </c>
      <c r="J58" s="125" t="s">
        <v>86</v>
      </c>
      <c r="K58" s="138">
        <v>920</v>
      </c>
      <c r="L58" s="143">
        <v>641.84</v>
      </c>
      <c r="M58" s="140"/>
      <c r="N58" s="111"/>
      <c r="O58" s="140">
        <v>766</v>
      </c>
      <c r="P58" s="111">
        <v>642.66</v>
      </c>
      <c r="Q58" s="140">
        <v>154</v>
      </c>
      <c r="R58" s="141">
        <v>637.76</v>
      </c>
      <c r="S58" s="142"/>
      <c r="W58" s="116"/>
    </row>
    <row r="59" spans="1:23" s="109" customFormat="1" x14ac:dyDescent="0.2">
      <c r="A59" s="125" t="s">
        <v>87</v>
      </c>
      <c r="B59" s="138">
        <v>2287</v>
      </c>
      <c r="C59" s="139">
        <v>728.98</v>
      </c>
      <c r="D59" s="140">
        <v>1190</v>
      </c>
      <c r="E59" s="111">
        <v>735.02</v>
      </c>
      <c r="F59" s="140">
        <v>856</v>
      </c>
      <c r="G59" s="111">
        <v>720.33</v>
      </c>
      <c r="H59" s="140">
        <v>241</v>
      </c>
      <c r="I59" s="141">
        <v>729.87</v>
      </c>
      <c r="J59" s="125" t="s">
        <v>87</v>
      </c>
      <c r="K59" s="138">
        <v>738</v>
      </c>
      <c r="L59" s="114">
        <v>739.56</v>
      </c>
      <c r="M59" s="140"/>
      <c r="N59" s="111"/>
      <c r="O59" s="140">
        <v>623</v>
      </c>
      <c r="P59" s="111">
        <v>741.81</v>
      </c>
      <c r="Q59" s="140">
        <v>115</v>
      </c>
      <c r="R59" s="141">
        <v>727.38</v>
      </c>
      <c r="S59" s="142"/>
      <c r="W59" s="116"/>
    </row>
    <row r="60" spans="1:23" s="109" customFormat="1" x14ac:dyDescent="0.2">
      <c r="A60" s="125" t="s">
        <v>88</v>
      </c>
      <c r="B60" s="138">
        <v>1035</v>
      </c>
      <c r="C60" s="139">
        <v>855.45</v>
      </c>
      <c r="D60" s="140">
        <v>687</v>
      </c>
      <c r="E60" s="111">
        <v>857.96</v>
      </c>
      <c r="F60" s="140">
        <v>240</v>
      </c>
      <c r="G60" s="111">
        <v>847.81</v>
      </c>
      <c r="H60" s="140">
        <v>108</v>
      </c>
      <c r="I60" s="141">
        <v>856.43</v>
      </c>
      <c r="J60" s="125" t="s">
        <v>88</v>
      </c>
      <c r="K60" s="138">
        <v>374</v>
      </c>
      <c r="L60" s="114">
        <v>858.86</v>
      </c>
      <c r="M60" s="140"/>
      <c r="N60" s="111"/>
      <c r="O60" s="140">
        <v>315</v>
      </c>
      <c r="P60" s="111">
        <v>859.71</v>
      </c>
      <c r="Q60" s="140">
        <v>59</v>
      </c>
      <c r="R60" s="141">
        <v>854.32</v>
      </c>
      <c r="S60" s="142"/>
      <c r="W60" s="116"/>
    </row>
    <row r="61" spans="1:23" s="109" customFormat="1" x14ac:dyDescent="0.2">
      <c r="A61" s="125" t="s">
        <v>89</v>
      </c>
      <c r="B61" s="138">
        <v>593</v>
      </c>
      <c r="C61" s="139">
        <v>993.23</v>
      </c>
      <c r="D61" s="140">
        <v>477</v>
      </c>
      <c r="E61" s="111">
        <v>993.45</v>
      </c>
      <c r="F61" s="140">
        <v>69</v>
      </c>
      <c r="G61" s="111">
        <v>999.66</v>
      </c>
      <c r="H61" s="140">
        <v>47</v>
      </c>
      <c r="I61" s="141">
        <v>981.58</v>
      </c>
      <c r="J61" s="125" t="s">
        <v>89</v>
      </c>
      <c r="K61" s="138">
        <v>235</v>
      </c>
      <c r="L61" s="114">
        <v>993.77</v>
      </c>
      <c r="M61" s="140"/>
      <c r="N61" s="111"/>
      <c r="O61" s="140">
        <v>214</v>
      </c>
      <c r="P61" s="111">
        <v>993.47</v>
      </c>
      <c r="Q61" s="140">
        <v>21</v>
      </c>
      <c r="R61" s="141">
        <v>996.84</v>
      </c>
      <c r="S61" s="142"/>
      <c r="W61" s="116"/>
    </row>
    <row r="62" spans="1:23" s="109" customFormat="1" x14ac:dyDescent="0.2">
      <c r="A62" s="125" t="s">
        <v>90</v>
      </c>
      <c r="B62" s="138">
        <v>621</v>
      </c>
      <c r="C62" s="139">
        <v>1286.21</v>
      </c>
      <c r="D62" s="140">
        <v>438</v>
      </c>
      <c r="E62" s="111">
        <v>1282.8499999999999</v>
      </c>
      <c r="F62" s="140">
        <v>108</v>
      </c>
      <c r="G62" s="111">
        <v>1313.73</v>
      </c>
      <c r="H62" s="140">
        <v>75</v>
      </c>
      <c r="I62" s="141">
        <v>1266.25</v>
      </c>
      <c r="J62" s="125" t="s">
        <v>90</v>
      </c>
      <c r="K62" s="138">
        <v>202</v>
      </c>
      <c r="L62" s="114">
        <v>1218.5899999999999</v>
      </c>
      <c r="M62" s="140"/>
      <c r="N62" s="111"/>
      <c r="O62" s="140">
        <v>183</v>
      </c>
      <c r="P62" s="111">
        <v>1220.74</v>
      </c>
      <c r="Q62" s="140">
        <v>19</v>
      </c>
      <c r="R62" s="141">
        <v>1197.8499999999999</v>
      </c>
      <c r="S62" s="142"/>
      <c r="W62" s="116"/>
    </row>
    <row r="63" spans="1:23" s="109" customFormat="1" x14ac:dyDescent="0.2">
      <c r="A63" s="135" t="s">
        <v>1</v>
      </c>
      <c r="B63" s="144">
        <v>15932</v>
      </c>
      <c r="C63" s="145">
        <v>625.02</v>
      </c>
      <c r="D63" s="144">
        <v>6698</v>
      </c>
      <c r="E63" s="145">
        <v>690.04</v>
      </c>
      <c r="F63" s="144">
        <v>8012</v>
      </c>
      <c r="G63" s="145">
        <v>565.73</v>
      </c>
      <c r="H63" s="144">
        <v>1222</v>
      </c>
      <c r="I63" s="145">
        <v>657.41</v>
      </c>
      <c r="J63" s="135" t="s">
        <v>1</v>
      </c>
      <c r="K63" s="144">
        <v>6727</v>
      </c>
      <c r="L63" s="145">
        <v>535.62</v>
      </c>
      <c r="M63" s="144"/>
      <c r="N63" s="145"/>
      <c r="O63" s="144">
        <v>5649</v>
      </c>
      <c r="P63" s="145">
        <v>538.16999999999996</v>
      </c>
      <c r="Q63" s="144">
        <v>1078</v>
      </c>
      <c r="R63" s="145">
        <v>522.26</v>
      </c>
      <c r="S63" s="142"/>
      <c r="W63" s="116"/>
    </row>
    <row r="64" spans="1:23" s="109" customFormat="1" ht="18" customHeight="1" x14ac:dyDescent="0.2">
      <c r="A64" s="171" t="s">
        <v>104</v>
      </c>
      <c r="B64" s="171"/>
      <c r="C64" s="171"/>
      <c r="D64" s="171"/>
      <c r="E64" s="171"/>
      <c r="F64" s="171"/>
      <c r="G64" s="171"/>
      <c r="H64" s="113"/>
      <c r="I64" s="114"/>
      <c r="J64" s="171" t="s">
        <v>104</v>
      </c>
      <c r="K64" s="171"/>
      <c r="L64" s="171"/>
      <c r="M64" s="171"/>
      <c r="N64" s="171"/>
      <c r="O64" s="171"/>
      <c r="P64" s="171"/>
      <c r="Q64" s="113"/>
      <c r="R64" s="114"/>
      <c r="S64" s="142"/>
      <c r="W64" s="116"/>
    </row>
    <row r="65" spans="1:23" s="118" customFormat="1" ht="9" customHeight="1" x14ac:dyDescent="0.2">
      <c r="A65" s="115" t="s">
        <v>96</v>
      </c>
      <c r="B65" s="107"/>
      <c r="C65" s="107"/>
      <c r="D65" s="107"/>
      <c r="E65" s="107"/>
      <c r="F65" s="107"/>
      <c r="G65" s="107"/>
      <c r="H65" s="107"/>
      <c r="I65" s="117"/>
      <c r="J65" s="115" t="s">
        <v>96</v>
      </c>
      <c r="K65" s="107"/>
      <c r="L65" s="107"/>
      <c r="M65" s="107"/>
      <c r="N65" s="107"/>
      <c r="O65" s="107"/>
      <c r="P65" s="107"/>
      <c r="Q65" s="107"/>
      <c r="R65" s="117"/>
      <c r="W65" s="119"/>
    </row>
    <row r="66" spans="1:23" s="118" customFormat="1" ht="11.25" customHeight="1" x14ac:dyDescent="0.2">
      <c r="A66" s="115" t="s">
        <v>97</v>
      </c>
      <c r="B66" s="120"/>
      <c r="C66" s="121"/>
      <c r="D66" s="121"/>
      <c r="E66" s="122"/>
      <c r="F66" s="123"/>
      <c r="G66" s="124"/>
      <c r="H66" s="123"/>
      <c r="I66" s="124"/>
      <c r="J66" s="115" t="s">
        <v>97</v>
      </c>
      <c r="K66" s="120"/>
      <c r="L66" s="121"/>
      <c r="M66" s="121"/>
      <c r="N66" s="122"/>
      <c r="O66" s="123"/>
      <c r="P66" s="124"/>
      <c r="Q66" s="123"/>
      <c r="R66" s="124"/>
      <c r="W66" s="119"/>
    </row>
    <row r="67" spans="1:23" ht="9" customHeight="1" x14ac:dyDescent="0.2">
      <c r="A67" s="69" t="s">
        <v>98</v>
      </c>
      <c r="B67" s="2"/>
      <c r="C67" s="53"/>
      <c r="D67" s="2"/>
      <c r="E67" s="53"/>
      <c r="F67" s="2"/>
      <c r="G67" s="53"/>
      <c r="H67" s="2"/>
      <c r="I67" s="53"/>
      <c r="J67" s="69" t="s">
        <v>98</v>
      </c>
      <c r="K67" s="2"/>
      <c r="L67" s="53"/>
      <c r="M67" s="2"/>
      <c r="N67" s="53"/>
      <c r="O67" s="2"/>
      <c r="P67" s="53"/>
      <c r="Q67" s="2"/>
      <c r="R67" s="53"/>
    </row>
    <row r="68" spans="1:23" x14ac:dyDescent="0.2">
      <c r="A68" s="25"/>
      <c r="B68" s="20"/>
      <c r="C68" s="21"/>
      <c r="D68" s="20"/>
      <c r="E68" s="21"/>
      <c r="F68" s="20"/>
      <c r="G68" s="21"/>
      <c r="H68" s="20"/>
      <c r="I68" s="21"/>
      <c r="J68" s="6"/>
      <c r="K68" s="6"/>
      <c r="L68" s="54"/>
      <c r="M68" s="6"/>
      <c r="N68" s="54"/>
      <c r="O68" s="6"/>
      <c r="P68" s="54"/>
      <c r="Q68" s="6"/>
      <c r="R68" s="54"/>
    </row>
    <row r="69" spans="1:23" x14ac:dyDescent="0.2">
      <c r="A69" s="10"/>
      <c r="B69" s="6"/>
      <c r="C69" s="54"/>
      <c r="D69" s="6"/>
      <c r="E69" s="54"/>
      <c r="F69" s="6"/>
      <c r="G69" s="54"/>
      <c r="H69" s="6"/>
      <c r="I69" s="54"/>
      <c r="J69" s="6"/>
      <c r="K69" s="6"/>
      <c r="L69" s="54"/>
      <c r="M69" s="6"/>
      <c r="N69" s="54"/>
      <c r="O69" s="6"/>
      <c r="P69" s="54"/>
      <c r="Q69" s="6"/>
      <c r="R69" s="54"/>
    </row>
    <row r="70" spans="1:23" x14ac:dyDescent="0.2">
      <c r="A70" s="6"/>
      <c r="B70" s="6"/>
      <c r="C70" s="54"/>
      <c r="D70" s="6"/>
      <c r="E70" s="54"/>
      <c r="F70" s="6"/>
      <c r="G70" s="54"/>
      <c r="H70" s="6"/>
      <c r="I70" s="54"/>
      <c r="J70" s="6"/>
      <c r="K70" s="6"/>
      <c r="L70" s="54"/>
      <c r="M70" s="6"/>
      <c r="N70" s="54"/>
      <c r="O70" s="6"/>
      <c r="P70" s="54"/>
      <c r="Q70" s="6"/>
      <c r="R70" s="54"/>
    </row>
    <row r="71" spans="1:23" x14ac:dyDescent="0.2">
      <c r="A71" s="6"/>
      <c r="B71" s="6"/>
      <c r="C71" s="54"/>
      <c r="D71" s="6"/>
      <c r="E71" s="54"/>
      <c r="F71" s="6"/>
      <c r="G71" s="54"/>
      <c r="H71" s="6"/>
      <c r="I71" s="54"/>
      <c r="J71" s="6"/>
      <c r="K71" s="6"/>
      <c r="L71" s="54"/>
      <c r="M71" s="6"/>
      <c r="N71" s="54"/>
      <c r="O71" s="6"/>
      <c r="P71" s="54"/>
      <c r="Q71" s="6"/>
      <c r="R71" s="54"/>
    </row>
    <row r="72" spans="1:23" x14ac:dyDescent="0.2">
      <c r="A72" s="6"/>
      <c r="B72" s="6"/>
      <c r="C72" s="54"/>
      <c r="D72" s="6"/>
      <c r="E72" s="54"/>
      <c r="F72" s="6"/>
      <c r="G72" s="54"/>
      <c r="H72" s="6"/>
      <c r="I72" s="54"/>
      <c r="J72" s="6"/>
      <c r="K72" s="6"/>
      <c r="L72" s="54"/>
      <c r="M72" s="6"/>
      <c r="N72" s="54"/>
      <c r="O72" s="6"/>
      <c r="P72" s="54"/>
      <c r="Q72" s="6"/>
      <c r="R72" s="54"/>
    </row>
    <row r="73" spans="1:23" x14ac:dyDescent="0.2">
      <c r="A73" s="6"/>
      <c r="B73" s="6"/>
      <c r="C73" s="54"/>
      <c r="D73" s="6"/>
      <c r="E73" s="54"/>
      <c r="F73" s="6"/>
      <c r="G73" s="54"/>
      <c r="H73" s="6"/>
      <c r="I73" s="54"/>
      <c r="J73" s="6"/>
      <c r="K73" s="6"/>
      <c r="L73" s="54"/>
      <c r="M73" s="6"/>
      <c r="N73" s="54"/>
      <c r="O73" s="6"/>
      <c r="P73" s="54"/>
      <c r="Q73" s="6"/>
      <c r="R73" s="54"/>
    </row>
    <row r="74" spans="1:23" x14ac:dyDescent="0.2">
      <c r="A74" s="6"/>
      <c r="B74" s="6"/>
      <c r="C74" s="54"/>
      <c r="D74" s="6"/>
      <c r="E74" s="54"/>
      <c r="F74" s="6"/>
      <c r="G74" s="54"/>
      <c r="H74" s="6"/>
      <c r="I74" s="54"/>
      <c r="J74" s="6"/>
      <c r="K74" s="6"/>
      <c r="L74" s="54"/>
      <c r="M74" s="6"/>
      <c r="N74" s="54"/>
      <c r="O74" s="6"/>
      <c r="P74" s="54"/>
      <c r="Q74" s="6"/>
      <c r="R74" s="54"/>
    </row>
    <row r="75" spans="1:23" x14ac:dyDescent="0.2">
      <c r="A75" s="6"/>
      <c r="B75" s="6"/>
      <c r="C75" s="54"/>
      <c r="D75" s="6"/>
      <c r="E75" s="54"/>
      <c r="F75" s="6"/>
      <c r="G75" s="54"/>
      <c r="H75" s="6"/>
      <c r="I75" s="54"/>
      <c r="J75" s="6"/>
      <c r="K75" s="6"/>
      <c r="L75" s="54"/>
      <c r="M75" s="6"/>
      <c r="N75" s="54"/>
      <c r="O75" s="6"/>
      <c r="P75" s="54"/>
      <c r="Q75" s="6"/>
      <c r="R75" s="54"/>
    </row>
    <row r="76" spans="1:23" x14ac:dyDescent="0.2">
      <c r="A76" s="6"/>
      <c r="B76" s="6"/>
      <c r="C76" s="54"/>
      <c r="D76" s="6"/>
      <c r="E76" s="54"/>
      <c r="F76" s="6"/>
      <c r="G76" s="54"/>
      <c r="H76" s="6"/>
      <c r="I76" s="54"/>
      <c r="J76" s="6"/>
      <c r="K76" s="6"/>
      <c r="L76" s="54"/>
      <c r="M76" s="6"/>
      <c r="N76" s="54"/>
      <c r="O76" s="6"/>
      <c r="P76" s="54"/>
      <c r="Q76" s="6"/>
      <c r="R76" s="54"/>
    </row>
    <row r="77" spans="1:23" x14ac:dyDescent="0.2">
      <c r="A77" s="6"/>
      <c r="B77" s="6"/>
      <c r="C77" s="54"/>
      <c r="D77" s="6"/>
      <c r="E77" s="54"/>
      <c r="F77" s="6"/>
      <c r="G77" s="54"/>
      <c r="H77" s="6"/>
      <c r="I77" s="54"/>
      <c r="J77" s="6"/>
      <c r="K77" s="6"/>
      <c r="L77" s="54"/>
      <c r="M77" s="6"/>
      <c r="N77" s="54"/>
      <c r="O77" s="6"/>
      <c r="P77" s="54"/>
      <c r="Q77" s="6"/>
      <c r="R77" s="54"/>
    </row>
    <row r="78" spans="1:23" x14ac:dyDescent="0.2">
      <c r="A78" s="6"/>
      <c r="B78" s="6"/>
      <c r="C78" s="54"/>
      <c r="D78" s="6"/>
      <c r="E78" s="54"/>
      <c r="F78" s="6"/>
      <c r="G78" s="54"/>
      <c r="H78" s="6"/>
      <c r="I78" s="54"/>
      <c r="J78" s="6"/>
      <c r="K78" s="6"/>
      <c r="L78" s="54"/>
      <c r="M78" s="6"/>
      <c r="N78" s="54"/>
      <c r="O78" s="6"/>
      <c r="P78" s="54"/>
      <c r="Q78" s="6"/>
      <c r="R78" s="54"/>
    </row>
  </sheetData>
  <mergeCells count="51">
    <mergeCell ref="O46:P46"/>
    <mergeCell ref="Q46:R46"/>
    <mergeCell ref="H46:I46"/>
    <mergeCell ref="A43:I43"/>
    <mergeCell ref="J43:R43"/>
    <mergeCell ref="K46:L46"/>
    <mergeCell ref="M46:N46"/>
    <mergeCell ref="B45:I45"/>
    <mergeCell ref="K45:R45"/>
    <mergeCell ref="B46:C46"/>
    <mergeCell ref="D46:E46"/>
    <mergeCell ref="F46:G46"/>
    <mergeCell ref="A45:A47"/>
    <mergeCell ref="J45:J47"/>
    <mergeCell ref="A32:G32"/>
    <mergeCell ref="J32:P32"/>
    <mergeCell ref="A40:I40"/>
    <mergeCell ref="J40:R40"/>
    <mergeCell ref="J39:R39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A64:G64"/>
    <mergeCell ref="J64:P64"/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2:I42"/>
    <mergeCell ref="J42:R42"/>
    <mergeCell ref="A41:I41"/>
    <mergeCell ref="J41:R41"/>
    <mergeCell ref="A39:I39"/>
  </mergeCells>
  <pageMargins left="0.78740157480314965" right="0.39370078740157483" top="0.39370078740157483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svibnju 2023.</vt:lpstr>
      <vt:lpstr>u svibnju 2023.-prema svotama</vt:lpstr>
      <vt:lpstr>u svibnju 2023.-svote bez MU</vt:lpstr>
      <vt:lpstr>'u svibnju 2023.'!Podrucje_ispisa</vt:lpstr>
      <vt:lpstr>'u svibnju 2023.-prema svotama'!Podrucje_ispisa</vt:lpstr>
      <vt:lpstr>'u svibnju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2023-05-08T06:10:51Z</cp:lastPrinted>
  <dcterms:created xsi:type="dcterms:W3CDTF">2012-01-05T13:22:43Z</dcterms:created>
  <dcterms:modified xsi:type="dcterms:W3CDTF">2023-05-08T06:10:57Z</dcterms:modified>
</cp:coreProperties>
</file>