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omislav1\STATISTIKA\STATISTIČKA PUBLIKACIJA\publikacija\PUBLIKACIJA\publikacija 2023\08\korijen\"/>
    </mc:Choice>
  </mc:AlternateContent>
  <bookViews>
    <workbookView xWindow="0" yWindow="765" windowWidth="15195" windowHeight="7725" tabRatio="781"/>
  </bookViews>
  <sheets>
    <sheet name="u RUJNU 2023." sheetId="7" r:id="rId1"/>
    <sheet name="u RUJNU 2023.-prema svotama" sheetId="6" r:id="rId2"/>
    <sheet name="u RUJNU 2023.-svote bez MU" sheetId="8" r:id="rId3"/>
    <sheet name="DOM u RUJNU 2023." sheetId="11" r:id="rId4"/>
    <sheet name="kontrola (2)" sheetId="14" state="hidden" r:id="rId5"/>
  </sheets>
  <definedNames>
    <definedName name="_xlnm.Print_Area" localSheetId="3">'DOM u RUJNU 2023.'!$A$1:$G$37</definedName>
    <definedName name="_xlnm.Print_Area" localSheetId="0">'u RUJNU 2023.'!$A$1:$G$57</definedName>
    <definedName name="_xlnm.Print_Area" localSheetId="1">'u RUJNU 2023.-prema svotama'!$A$1:$R$71</definedName>
    <definedName name="_xlnm.Print_Area" localSheetId="2">'u RUJNU 2023.-svote bez MU'!$A$1:$R$67</definedName>
  </definedNames>
  <calcPr calcId="162913"/>
</workbook>
</file>

<file path=xl/calcChain.xml><?xml version="1.0" encoding="utf-8"?>
<calcChain xmlns="http://schemas.openxmlformats.org/spreadsheetml/2006/main">
  <c r="R48" i="7" l="1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V17" i="7" l="1"/>
  <c r="W17" i="7"/>
  <c r="X17" i="7"/>
  <c r="V18" i="7"/>
  <c r="W18" i="7"/>
  <c r="V21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5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3" i="6"/>
  <c r="A43" i="6"/>
  <c r="J11" i="6"/>
  <c r="A10" i="8"/>
  <c r="J42" i="8" s="1"/>
  <c r="C26" i="14" l="1"/>
  <c r="E26" i="14"/>
  <c r="B17" i="14"/>
  <c r="B29" i="14"/>
  <c r="C29" i="14"/>
  <c r="B18" i="14"/>
  <c r="B43" i="7"/>
  <c r="T50" i="7" s="1"/>
  <c r="E28" i="7"/>
  <c r="J11" i="8"/>
  <c r="A42" i="8"/>
  <c r="E36" i="7"/>
  <c r="E21" i="7"/>
  <c r="S48" i="7" s="1"/>
  <c r="V50" i="7" l="1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<sst xmlns="http://schemas.openxmlformats.org/spreadsheetml/2006/main" count="498" uniqueCount="171">
  <si>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</si>
  <si>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</si>
  <si>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</si>
  <si>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</si>
  <si>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</si>
  <si>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</si>
  <si>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</si>
  <si>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</si>
  <si>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</si>
  <si>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</si>
  <si>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</si>
  <si>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</si>
  <si>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</si>
  <si>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</si>
  <si>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</si>
  <si>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</si>
  <si>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</si>
  <si>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</si>
  <si>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</si>
  <si>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</si>
  <si>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</si>
  <si>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</si>
  <si>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</si>
  <si>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</si>
  <si>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</si>
  <si>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</si>
  <si>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</si>
  <si>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</si>
  <si>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</si>
  <si>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</si>
  <si>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</si>
  <si>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</si>
  <si>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</si>
  <si>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</si>
  <si>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</si>
  <si>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</si>
  <si>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</si>
  <si>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</si>
  <si>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</si>
  <si>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</si>
  <si>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</si>
  <si>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</si>
  <si>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</si>
  <si>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</si>
  <si>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</si>
  <si>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</si>
  <si>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</si>
  <si>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</si>
  <si>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</si>
  <si>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</si>
  <si>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</si>
  <si>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</si>
  <si>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</si>
  <si>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</si>
  <si>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</si>
  <si>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</si>
  <si>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</si>
  <si>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</si>
  <si>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</si>
  <si>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</si>
  <si>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</si>
  <si>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</si>
  <si>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</si>
  <si>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</si>
  <si>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</si>
  <si>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</si>
  <si>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</si>
  <si>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</si>
  <si>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</si>
  <si>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</si>
  <si>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</si>
  <si>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</si>
  <si>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</si>
  <si>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</si>
  <si>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</si>
  <si>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</si>
  <si>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</si>
  <si>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</si>
  <si>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</si>
  <si>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</si>
  <si>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</si>
  <si>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</si>
  <si>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</si>
  <si>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</si>
  <si>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</si>
  <si>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</si>
  <si>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</si>
  <si>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</si>
  <si>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</si>
  <si>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</si>
  <si>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</si>
  <si>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</si>
  <si>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</si>
  <si>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</si>
  <si>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</si>
  <si>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</si>
  <si>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</si>
  <si>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</si>
  <si>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 xml:space="preserve">Prosječna mirovina umanjena je za porez i prirez, a stupanjem na snagu Zakona o izmjenama i dopunama Zakona o doprinosima (NN 33/23), od travnja 2023. ne obračunava se dodatni doprinos za zdravstveno osiguranje. 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</si>
  <si>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</si>
  <si>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</si>
  <si>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</si>
  <si>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</si>
  <si>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</si>
  <si>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</si>
  <si>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</si>
  <si>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</si>
  <si>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</si>
  <si>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</si>
  <si>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</si>
  <si>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</si>
  <si>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</si>
  <si>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</si>
  <si>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</si>
  <si>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</si>
  <si>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</si>
  <si>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</si>
  <si>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</si>
  <si>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</si>
  <si>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</si>
  <si>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</si>
  <si>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</si>
  <si>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</si>
  <si>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</si>
  <si>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</si>
  <si>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</si>
  <si>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</si>
  <si>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</si>
  <si>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</si>
  <si>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</si>
  <si>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</si>
  <si>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</si>
  <si>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</si>
  <si>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</si>
  <si>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</si>
  <si>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</si>
  <si>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</si>
  <si>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</si>
  <si>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</si>
  <si>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</si>
  <si>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 xml:space="preserve">Od ožujka 2023. u primjeni je članak 3. Zakona o izmjenama i dopunama Zakona o mirovinskom osiguranju (NN 119/22), kojim je omogućeno da udovica, odnosno udovac koji je korisnik starosne, prijevremene starisne ili invalidske mirovine i ispunjava uvjete za stjecanje prava na obiteljsku mirovinu, može koristiti i dio obiteljske mirovine.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</si>
  <si>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Od srpnja 2023. u primjeni je članak 1. Zakona o izmjenama Zakona o smanjenju mirovina određenih, odnosno ostvarenih prema posebnim propisima o mirovinskom osiguranju (NN 47/2023).</t>
  </si>
  <si>
    <t>za kolovoz 2023. (isplata u rujnu 2023.)</t>
  </si>
  <si>
    <t>SA MU</t>
  </si>
  <si>
    <t>BEZ MU</t>
  </si>
  <si>
    <t>bezDOM</t>
  </si>
  <si>
    <t>31 05 08</t>
  </si>
  <si>
    <t>79 11</t>
  </si>
  <si>
    <t>42 05 04</t>
  </si>
  <si>
    <t>69 04</t>
  </si>
  <si>
    <t>24 05 01</t>
  </si>
  <si>
    <t>78 11</t>
  </si>
  <si>
    <t>30 10 08</t>
  </si>
  <si>
    <t>34 00 20</t>
  </si>
  <si>
    <t>72 10</t>
  </si>
  <si>
    <t>37 08 08</t>
  </si>
  <si>
    <t>68 03</t>
  </si>
  <si>
    <t>31 04 27</t>
  </si>
  <si>
    <t>25 07 20</t>
  </si>
  <si>
    <t>73 05</t>
  </si>
  <si>
    <t>31 02 19</t>
  </si>
  <si>
    <t>33 01 01</t>
  </si>
  <si>
    <t>71 02</t>
  </si>
  <si>
    <t>26 02 09</t>
  </si>
  <si>
    <t xml:space="preserve"> 73 06</t>
  </si>
  <si>
    <t>31 02 12</t>
  </si>
  <si>
    <t>78 03</t>
  </si>
  <si>
    <t>79 07</t>
  </si>
  <si>
    <t>78 05</t>
  </si>
  <si>
    <t xml:space="preserve">   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</si>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</sst>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2" fontId="8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2" fontId="25" fillId="2" borderId="0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vertical="center"/>
    </xf>
    <xf numFmtId="2" fontId="27" fillId="0" borderId="3" xfId="0" applyNumberFormat="1" applyFont="1" applyFill="1" applyBorder="1" applyAlignment="1">
      <alignment vertical="center"/>
    </xf>
    <xf numFmtId="1" fontId="27" fillId="0" borderId="4" xfId="0" applyNumberFormat="1" applyFont="1" applyFill="1" applyBorder="1" applyAlignment="1">
      <alignment vertical="center"/>
    </xf>
    <xf numFmtId="2" fontId="27" fillId="0" borderId="4" xfId="0" applyNumberFormat="1" applyFont="1" applyFill="1" applyBorder="1" applyAlignment="1">
      <alignment vertical="center"/>
    </xf>
    <xf numFmtId="1" fontId="27" fillId="0" borderId="5" xfId="0" applyNumberFormat="1" applyFont="1" applyFill="1" applyBorder="1" applyAlignment="1">
      <alignment vertical="center"/>
    </xf>
    <xf numFmtId="2" fontId="27" fillId="0" borderId="5" xfId="0" applyNumberFormat="1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vertical="center"/>
    </xf>
    <xf numFmtId="2" fontId="31" fillId="3" borderId="1" xfId="0" applyNumberFormat="1" applyFont="1" applyFill="1" applyBorder="1" applyAlignment="1">
      <alignment vertical="center"/>
    </xf>
    <xf numFmtId="4" fontId="31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5" fillId="2" borderId="0" xfId="0" applyFont="1" applyFill="1"/>
    <xf numFmtId="0" fontId="9" fillId="0" borderId="0" xfId="0" applyFont="1" applyAlignment="1">
      <alignment vertical="top"/>
    </xf>
    <xf numFmtId="0" fontId="18" fillId="0" borderId="0" xfId="0" applyFont="1" applyFill="1"/>
    <xf numFmtId="0" fontId="19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8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6"/>
    <col min="25" max="25" width="9.140625" style="37"/>
    <col min="26" max="16384" width="9.140625" style="5"/>
  </cols>
  <sheetData>
    <row r="1" spans="1:30" x14ac:dyDescent="0.2">
      <c r="A1" s="7" t="s">
        <v>21</v>
      </c>
      <c r="B1" s="7"/>
      <c r="C1" s="50"/>
      <c r="D1" s="50"/>
      <c r="G1" s="50"/>
      <c r="Q1" s="239"/>
      <c r="R1" s="239"/>
      <c r="S1" s="239"/>
      <c r="T1" s="239"/>
      <c r="U1" s="239"/>
      <c r="V1" s="239"/>
      <c r="W1" s="239"/>
      <c r="X1" s="5"/>
      <c r="Y1" s="38"/>
    </row>
    <row r="2" spans="1:30" x14ac:dyDescent="0.2">
      <c r="A2" s="7" t="s">
        <v>22</v>
      </c>
      <c r="B2" s="7"/>
      <c r="C2" s="50"/>
      <c r="D2" s="50"/>
      <c r="G2" s="50"/>
      <c r="Q2" s="239"/>
      <c r="R2" s="239"/>
      <c r="S2" s="239"/>
      <c r="T2" s="239"/>
      <c r="U2" s="239"/>
      <c r="V2" s="239"/>
      <c r="W2" s="23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39"/>
      <c r="R3" s="239"/>
      <c r="S3" s="239"/>
      <c r="T3" s="239"/>
      <c r="U3" s="239"/>
      <c r="V3" s="239"/>
      <c r="W3" s="23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39"/>
      <c r="R4" s="239"/>
      <c r="S4" s="239"/>
      <c r="T4" s="239"/>
      <c r="U4" s="239"/>
      <c r="V4" s="239"/>
      <c r="W4" s="239"/>
      <c r="X4" s="5"/>
      <c r="Y4" s="38"/>
    </row>
    <row r="5" spans="1:30" x14ac:dyDescent="0.2">
      <c r="A5" s="267" t="s">
        <v>23</v>
      </c>
      <c r="B5" s="267"/>
      <c r="C5" s="267"/>
      <c r="D5" s="267"/>
      <c r="E5" s="267"/>
      <c r="F5" s="267"/>
      <c r="G5" s="267"/>
      <c r="Q5" s="239"/>
      <c r="R5" s="239"/>
      <c r="S5" s="239"/>
      <c r="T5" s="239"/>
      <c r="U5" s="239"/>
      <c r="V5" s="239"/>
      <c r="W5" s="239"/>
      <c r="X5" s="5"/>
      <c r="Y5" s="38"/>
    </row>
    <row r="6" spans="1:30" x14ac:dyDescent="0.2">
      <c r="A6" s="267" t="s">
        <v>142</v>
      </c>
      <c r="B6" s="267"/>
      <c r="C6" s="267"/>
      <c r="D6" s="267"/>
      <c r="E6" s="267"/>
      <c r="F6" s="267"/>
      <c r="G6" s="267"/>
      <c r="Q6" s="239"/>
      <c r="R6" s="239"/>
      <c r="S6" s="239"/>
      <c r="T6" s="239"/>
      <c r="U6" s="239"/>
      <c r="V6" s="239"/>
      <c r="W6" s="239"/>
      <c r="X6" s="5"/>
      <c r="Y6" s="38"/>
    </row>
    <row r="7" spans="1:30" ht="21" customHeight="1" x14ac:dyDescent="0.2">
      <c r="A7" s="8"/>
      <c r="B7" s="8"/>
      <c r="E7" s="268" t="s">
        <v>122</v>
      </c>
      <c r="F7" s="268"/>
      <c r="G7" s="268"/>
      <c r="Q7" s="239"/>
      <c r="R7" s="239"/>
      <c r="S7" s="239"/>
      <c r="T7" s="239"/>
      <c r="U7" s="239"/>
      <c r="V7" s="239"/>
      <c r="W7" s="239"/>
      <c r="X7" s="5"/>
      <c r="Y7" s="38"/>
    </row>
    <row r="8" spans="1:30" ht="12.75" customHeight="1" x14ac:dyDescent="0.2">
      <c r="A8" s="271" t="s">
        <v>24</v>
      </c>
      <c r="B8" s="273" t="s">
        <v>126</v>
      </c>
      <c r="C8" s="270" t="s">
        <v>128</v>
      </c>
      <c r="D8" s="270" t="s">
        <v>129</v>
      </c>
      <c r="E8" s="266" t="s">
        <v>25</v>
      </c>
      <c r="F8" s="266"/>
      <c r="G8" s="266"/>
      <c r="Q8" s="239"/>
      <c r="R8" s="239"/>
      <c r="S8" s="239"/>
      <c r="T8" s="239"/>
      <c r="U8" s="239"/>
      <c r="V8" s="239"/>
      <c r="W8" s="239"/>
      <c r="X8" s="5"/>
      <c r="Y8" s="38"/>
    </row>
    <row r="9" spans="1:30" ht="100.5" customHeight="1" x14ac:dyDescent="0.2">
      <c r="A9" s="272"/>
      <c r="B9" s="273"/>
      <c r="C9" s="270"/>
      <c r="D9" s="270"/>
      <c r="E9" s="86" t="s">
        <v>127</v>
      </c>
      <c r="F9" s="195" t="s">
        <v>130</v>
      </c>
      <c r="G9" s="195" t="s">
        <v>129</v>
      </c>
      <c r="Q9" s="240" t="s">
        <v>67</v>
      </c>
      <c r="Y9" s="196" t="s">
        <v>145</v>
      </c>
      <c r="Z9" s="237" t="s">
        <v>145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Y10" s="241" t="s">
        <v>139</v>
      </c>
      <c r="Z10" s="242" t="s">
        <v>139</v>
      </c>
      <c r="AA10" s="236"/>
      <c r="AB10" s="236"/>
      <c r="AC10" s="236"/>
      <c r="AD10" s="236"/>
    </row>
    <row r="11" spans="1:30" x14ac:dyDescent="0.2">
      <c r="A11" s="25" t="s">
        <v>26</v>
      </c>
      <c r="B11" s="25"/>
      <c r="C11" s="53"/>
      <c r="D11" s="53"/>
      <c r="E11" s="25"/>
      <c r="G11" s="53"/>
      <c r="R11" s="41" t="s">
        <v>64</v>
      </c>
      <c r="T11" s="240" t="s">
        <v>68</v>
      </c>
      <c r="Y11" s="243" t="s">
        <v>143</v>
      </c>
      <c r="Z11" s="244" t="s">
        <v>144</v>
      </c>
      <c r="AA11" s="236"/>
      <c r="AB11" s="236"/>
      <c r="AC11" s="236"/>
      <c r="AD11" s="236"/>
    </row>
    <row r="12" spans="1:30" ht="20.25" customHeight="1" x14ac:dyDescent="0.2">
      <c r="A12" s="187" t="s">
        <v>123</v>
      </c>
      <c r="B12" s="72">
        <f>R12</f>
        <v>499728</v>
      </c>
      <c r="C12" s="73">
        <f>S12</f>
        <v>474.48</v>
      </c>
      <c r="D12" s="73">
        <f>Y12</f>
        <v>463.22</v>
      </c>
      <c r="E12" s="71">
        <f>T12</f>
        <v>404945</v>
      </c>
      <c r="F12" s="73">
        <f>U12</f>
        <v>554.09</v>
      </c>
      <c r="G12" s="73">
        <f>Z12</f>
        <v>550.78</v>
      </c>
      <c r="Q12" s="41" t="s">
        <v>54</v>
      </c>
      <c r="R12" s="41">
        <v>499728</v>
      </c>
      <c r="S12" s="41">
        <v>474.48</v>
      </c>
      <c r="T12" s="245">
        <v>404945</v>
      </c>
      <c r="U12" s="245">
        <v>554.09</v>
      </c>
      <c r="Y12" s="42">
        <v>463.22</v>
      </c>
      <c r="Z12" s="246">
        <v>550.78</v>
      </c>
      <c r="AA12" s="236"/>
      <c r="AB12" s="236"/>
      <c r="AC12" s="236"/>
      <c r="AD12" s="236"/>
    </row>
    <row r="13" spans="1:30" ht="20.25" customHeight="1" x14ac:dyDescent="0.2">
      <c r="A13" s="188" t="s">
        <v>38</v>
      </c>
      <c r="B13" s="74">
        <f>R14</f>
        <v>50900</v>
      </c>
      <c r="C13" s="75">
        <f>S14</f>
        <v>608.85</v>
      </c>
      <c r="D13" s="75">
        <f>Y14</f>
        <v>607.02</v>
      </c>
      <c r="E13" s="76">
        <f>T14</f>
        <v>44925</v>
      </c>
      <c r="F13" s="75">
        <f>U14</f>
        <v>639.34</v>
      </c>
      <c r="G13" s="75">
        <f>Z14</f>
        <v>637.91999999999996</v>
      </c>
      <c r="Q13" s="41" t="s">
        <v>55</v>
      </c>
      <c r="R13" s="41">
        <v>210884</v>
      </c>
      <c r="S13" s="41">
        <v>458.24</v>
      </c>
      <c r="T13" s="245">
        <v>174922</v>
      </c>
      <c r="U13" s="245">
        <v>507.64</v>
      </c>
      <c r="Y13" s="42">
        <v>452.65</v>
      </c>
      <c r="Z13" s="246">
        <v>504.02</v>
      </c>
      <c r="AA13" s="236"/>
      <c r="AB13" s="236"/>
      <c r="AC13" s="236"/>
      <c r="AD13" s="236"/>
    </row>
    <row r="14" spans="1:30" ht="20.25" customHeight="1" x14ac:dyDescent="0.2">
      <c r="A14" s="188" t="s">
        <v>71</v>
      </c>
      <c r="B14" s="74">
        <f>R16</f>
        <v>76693</v>
      </c>
      <c r="C14" s="75">
        <f>S16</f>
        <v>419.32</v>
      </c>
      <c r="D14" s="75">
        <f>Y16</f>
        <v>407.8</v>
      </c>
      <c r="E14" s="76">
        <f>T16</f>
        <v>66491</v>
      </c>
      <c r="F14" s="75">
        <f>U16</f>
        <v>471.31</v>
      </c>
      <c r="G14" s="75">
        <f>Z16</f>
        <v>463.31</v>
      </c>
      <c r="Q14" s="41" t="s">
        <v>56</v>
      </c>
      <c r="R14" s="41">
        <v>50900</v>
      </c>
      <c r="S14" s="41">
        <v>608.85</v>
      </c>
      <c r="T14" s="245">
        <v>44925</v>
      </c>
      <c r="U14" s="245">
        <v>639.34</v>
      </c>
      <c r="Y14" s="42">
        <v>607.02</v>
      </c>
      <c r="Z14" s="246">
        <v>637.91999999999996</v>
      </c>
      <c r="AA14" s="236"/>
      <c r="AB14" s="236"/>
      <c r="AC14" s="236"/>
      <c r="AD14" s="236"/>
    </row>
    <row r="15" spans="1:30" ht="15.75" x14ac:dyDescent="0.2">
      <c r="A15" s="143" t="s">
        <v>28</v>
      </c>
      <c r="B15" s="144">
        <f>R18</f>
        <v>627321</v>
      </c>
      <c r="C15" s="145">
        <f>S18</f>
        <v>478.64</v>
      </c>
      <c r="D15" s="145">
        <f>Y18</f>
        <v>468.99</v>
      </c>
      <c r="E15" s="150">
        <f>T18</f>
        <v>516361</v>
      </c>
      <c r="F15" s="145">
        <f>U18</f>
        <v>550.85</v>
      </c>
      <c r="G15" s="145">
        <f>Z18</f>
        <v>547.69000000000005</v>
      </c>
      <c r="Q15" s="41" t="s">
        <v>57</v>
      </c>
      <c r="R15" s="41">
        <v>382</v>
      </c>
      <c r="S15" s="41">
        <v>503.46</v>
      </c>
      <c r="T15" s="245">
        <v>374</v>
      </c>
      <c r="U15" s="245">
        <v>503.89</v>
      </c>
      <c r="Y15" s="42">
        <v>503.06</v>
      </c>
      <c r="Z15" s="246">
        <v>503.48</v>
      </c>
      <c r="AA15" s="236"/>
      <c r="AB15" s="236"/>
      <c r="AC15" s="236"/>
      <c r="AD15" s="236"/>
    </row>
    <row r="16" spans="1:30" ht="17.25" customHeight="1" x14ac:dyDescent="0.2">
      <c r="A16" s="189" t="s">
        <v>29</v>
      </c>
      <c r="B16" s="74">
        <f>R13</f>
        <v>210884</v>
      </c>
      <c r="C16" s="75">
        <f>S13</f>
        <v>458.24</v>
      </c>
      <c r="D16" s="75">
        <f>Y13</f>
        <v>452.65</v>
      </c>
      <c r="E16" s="76">
        <f>T13</f>
        <v>174922</v>
      </c>
      <c r="F16" s="75">
        <f>U13</f>
        <v>507.64</v>
      </c>
      <c r="G16" s="75">
        <f>Z13</f>
        <v>504.02</v>
      </c>
      <c r="Q16" s="41" t="s">
        <v>58</v>
      </c>
      <c r="R16" s="41">
        <v>76693</v>
      </c>
      <c r="S16" s="41">
        <v>419.32</v>
      </c>
      <c r="T16" s="245">
        <v>66491</v>
      </c>
      <c r="U16" s="245">
        <v>471.31</v>
      </c>
      <c r="Y16" s="42">
        <v>407.8</v>
      </c>
      <c r="Z16" s="246">
        <v>463.31</v>
      </c>
      <c r="AA16" s="236"/>
      <c r="AB16" s="236"/>
      <c r="AC16" s="236"/>
      <c r="AD16" s="236"/>
    </row>
    <row r="17" spans="1:30" ht="25.5" customHeight="1" x14ac:dyDescent="0.2">
      <c r="A17" s="190" t="s">
        <v>39</v>
      </c>
      <c r="B17" s="74">
        <f>R15</f>
        <v>382</v>
      </c>
      <c r="C17" s="75">
        <f>S15</f>
        <v>503.46</v>
      </c>
      <c r="D17" s="75">
        <f>Y15</f>
        <v>503.06</v>
      </c>
      <c r="E17" s="76">
        <f>T15</f>
        <v>374</v>
      </c>
      <c r="F17" s="75">
        <f>U15</f>
        <v>503.89</v>
      </c>
      <c r="G17" s="75">
        <f>Z15</f>
        <v>503.48</v>
      </c>
      <c r="Q17" s="41" t="s">
        <v>59</v>
      </c>
      <c r="R17" s="41">
        <v>838587</v>
      </c>
      <c r="S17" s="41">
        <v>473.52</v>
      </c>
      <c r="T17" s="245">
        <v>691657</v>
      </c>
      <c r="U17" s="245">
        <v>539.89</v>
      </c>
      <c r="V17" s="41">
        <f>SUM(R12:R16)-R17</f>
        <v>0</v>
      </c>
      <c r="W17" s="42">
        <f>SUM(T12:T16)-T17</f>
        <v>0</v>
      </c>
      <c r="X17" s="196">
        <f>SUM(R17,R19,R20)-R21</f>
        <v>0</v>
      </c>
      <c r="Y17" s="42">
        <v>464.78</v>
      </c>
      <c r="Z17" s="246">
        <v>536.19000000000005</v>
      </c>
      <c r="AA17" s="41"/>
      <c r="AB17" s="42"/>
      <c r="AC17" s="236"/>
      <c r="AD17" s="236"/>
    </row>
    <row r="18" spans="1:30" ht="15.75" x14ac:dyDescent="0.2">
      <c r="A18" s="143" t="s">
        <v>30</v>
      </c>
      <c r="B18" s="144">
        <f>R17</f>
        <v>838587</v>
      </c>
      <c r="C18" s="145">
        <f>S17</f>
        <v>473.52</v>
      </c>
      <c r="D18" s="145">
        <f>Y17</f>
        <v>464.78</v>
      </c>
      <c r="E18" s="150">
        <f>T17</f>
        <v>691657</v>
      </c>
      <c r="F18" s="145">
        <f>U17</f>
        <v>539.89</v>
      </c>
      <c r="G18" s="145">
        <f>Z17</f>
        <v>536.19000000000005</v>
      </c>
      <c r="Q18" s="41" t="s">
        <v>60</v>
      </c>
      <c r="R18" s="41">
        <v>627321</v>
      </c>
      <c r="S18" s="41">
        <v>478.64</v>
      </c>
      <c r="T18" s="245">
        <v>516361</v>
      </c>
      <c r="U18" s="245">
        <v>550.85</v>
      </c>
      <c r="V18" s="41">
        <f>SUM(R12,R14,R16)-R18</f>
        <v>0</v>
      </c>
      <c r="W18" s="42">
        <f>SUM(T12,T14,T16)-T18</f>
        <v>0</v>
      </c>
      <c r="Y18" s="42">
        <v>468.99</v>
      </c>
      <c r="Z18" s="246">
        <v>547.69000000000005</v>
      </c>
      <c r="AA18" s="41"/>
      <c r="AB18" s="42"/>
      <c r="AC18" s="236"/>
      <c r="AD18" s="236"/>
    </row>
    <row r="19" spans="1:30" ht="15.75" customHeight="1" x14ac:dyDescent="0.2">
      <c r="A19" s="189" t="s">
        <v>124</v>
      </c>
      <c r="B19" s="74">
        <f>R19</f>
        <v>94799</v>
      </c>
      <c r="C19" s="75">
        <f>S19</f>
        <v>357.21</v>
      </c>
      <c r="D19" s="75">
        <f>Y19</f>
        <v>354.29</v>
      </c>
      <c r="E19" s="76">
        <f>T19</f>
        <v>89624</v>
      </c>
      <c r="F19" s="75">
        <f>U19</f>
        <v>372.95</v>
      </c>
      <c r="G19" s="75">
        <f>Z19</f>
        <v>370.27</v>
      </c>
      <c r="Q19" s="41" t="s">
        <v>61</v>
      </c>
      <c r="R19" s="41">
        <v>94799</v>
      </c>
      <c r="S19" s="41">
        <v>357.21</v>
      </c>
      <c r="T19" s="245">
        <v>89624</v>
      </c>
      <c r="U19" s="245">
        <v>372.95</v>
      </c>
      <c r="Y19" s="42">
        <v>354.29</v>
      </c>
      <c r="Z19" s="246">
        <v>370.27</v>
      </c>
      <c r="AA19" s="41"/>
      <c r="AB19" s="42"/>
      <c r="AC19" s="236"/>
      <c r="AD19" s="236"/>
    </row>
    <row r="20" spans="1:30" s="28" customFormat="1" ht="15.75" customHeight="1" x14ac:dyDescent="0.2">
      <c r="A20" s="189" t="s">
        <v>125</v>
      </c>
      <c r="B20" s="74">
        <f>R20</f>
        <v>197047</v>
      </c>
      <c r="C20" s="75">
        <f>S20</f>
        <v>375.56</v>
      </c>
      <c r="D20" s="75">
        <f>Y20</f>
        <v>375.56</v>
      </c>
      <c r="E20" s="76">
        <f>T20</f>
        <v>164176</v>
      </c>
      <c r="F20" s="75">
        <f>U20</f>
        <v>428.72</v>
      </c>
      <c r="G20" s="75">
        <f>Z20</f>
        <v>428.72</v>
      </c>
      <c r="I20" s="29"/>
      <c r="P20" s="39"/>
      <c r="Q20" s="247" t="s">
        <v>62</v>
      </c>
      <c r="R20" s="247">
        <v>197047</v>
      </c>
      <c r="S20" s="247">
        <v>375.56</v>
      </c>
      <c r="T20" s="247">
        <v>164176</v>
      </c>
      <c r="U20" s="247">
        <v>428.72</v>
      </c>
      <c r="V20" s="247"/>
      <c r="W20" s="248"/>
      <c r="X20" s="249"/>
      <c r="Y20" s="248">
        <v>375.56</v>
      </c>
      <c r="Z20" s="250">
        <v>428.72</v>
      </c>
      <c r="AA20" s="247"/>
      <c r="AB20" s="248"/>
      <c r="AC20" s="251"/>
      <c r="AD20" s="251"/>
    </row>
    <row r="21" spans="1:30" ht="15.75" customHeight="1" x14ac:dyDescent="0.2">
      <c r="A21" s="143" t="s">
        <v>32</v>
      </c>
      <c r="B21" s="144">
        <f>SUM(R17,R19,R20)</f>
        <v>1130433</v>
      </c>
      <c r="C21" s="145">
        <f>S21</f>
        <v>446.69</v>
      </c>
      <c r="D21" s="145">
        <f>Y21</f>
        <v>438.48</v>
      </c>
      <c r="E21" s="150">
        <f>SUM(E18:E20)</f>
        <v>945457</v>
      </c>
      <c r="F21" s="145">
        <f>U21</f>
        <v>504.76</v>
      </c>
      <c r="G21" s="145">
        <f>Z21</f>
        <v>499.46</v>
      </c>
      <c r="I21" s="24"/>
      <c r="Q21" s="41" t="s">
        <v>63</v>
      </c>
      <c r="R21" s="41">
        <v>1130433</v>
      </c>
      <c r="S21" s="41">
        <v>446.69</v>
      </c>
      <c r="T21" s="41">
        <v>945457</v>
      </c>
      <c r="U21" s="41">
        <v>504.76</v>
      </c>
      <c r="V21" s="41">
        <f>SUM(R17,R19,R20)-R21</f>
        <v>0</v>
      </c>
      <c r="W21" s="42">
        <f>SUM(T17,T19,T20)-T21</f>
        <v>0</v>
      </c>
      <c r="Y21" s="42">
        <v>438.48</v>
      </c>
      <c r="Z21" s="246">
        <v>499.46</v>
      </c>
      <c r="AA21" s="41"/>
      <c r="AB21" s="42"/>
      <c r="AC21" s="236"/>
      <c r="AD21" s="236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65</v>
      </c>
      <c r="R22" s="252">
        <v>1224544</v>
      </c>
      <c r="S22" s="252">
        <v>485.41</v>
      </c>
      <c r="T22" s="245">
        <v>1039395</v>
      </c>
      <c r="U22" s="245">
        <v>545.11</v>
      </c>
      <c r="Y22" s="42">
        <v>480.26</v>
      </c>
      <c r="Z22" s="246">
        <v>543.21</v>
      </c>
      <c r="AA22" s="41"/>
      <c r="AB22" s="42"/>
      <c r="AC22" s="236"/>
      <c r="AD22" s="236"/>
    </row>
    <row r="23" spans="1:30" x14ac:dyDescent="0.2">
      <c r="A23" s="25" t="s">
        <v>34</v>
      </c>
      <c r="B23" s="25"/>
      <c r="C23" s="53"/>
      <c r="D23" s="53"/>
      <c r="E23" s="25"/>
      <c r="G23" s="53"/>
      <c r="Q23" s="41" t="s">
        <v>66</v>
      </c>
      <c r="R23" s="253">
        <f>B45-B36-B28-B21-B43</f>
        <v>0</v>
      </c>
      <c r="T23" s="41">
        <f>E45-E43-E36-E28-E21</f>
        <v>0</v>
      </c>
      <c r="U23" s="254">
        <f>((E21*F21)+(E28*F28)+(E36*F36)+(E43*F43))/E45+0.01</f>
        <v>545.12141700700886</v>
      </c>
      <c r="V23" s="41">
        <f>T18-T16-T14-T12</f>
        <v>0</v>
      </c>
      <c r="Y23" s="196"/>
      <c r="Z23" s="236"/>
      <c r="AA23" s="41"/>
      <c r="AB23" s="42"/>
      <c r="AC23" s="236"/>
      <c r="AD23" s="236"/>
    </row>
    <row r="24" spans="1:30" x14ac:dyDescent="0.2">
      <c r="A24" s="10" t="s">
        <v>35</v>
      </c>
      <c r="B24" s="10"/>
      <c r="C24" s="55"/>
      <c r="D24" s="55"/>
      <c r="E24" s="10"/>
      <c r="G24" s="55"/>
      <c r="T24" s="41">
        <f>E45-E43-E36-E28-E21</f>
        <v>0</v>
      </c>
      <c r="Y24" s="196"/>
      <c r="Z24" s="236"/>
      <c r="AA24" s="41"/>
      <c r="AB24" s="42"/>
      <c r="AC24" s="236"/>
      <c r="AD24" s="236"/>
    </row>
    <row r="25" spans="1:30" ht="18" customHeight="1" x14ac:dyDescent="0.2">
      <c r="A25" s="192" t="s">
        <v>123</v>
      </c>
      <c r="B25" s="71">
        <f t="shared" ref="B25:C27" si="0">R25</f>
        <v>6873</v>
      </c>
      <c r="C25" s="73">
        <f t="shared" si="0"/>
        <v>760.05</v>
      </c>
      <c r="D25" s="73">
        <f>Y25</f>
        <v>759.58</v>
      </c>
      <c r="E25" s="78">
        <f t="shared" ref="E25:F27" si="1">T25</f>
        <v>6788</v>
      </c>
      <c r="F25" s="73">
        <f t="shared" si="1"/>
        <v>763.36</v>
      </c>
      <c r="G25" s="73">
        <f>Z25</f>
        <v>762.89</v>
      </c>
      <c r="R25" s="41">
        <v>6873</v>
      </c>
      <c r="S25" s="41">
        <v>760.05</v>
      </c>
      <c r="T25" s="41">
        <v>6788</v>
      </c>
      <c r="U25" s="41">
        <v>763.36</v>
      </c>
      <c r="Y25" s="42">
        <v>759.58</v>
      </c>
      <c r="Z25" s="246">
        <v>762.89</v>
      </c>
      <c r="AA25" s="41"/>
      <c r="AB25" s="42"/>
      <c r="AC25" s="236"/>
      <c r="AD25" s="236"/>
    </row>
    <row r="26" spans="1:30" ht="18" customHeight="1" x14ac:dyDescent="0.2">
      <c r="A26" s="193" t="s">
        <v>124</v>
      </c>
      <c r="B26" s="76">
        <f t="shared" si="0"/>
        <v>7973</v>
      </c>
      <c r="C26" s="75">
        <f t="shared" si="0"/>
        <v>616.01</v>
      </c>
      <c r="D26" s="75">
        <f>Y26</f>
        <v>615.35</v>
      </c>
      <c r="E26" s="79">
        <f t="shared" si="1"/>
        <v>7968</v>
      </c>
      <c r="F26" s="75">
        <f t="shared" si="1"/>
        <v>616.25</v>
      </c>
      <c r="G26" s="75">
        <f>Z26</f>
        <v>615.59</v>
      </c>
      <c r="R26" s="41">
        <v>7973</v>
      </c>
      <c r="S26" s="41">
        <v>616.01</v>
      </c>
      <c r="T26" s="41">
        <v>7968</v>
      </c>
      <c r="U26" s="41">
        <v>616.25</v>
      </c>
      <c r="Y26" s="42">
        <v>615.35</v>
      </c>
      <c r="Z26" s="246">
        <v>615.59</v>
      </c>
      <c r="AA26" s="41"/>
      <c r="AB26" s="42"/>
      <c r="AC26" s="236"/>
      <c r="AD26" s="236"/>
    </row>
    <row r="27" spans="1:30" s="28" customFormat="1" ht="18" customHeight="1" x14ac:dyDescent="0.2">
      <c r="A27" s="193" t="s">
        <v>125</v>
      </c>
      <c r="B27" s="76">
        <f t="shared" si="0"/>
        <v>1254</v>
      </c>
      <c r="C27" s="75">
        <f t="shared" si="0"/>
        <v>721.96</v>
      </c>
      <c r="D27" s="75">
        <f>Y27</f>
        <v>721.96</v>
      </c>
      <c r="E27" s="79">
        <f t="shared" si="1"/>
        <v>1245</v>
      </c>
      <c r="F27" s="75">
        <f t="shared" si="1"/>
        <v>724.88</v>
      </c>
      <c r="G27" s="75">
        <f>Z27</f>
        <v>724.88</v>
      </c>
      <c r="P27" s="39"/>
      <c r="Q27" s="247"/>
      <c r="R27" s="247">
        <v>1254</v>
      </c>
      <c r="S27" s="247">
        <v>721.96</v>
      </c>
      <c r="T27" s="41">
        <v>1245</v>
      </c>
      <c r="U27" s="41">
        <v>724.88</v>
      </c>
      <c r="V27" s="247"/>
      <c r="W27" s="248"/>
      <c r="X27" s="249"/>
      <c r="Y27" s="248">
        <v>721.96</v>
      </c>
      <c r="Z27" s="250">
        <v>724.88</v>
      </c>
      <c r="AA27" s="247"/>
      <c r="AB27" s="248"/>
      <c r="AC27" s="251"/>
      <c r="AD27" s="251"/>
    </row>
    <row r="28" spans="1:30" ht="15.75" customHeight="1" x14ac:dyDescent="0.2">
      <c r="A28" s="143" t="s">
        <v>1</v>
      </c>
      <c r="B28" s="150">
        <f>SUM(R25:R27)</f>
        <v>16100</v>
      </c>
      <c r="C28" s="145">
        <f>S28</f>
        <v>685.75</v>
      </c>
      <c r="D28" s="145">
        <f>Y28</f>
        <v>685.3</v>
      </c>
      <c r="E28" s="150">
        <f>SUM(E25:E27)</f>
        <v>16001</v>
      </c>
      <c r="F28" s="145">
        <f>U28</f>
        <v>687.11</v>
      </c>
      <c r="G28" s="145">
        <f>Z28</f>
        <v>686.66</v>
      </c>
      <c r="R28" s="41">
        <v>16100</v>
      </c>
      <c r="S28" s="41">
        <v>685.75</v>
      </c>
      <c r="T28" s="41">
        <v>16001</v>
      </c>
      <c r="U28" s="41">
        <v>687.11</v>
      </c>
      <c r="V28" s="41">
        <f>R28-R25-R26-R27</f>
        <v>0</v>
      </c>
      <c r="W28" s="42">
        <f>T28-T25-T26-T27</f>
        <v>0</v>
      </c>
      <c r="Y28" s="42">
        <v>685.3</v>
      </c>
      <c r="Z28" s="246">
        <v>686.66</v>
      </c>
      <c r="AA28" s="41"/>
      <c r="AB28" s="42"/>
      <c r="AC28" s="236"/>
      <c r="AD28" s="236"/>
    </row>
    <row r="29" spans="1:30" ht="23.25" customHeight="1" x14ac:dyDescent="0.2">
      <c r="A29" s="13"/>
      <c r="B29" s="14"/>
      <c r="C29" s="15"/>
      <c r="D29" s="15"/>
      <c r="E29" s="16"/>
      <c r="G29" s="15"/>
      <c r="Y29" s="196"/>
      <c r="Z29" s="236"/>
      <c r="AA29" s="236"/>
      <c r="AB29" s="236"/>
      <c r="AC29" s="236"/>
      <c r="AD29" s="236"/>
    </row>
    <row r="30" spans="1:30" x14ac:dyDescent="0.2">
      <c r="A30" s="269" t="s">
        <v>40</v>
      </c>
      <c r="B30" s="269"/>
      <c r="C30" s="269"/>
      <c r="D30" s="269"/>
      <c r="E30" s="269"/>
      <c r="F30" s="269"/>
      <c r="G30" s="185"/>
      <c r="Y30" s="196"/>
      <c r="Z30" s="236"/>
      <c r="AA30" s="236"/>
      <c r="AB30" s="236"/>
      <c r="AC30" s="236"/>
      <c r="AD30" s="236"/>
    </row>
    <row r="31" spans="1:30" x14ac:dyDescent="0.2">
      <c r="A31" s="12" t="s">
        <v>41</v>
      </c>
      <c r="Y31" s="196"/>
      <c r="Z31" s="236"/>
      <c r="AA31" s="236"/>
      <c r="AB31" s="236"/>
      <c r="AC31" s="236"/>
      <c r="AD31" s="236"/>
    </row>
    <row r="32" spans="1:30" ht="17.25" customHeight="1" x14ac:dyDescent="0.2">
      <c r="A32" s="187" t="s">
        <v>43</v>
      </c>
      <c r="B32" s="78">
        <f t="shared" ref="B32:C35" si="2">R32</f>
        <v>2550</v>
      </c>
      <c r="C32" s="80">
        <f t="shared" si="2"/>
        <v>509.14</v>
      </c>
      <c r="D32" s="73">
        <f>Y32</f>
        <v>507.71</v>
      </c>
      <c r="E32" s="78">
        <f t="shared" ref="E32:F35" si="3">T32</f>
        <v>2550</v>
      </c>
      <c r="F32" s="73">
        <f t="shared" si="3"/>
        <v>509.14</v>
      </c>
      <c r="G32" s="73">
        <f>Z32</f>
        <v>507.71</v>
      </c>
      <c r="R32" s="41">
        <v>2550</v>
      </c>
      <c r="S32" s="41">
        <v>509.14</v>
      </c>
      <c r="T32" s="41">
        <v>2550</v>
      </c>
      <c r="U32" s="41">
        <v>509.14</v>
      </c>
      <c r="Y32" s="42">
        <v>507.71</v>
      </c>
      <c r="Z32" s="246">
        <v>507.71</v>
      </c>
      <c r="AA32" s="236"/>
      <c r="AB32" s="236"/>
      <c r="AC32" s="236"/>
      <c r="AD32" s="236"/>
    </row>
    <row r="33" spans="1:30" ht="26.25" customHeight="1" x14ac:dyDescent="0.2">
      <c r="A33" s="191" t="s">
        <v>73</v>
      </c>
      <c r="B33" s="79">
        <f t="shared" si="2"/>
        <v>1709</v>
      </c>
      <c r="C33" s="81">
        <f t="shared" si="2"/>
        <v>667.46</v>
      </c>
      <c r="D33" s="75">
        <f>Y33</f>
        <v>667.56</v>
      </c>
      <c r="E33" s="79">
        <f t="shared" si="3"/>
        <v>1706</v>
      </c>
      <c r="F33" s="82">
        <f t="shared" si="3"/>
        <v>667.71</v>
      </c>
      <c r="G33" s="75">
        <f t="shared" ref="G33:G36" si="4">Z33</f>
        <v>667.82</v>
      </c>
      <c r="R33" s="41">
        <v>1709</v>
      </c>
      <c r="S33" s="41">
        <v>667.46</v>
      </c>
      <c r="T33" s="41">
        <v>1706</v>
      </c>
      <c r="U33" s="41">
        <v>667.71</v>
      </c>
      <c r="Y33" s="42">
        <v>667.56</v>
      </c>
      <c r="Z33" s="246">
        <v>667.82</v>
      </c>
      <c r="AA33" s="236"/>
      <c r="AB33" s="236"/>
      <c r="AC33" s="236"/>
      <c r="AD33" s="236"/>
    </row>
    <row r="34" spans="1:30" ht="17.25" customHeight="1" x14ac:dyDescent="0.2">
      <c r="A34" s="188" t="s">
        <v>124</v>
      </c>
      <c r="B34" s="79">
        <f t="shared" si="2"/>
        <v>52021</v>
      </c>
      <c r="C34" s="81">
        <f t="shared" si="2"/>
        <v>1036.53</v>
      </c>
      <c r="D34" s="75">
        <f>Y34</f>
        <v>1037.48</v>
      </c>
      <c r="E34" s="79">
        <f t="shared" si="3"/>
        <v>51956</v>
      </c>
      <c r="F34" s="82">
        <f t="shared" si="3"/>
        <v>1037.1400000000001</v>
      </c>
      <c r="G34" s="75">
        <f t="shared" si="4"/>
        <v>1038.0899999999999</v>
      </c>
      <c r="R34" s="41">
        <v>52021</v>
      </c>
      <c r="S34" s="41">
        <v>1036.53</v>
      </c>
      <c r="T34" s="41">
        <v>51956</v>
      </c>
      <c r="U34" s="41">
        <v>1037.1400000000001</v>
      </c>
      <c r="Y34" s="42">
        <v>1037.48</v>
      </c>
      <c r="Z34" s="246">
        <v>1038.0899999999999</v>
      </c>
      <c r="AA34" s="236"/>
      <c r="AB34" s="236"/>
      <c r="AC34" s="236"/>
      <c r="AD34" s="236"/>
    </row>
    <row r="35" spans="1:30" s="28" customFormat="1" ht="17.25" customHeight="1" x14ac:dyDescent="0.2">
      <c r="A35" s="188" t="s">
        <v>125</v>
      </c>
      <c r="B35" s="79">
        <f t="shared" si="2"/>
        <v>15001</v>
      </c>
      <c r="C35" s="81">
        <f t="shared" si="2"/>
        <v>1203.92</v>
      </c>
      <c r="D35" s="75">
        <f>Y35</f>
        <v>1203.92</v>
      </c>
      <c r="E35" s="79">
        <f t="shared" si="3"/>
        <v>14995</v>
      </c>
      <c r="F35" s="82">
        <f t="shared" si="3"/>
        <v>1204.1500000000001</v>
      </c>
      <c r="G35" s="75">
        <f t="shared" si="4"/>
        <v>1204.1500000000001</v>
      </c>
      <c r="P35" s="39"/>
      <c r="Q35" s="247"/>
      <c r="R35" s="247">
        <v>15001</v>
      </c>
      <c r="S35" s="247">
        <v>1203.92</v>
      </c>
      <c r="T35" s="247">
        <v>14995</v>
      </c>
      <c r="U35" s="247">
        <v>1204.1500000000001</v>
      </c>
      <c r="V35" s="247"/>
      <c r="W35" s="248"/>
      <c r="X35" s="249"/>
      <c r="Y35" s="248">
        <v>1203.92</v>
      </c>
      <c r="Z35" s="250">
        <v>1204.1500000000001</v>
      </c>
      <c r="AA35" s="251"/>
      <c r="AB35" s="251"/>
      <c r="AC35" s="251"/>
      <c r="AD35" s="251"/>
    </row>
    <row r="36" spans="1:30" ht="17.25" customHeight="1" x14ac:dyDescent="0.2">
      <c r="A36" s="143" t="s">
        <v>1</v>
      </c>
      <c r="B36" s="150">
        <f>SUM(R32:R35)</f>
        <v>71281</v>
      </c>
      <c r="C36" s="213">
        <f>S36</f>
        <v>1044.04</v>
      </c>
      <c r="D36" s="145">
        <f>Y36</f>
        <v>1045.26</v>
      </c>
      <c r="E36" s="150">
        <f>SUM(E32:E35)</f>
        <v>71207</v>
      </c>
      <c r="F36" s="145">
        <f>U36</f>
        <v>1044.55</v>
      </c>
      <c r="G36" s="145">
        <f t="shared" si="4"/>
        <v>1045.77</v>
      </c>
      <c r="R36" s="41">
        <v>71281</v>
      </c>
      <c r="S36" s="41">
        <v>1044.04</v>
      </c>
      <c r="T36" s="41">
        <v>71207</v>
      </c>
      <c r="U36" s="41">
        <v>1044.55</v>
      </c>
      <c r="V36" s="41">
        <f>R36-R32-R33-R34-R35</f>
        <v>0</v>
      </c>
      <c r="W36" s="42">
        <f>T36-T32-T33-T34-T35</f>
        <v>0</v>
      </c>
      <c r="Y36" s="42">
        <v>1045.26</v>
      </c>
      <c r="Z36" s="246">
        <v>1045.77</v>
      </c>
      <c r="AA36" s="236"/>
      <c r="AB36" s="236"/>
      <c r="AC36" s="236"/>
      <c r="AD36" s="236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Y37" s="196"/>
      <c r="Z37" s="236"/>
      <c r="AA37" s="236"/>
      <c r="AB37" s="236"/>
      <c r="AC37" s="236"/>
      <c r="AD37" s="236"/>
    </row>
    <row r="38" spans="1:30" x14ac:dyDescent="0.2">
      <c r="A38" s="10" t="s">
        <v>36</v>
      </c>
      <c r="B38" s="10"/>
      <c r="C38" s="55"/>
      <c r="D38" s="55"/>
      <c r="E38" s="10"/>
      <c r="G38" s="55"/>
      <c r="Y38" s="196"/>
      <c r="Z38" s="236"/>
      <c r="AA38" s="236"/>
      <c r="AB38" s="236"/>
      <c r="AC38" s="236"/>
      <c r="AD38" s="236"/>
    </row>
    <row r="39" spans="1:30" x14ac:dyDescent="0.2">
      <c r="A39" s="10" t="s">
        <v>37</v>
      </c>
      <c r="B39" s="10"/>
      <c r="C39" s="55"/>
      <c r="D39" s="55"/>
      <c r="E39" s="10"/>
      <c r="G39" s="55"/>
      <c r="Y39" s="196"/>
      <c r="Z39" s="236"/>
      <c r="AA39" s="236"/>
      <c r="AB39" s="236"/>
      <c r="AC39" s="236"/>
      <c r="AD39" s="236"/>
    </row>
    <row r="40" spans="1:30" x14ac:dyDescent="0.2">
      <c r="A40" s="10" t="s">
        <v>49</v>
      </c>
      <c r="B40" s="10"/>
      <c r="C40" s="55"/>
      <c r="D40" s="55"/>
      <c r="E40" s="10"/>
      <c r="G40" s="55"/>
      <c r="Y40" s="196"/>
      <c r="Z40" s="236"/>
      <c r="AA40" s="236"/>
      <c r="AB40" s="236"/>
      <c r="AC40" s="236"/>
      <c r="AD40" s="236"/>
    </row>
    <row r="41" spans="1:30" ht="18.75" customHeight="1" x14ac:dyDescent="0.2">
      <c r="A41" s="194" t="s">
        <v>124</v>
      </c>
      <c r="B41" s="63">
        <f>R41</f>
        <v>5637</v>
      </c>
      <c r="C41" s="64">
        <f>S41</f>
        <v>594.54</v>
      </c>
      <c r="D41" s="64">
        <f>Y41</f>
        <v>594.54</v>
      </c>
      <c r="E41" s="63">
        <f t="shared" ref="E41:F43" si="5">T41</f>
        <v>5637</v>
      </c>
      <c r="F41" s="65">
        <f t="shared" si="5"/>
        <v>594.54</v>
      </c>
      <c r="G41" s="64">
        <f>Z41</f>
        <v>594.54</v>
      </c>
      <c r="R41" s="41">
        <v>5637</v>
      </c>
      <c r="S41" s="41">
        <v>594.54</v>
      </c>
      <c r="T41" s="41">
        <v>5637</v>
      </c>
      <c r="U41" s="41">
        <v>594.54</v>
      </c>
      <c r="Y41" s="42">
        <v>594.54</v>
      </c>
      <c r="Z41" s="246">
        <v>594.54</v>
      </c>
      <c r="AA41" s="236"/>
      <c r="AB41" s="236"/>
      <c r="AC41" s="236"/>
      <c r="AD41" s="236"/>
    </row>
    <row r="42" spans="1:30" s="28" customFormat="1" ht="16.5" customHeight="1" x14ac:dyDescent="0.2">
      <c r="A42" s="188" t="s">
        <v>125</v>
      </c>
      <c r="B42" s="67">
        <f>R42</f>
        <v>1093</v>
      </c>
      <c r="C42" s="68">
        <f>S42</f>
        <v>578.29</v>
      </c>
      <c r="D42" s="68">
        <f t="shared" ref="D42:D43" si="6">Y42</f>
        <v>578.29</v>
      </c>
      <c r="E42" s="69">
        <f t="shared" si="5"/>
        <v>1093</v>
      </c>
      <c r="F42" s="70">
        <f t="shared" si="5"/>
        <v>578.29</v>
      </c>
      <c r="G42" s="68">
        <f>Z42</f>
        <v>578.29</v>
      </c>
      <c r="P42" s="39"/>
      <c r="Q42" s="247"/>
      <c r="R42" s="41">
        <v>1093</v>
      </c>
      <c r="S42" s="41">
        <v>578.29</v>
      </c>
      <c r="T42" s="247">
        <v>1093</v>
      </c>
      <c r="U42" s="247">
        <v>578.29</v>
      </c>
      <c r="V42" s="247"/>
      <c r="W42" s="248"/>
      <c r="X42" s="249"/>
      <c r="Y42" s="248">
        <v>578.29</v>
      </c>
      <c r="Z42" s="250">
        <v>578.29</v>
      </c>
      <c r="AA42" s="251"/>
      <c r="AB42" s="251"/>
      <c r="AC42" s="251"/>
      <c r="AD42" s="251"/>
    </row>
    <row r="43" spans="1:30" ht="15" customHeight="1" x14ac:dyDescent="0.2">
      <c r="A43" s="143" t="s">
        <v>1</v>
      </c>
      <c r="B43" s="150">
        <f>SUM(B41:B42)</f>
        <v>6730</v>
      </c>
      <c r="C43" s="145">
        <f>S43</f>
        <v>591.9</v>
      </c>
      <c r="D43" s="145">
        <f t="shared" si="6"/>
        <v>591.9</v>
      </c>
      <c r="E43" s="214">
        <f t="shared" si="5"/>
        <v>6730</v>
      </c>
      <c r="F43" s="145">
        <f t="shared" si="5"/>
        <v>591.9</v>
      </c>
      <c r="G43" s="145">
        <f>Z43</f>
        <v>591.9</v>
      </c>
      <c r="R43" s="41">
        <v>6730</v>
      </c>
      <c r="S43" s="41">
        <v>591.9</v>
      </c>
      <c r="T43" s="41">
        <v>6730</v>
      </c>
      <c r="U43" s="41">
        <v>591.9</v>
      </c>
      <c r="Y43" s="42">
        <v>591.9</v>
      </c>
      <c r="Z43" s="246">
        <v>591.9</v>
      </c>
      <c r="AA43" s="236"/>
      <c r="AB43" s="236"/>
      <c r="AC43" s="236"/>
      <c r="AD43" s="236"/>
    </row>
    <row r="44" spans="1:30" ht="9" customHeight="1" x14ac:dyDescent="0.2">
      <c r="A44" s="219"/>
      <c r="B44" s="220"/>
      <c r="C44" s="221"/>
      <c r="D44" s="221"/>
      <c r="E44" s="220"/>
      <c r="F44" s="221"/>
      <c r="G44" s="221"/>
      <c r="Y44" s="196"/>
      <c r="Z44" s="236"/>
      <c r="AA44" s="236"/>
      <c r="AB44" s="236"/>
      <c r="AC44" s="236"/>
      <c r="AD44" s="236"/>
    </row>
    <row r="45" spans="1:30" ht="18" customHeight="1" x14ac:dyDescent="0.2">
      <c r="A45" s="215" t="s">
        <v>33</v>
      </c>
      <c r="B45" s="216">
        <f>SUM(B21,B28,B36,B43)</f>
        <v>1224544</v>
      </c>
      <c r="C45" s="217">
        <f>S22</f>
        <v>485.41</v>
      </c>
      <c r="D45" s="217">
        <f>Y22</f>
        <v>480.26</v>
      </c>
      <c r="E45" s="218">
        <f>SUM(E21,E28,E36,E43)</f>
        <v>1039395</v>
      </c>
      <c r="F45" s="217">
        <f>U22</f>
        <v>545.11</v>
      </c>
      <c r="G45" s="217">
        <f>Z22</f>
        <v>543.21</v>
      </c>
      <c r="Y45" s="237"/>
      <c r="Z45" s="236"/>
      <c r="AA45" s="236"/>
      <c r="AB45" s="236"/>
      <c r="AC45" s="236"/>
      <c r="AD45" s="236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Y46" s="237"/>
      <c r="Z46" s="236"/>
      <c r="AA46" s="236"/>
      <c r="AB46" s="236"/>
      <c r="AC46" s="236"/>
      <c r="AD46" s="236"/>
    </row>
    <row r="47" spans="1:30" s="134" customFormat="1" ht="34.5" customHeight="1" x14ac:dyDescent="0.2">
      <c r="A47" s="274" t="s">
        <v>98</v>
      </c>
      <c r="B47" s="274"/>
      <c r="C47" s="274"/>
      <c r="D47" s="274"/>
      <c r="E47" s="274"/>
      <c r="F47" s="274"/>
      <c r="G47" s="274"/>
      <c r="P47" s="135"/>
      <c r="Q47" s="255"/>
      <c r="R47" s="255" t="s">
        <v>69</v>
      </c>
      <c r="S47" s="255"/>
      <c r="T47" s="255"/>
      <c r="U47" s="255"/>
      <c r="V47" s="255"/>
      <c r="W47" s="256"/>
      <c r="X47" s="257"/>
      <c r="Y47" s="258"/>
      <c r="Z47" s="259"/>
      <c r="AA47" s="259"/>
      <c r="AB47" s="259"/>
      <c r="AC47" s="259"/>
      <c r="AD47" s="259"/>
    </row>
    <row r="48" spans="1:30" s="134" customFormat="1" ht="19.5" customHeight="1" x14ac:dyDescent="0.2">
      <c r="A48" s="275" t="s">
        <v>93</v>
      </c>
      <c r="B48" s="275"/>
      <c r="C48" s="275"/>
      <c r="D48" s="275"/>
      <c r="E48" s="275"/>
      <c r="F48" s="275"/>
      <c r="G48" s="275"/>
      <c r="P48" s="135"/>
      <c r="Q48" s="255"/>
      <c r="R48" s="260">
        <f>((B21*C21)+(B28*C28)+(B36*C36)+(B43*C43))/(B21+B28+B36+B43)+0.01</f>
        <v>485.41305126643061</v>
      </c>
      <c r="S48" s="260">
        <f>((E21*F21)+(E28*F28)+(E36*F36)+(E43*F43))/(E21+E28+E36+E43)</f>
        <v>545.11141700700887</v>
      </c>
      <c r="T48" s="255"/>
      <c r="U48" s="255"/>
      <c r="V48" s="255"/>
      <c r="W48" s="256"/>
      <c r="X48" s="257"/>
      <c r="Y48" s="260"/>
      <c r="Z48" s="259"/>
      <c r="AA48" s="259"/>
      <c r="AB48" s="259"/>
      <c r="AC48" s="259"/>
      <c r="AD48" s="259"/>
    </row>
    <row r="49" spans="1:30" s="134" customFormat="1" ht="21.75" customHeight="1" x14ac:dyDescent="0.2">
      <c r="A49" s="265" t="s">
        <v>94</v>
      </c>
      <c r="B49" s="265"/>
      <c r="C49" s="265"/>
      <c r="D49" s="265"/>
      <c r="E49" s="265"/>
      <c r="F49" s="265"/>
      <c r="G49" s="265"/>
      <c r="H49" s="136"/>
      <c r="I49" s="136"/>
      <c r="J49" s="136"/>
      <c r="K49" s="136"/>
      <c r="L49" s="136"/>
      <c r="M49" s="136"/>
      <c r="P49" s="135"/>
      <c r="Q49" s="255"/>
      <c r="R49" s="261">
        <f>B21+B28+B36+B43</f>
        <v>1224544</v>
      </c>
      <c r="S49" s="255">
        <f>E21+E28+E36+E43</f>
        <v>1039395</v>
      </c>
      <c r="T49" s="255"/>
      <c r="U49" s="255"/>
      <c r="V49" s="255"/>
      <c r="W49" s="256"/>
      <c r="X49" s="257"/>
      <c r="Y49" s="258"/>
      <c r="Z49" s="259"/>
      <c r="AA49" s="259"/>
      <c r="AB49" s="259"/>
      <c r="AC49" s="259"/>
      <c r="AD49" s="259"/>
    </row>
    <row r="50" spans="1:30" s="134" customFormat="1" ht="27" customHeight="1" x14ac:dyDescent="0.2">
      <c r="A50" s="275" t="s">
        <v>95</v>
      </c>
      <c r="B50" s="275"/>
      <c r="C50" s="275"/>
      <c r="D50" s="275"/>
      <c r="E50" s="275"/>
      <c r="F50" s="275"/>
      <c r="G50" s="275"/>
      <c r="O50" s="137"/>
      <c r="P50" s="135"/>
      <c r="Q50" s="255"/>
      <c r="R50" s="262" t="s">
        <v>70</v>
      </c>
      <c r="S50" s="263">
        <f>R22-R49</f>
        <v>0</v>
      </c>
      <c r="T50" s="264">
        <f>S22-R48</f>
        <v>-3.0512664305888393E-3</v>
      </c>
      <c r="U50" s="262">
        <f>S49-T22</f>
        <v>0</v>
      </c>
      <c r="V50" s="264">
        <f>S48-U22</f>
        <v>1.4170070088539433E-3</v>
      </c>
      <c r="W50" s="256"/>
      <c r="X50" s="257"/>
      <c r="Y50" s="258"/>
      <c r="Z50" s="259"/>
      <c r="AA50" s="259"/>
      <c r="AB50" s="259"/>
      <c r="AC50" s="259"/>
      <c r="AD50" s="259"/>
    </row>
    <row r="51" spans="1:30" ht="27.75" customHeight="1" x14ac:dyDescent="0.2">
      <c r="A51" s="265" t="s">
        <v>141</v>
      </c>
      <c r="B51" s="265"/>
      <c r="C51" s="265"/>
      <c r="D51" s="265"/>
      <c r="E51" s="265"/>
      <c r="F51" s="265"/>
      <c r="G51" s="265"/>
      <c r="Y51" s="237"/>
      <c r="Z51" s="236"/>
      <c r="AA51" s="236"/>
      <c r="AB51" s="236"/>
      <c r="AC51" s="236"/>
      <c r="AD51" s="236"/>
    </row>
    <row r="52" spans="1:30" ht="6.75" customHeight="1" x14ac:dyDescent="0.2">
      <c r="Y52" s="237"/>
      <c r="Z52" s="236"/>
      <c r="AA52" s="236"/>
      <c r="AB52" s="236"/>
      <c r="AC52" s="236"/>
      <c r="AD52" s="236"/>
    </row>
    <row r="53" spans="1:30" ht="6.75" customHeight="1" x14ac:dyDescent="0.2">
      <c r="P53" s="40"/>
      <c r="Y53" s="237"/>
      <c r="Z53" s="236"/>
      <c r="AA53" s="236"/>
      <c r="AB53" s="236"/>
      <c r="AC53" s="236"/>
      <c r="AD53" s="236"/>
    </row>
    <row r="54" spans="1:30" ht="9" customHeight="1" x14ac:dyDescent="0.2">
      <c r="Y54" s="237"/>
      <c r="Z54" s="236"/>
      <c r="AA54" s="236"/>
      <c r="AB54" s="236"/>
      <c r="AC54" s="236"/>
      <c r="AD54" s="236"/>
    </row>
    <row r="55" spans="1:30" x14ac:dyDescent="0.2">
      <c r="Y55" s="237"/>
      <c r="Z55" s="236"/>
      <c r="AA55" s="236"/>
      <c r="AB55" s="236"/>
      <c r="AC55" s="236"/>
      <c r="AD55" s="236"/>
    </row>
    <row r="56" spans="1:30" x14ac:dyDescent="0.2">
      <c r="Y56" s="237"/>
      <c r="Z56" s="236"/>
      <c r="AA56" s="236"/>
      <c r="AB56" s="236"/>
      <c r="AC56" s="236"/>
      <c r="AD56" s="236"/>
    </row>
    <row r="57" spans="1:30" x14ac:dyDescent="0.2">
      <c r="Y57" s="237"/>
      <c r="Z57" s="236"/>
      <c r="AA57" s="236"/>
      <c r="AB57" s="236"/>
      <c r="AC57" s="236"/>
      <c r="AD57" s="236"/>
    </row>
    <row r="58" spans="1:30" x14ac:dyDescent="0.2">
      <c r="Y58" s="237"/>
      <c r="Z58" s="236"/>
      <c r="AA58" s="236"/>
      <c r="AB58" s="236"/>
      <c r="AC58" s="236"/>
      <c r="AD58" s="236"/>
    </row>
    <row r="59" spans="1:30" x14ac:dyDescent="0.2">
      <c r="Y59" s="237"/>
      <c r="Z59" s="236"/>
      <c r="AA59" s="236"/>
      <c r="AB59" s="236"/>
      <c r="AC59" s="236"/>
      <c r="AD59" s="236"/>
    </row>
    <row r="60" spans="1:30" x14ac:dyDescent="0.2">
      <c r="Y60" s="237"/>
      <c r="Z60" s="236"/>
      <c r="AA60" s="236"/>
      <c r="AB60" s="236"/>
      <c r="AC60" s="236"/>
      <c r="AD60" s="236"/>
    </row>
  </sheetData>
  <mergeCells count="14"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zoomScale="110" zoomScaleNormal="110" workbookViewId="0">
      <selection activeCell="H33" sqref="H33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77" t="s">
        <v>89</v>
      </c>
      <c r="B6" s="277"/>
      <c r="C6" s="277"/>
      <c r="D6" s="277"/>
      <c r="E6" s="277"/>
      <c r="F6" s="277"/>
      <c r="G6" s="277"/>
      <c r="H6" s="277"/>
      <c r="I6" s="277"/>
      <c r="J6" s="277" t="s">
        <v>90</v>
      </c>
      <c r="K6" s="277"/>
      <c r="L6" s="277"/>
      <c r="M6" s="277"/>
      <c r="N6" s="277"/>
      <c r="O6" s="277"/>
      <c r="P6" s="277"/>
      <c r="Q6" s="277"/>
      <c r="R6" s="277"/>
    </row>
    <row r="7" spans="1:18" ht="12.75" x14ac:dyDescent="0.2">
      <c r="A7" s="277" t="s">
        <v>91</v>
      </c>
      <c r="B7" s="277"/>
      <c r="C7" s="277"/>
      <c r="D7" s="277"/>
      <c r="E7" s="277"/>
      <c r="F7" s="277"/>
      <c r="G7" s="277"/>
      <c r="H7" s="277"/>
      <c r="I7" s="277"/>
      <c r="J7" s="277" t="s">
        <v>91</v>
      </c>
      <c r="K7" s="277"/>
      <c r="L7" s="277"/>
      <c r="M7" s="277"/>
      <c r="N7" s="277"/>
      <c r="O7" s="277"/>
      <c r="P7" s="277"/>
      <c r="Q7" s="277"/>
      <c r="R7" s="277"/>
    </row>
    <row r="8" spans="1:18" ht="12.75" x14ac:dyDescent="0.2">
      <c r="A8" s="278" t="s">
        <v>44</v>
      </c>
      <c r="B8" s="278"/>
      <c r="C8" s="278"/>
      <c r="D8" s="278"/>
      <c r="E8" s="278"/>
      <c r="F8" s="278"/>
      <c r="G8" s="278"/>
      <c r="H8" s="278"/>
      <c r="I8" s="278"/>
      <c r="J8" s="277" t="s">
        <v>42</v>
      </c>
      <c r="K8" s="277"/>
      <c r="L8" s="277"/>
      <c r="M8" s="277"/>
      <c r="N8" s="277"/>
      <c r="O8" s="277"/>
      <c r="P8" s="277"/>
      <c r="Q8" s="277"/>
      <c r="R8" s="277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77" t="s">
        <v>45</v>
      </c>
      <c r="K9" s="277"/>
      <c r="L9" s="277"/>
      <c r="M9" s="277"/>
      <c r="N9" s="277"/>
      <c r="O9" s="277"/>
      <c r="P9" s="277"/>
      <c r="Q9" s="277"/>
      <c r="R9" s="277"/>
    </row>
    <row r="10" spans="1:18" x14ac:dyDescent="0.2">
      <c r="A10" s="279" t="str">
        <f>'u RUJNU 2023.'!A6:F6</f>
        <v>za kolovoz 2023. (isplata u rujnu 2023.)</v>
      </c>
      <c r="B10" s="279"/>
      <c r="C10" s="279"/>
      <c r="D10" s="279"/>
      <c r="E10" s="279"/>
      <c r="F10" s="279"/>
      <c r="G10" s="279"/>
      <c r="H10" s="279"/>
      <c r="I10" s="279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9" t="str">
        <f>A10</f>
        <v>za kolovoz 2023. (isplata u rujnu 2023.)</v>
      </c>
      <c r="K11" s="279"/>
      <c r="L11" s="279"/>
      <c r="M11" s="279"/>
      <c r="N11" s="279"/>
      <c r="O11" s="279"/>
      <c r="P11" s="279"/>
      <c r="Q11" s="279"/>
      <c r="R11" s="279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88" t="s">
        <v>97</v>
      </c>
      <c r="B13" s="280" t="s">
        <v>6</v>
      </c>
      <c r="C13" s="281"/>
      <c r="D13" s="281"/>
      <c r="E13" s="281"/>
      <c r="F13" s="281"/>
      <c r="G13" s="281"/>
      <c r="H13" s="281"/>
      <c r="I13" s="282"/>
      <c r="J13" s="288" t="s">
        <v>97</v>
      </c>
      <c r="K13" s="280" t="s">
        <v>6</v>
      </c>
      <c r="L13" s="281"/>
      <c r="M13" s="281"/>
      <c r="N13" s="281"/>
      <c r="O13" s="281"/>
      <c r="P13" s="281"/>
      <c r="Q13" s="281"/>
      <c r="R13" s="282"/>
    </row>
    <row r="14" spans="1:18" x14ac:dyDescent="0.2">
      <c r="A14" s="289"/>
      <c r="B14" s="280" t="s">
        <v>1</v>
      </c>
      <c r="C14" s="282"/>
      <c r="D14" s="280" t="s">
        <v>7</v>
      </c>
      <c r="E14" s="282"/>
      <c r="F14" s="280" t="s">
        <v>46</v>
      </c>
      <c r="G14" s="282"/>
      <c r="H14" s="280" t="s">
        <v>8</v>
      </c>
      <c r="I14" s="282"/>
      <c r="J14" s="289"/>
      <c r="K14" s="280" t="s">
        <v>1</v>
      </c>
      <c r="L14" s="282"/>
      <c r="M14" s="280" t="s">
        <v>74</v>
      </c>
      <c r="N14" s="282"/>
      <c r="O14" s="280" t="s">
        <v>46</v>
      </c>
      <c r="P14" s="282"/>
      <c r="Q14" s="280" t="s">
        <v>8</v>
      </c>
      <c r="R14" s="282"/>
    </row>
    <row r="15" spans="1:18" ht="39.75" customHeight="1" x14ac:dyDescent="0.2">
      <c r="A15" s="290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90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75</v>
      </c>
      <c r="B17" s="107">
        <v>80295</v>
      </c>
      <c r="C17" s="108">
        <v>34.03</v>
      </c>
      <c r="D17" s="109">
        <v>58380</v>
      </c>
      <c r="E17" s="110">
        <v>34.090000000000003</v>
      </c>
      <c r="F17" s="109">
        <v>3828</v>
      </c>
      <c r="G17" s="110">
        <v>39.68</v>
      </c>
      <c r="H17" s="109">
        <v>18087</v>
      </c>
      <c r="I17" s="111">
        <v>32.630000000000003</v>
      </c>
      <c r="J17" s="106" t="s">
        <v>75</v>
      </c>
      <c r="K17" s="107" t="s">
        <v>169</v>
      </c>
      <c r="L17" s="112" t="s">
        <v>170</v>
      </c>
      <c r="M17" s="109" t="s">
        <v>169</v>
      </c>
      <c r="N17" s="110" t="s">
        <v>170</v>
      </c>
      <c r="O17" s="109" t="s">
        <v>169</v>
      </c>
      <c r="P17" s="113" t="s">
        <v>170</v>
      </c>
      <c r="Q17" s="109" t="s">
        <v>169</v>
      </c>
      <c r="R17" s="111" t="s">
        <v>170</v>
      </c>
    </row>
    <row r="18" spans="1:22" s="90" customFormat="1" x14ac:dyDescent="0.2">
      <c r="A18" s="106" t="s">
        <v>76</v>
      </c>
      <c r="B18" s="107">
        <v>50262</v>
      </c>
      <c r="C18" s="112">
        <v>104.39</v>
      </c>
      <c r="D18" s="109">
        <v>35742</v>
      </c>
      <c r="E18" s="110">
        <v>103.97</v>
      </c>
      <c r="F18" s="109">
        <v>3644</v>
      </c>
      <c r="G18" s="110">
        <v>105.12</v>
      </c>
      <c r="H18" s="109">
        <v>10876</v>
      </c>
      <c r="I18" s="111">
        <v>105.54</v>
      </c>
      <c r="J18" s="106" t="s">
        <v>76</v>
      </c>
      <c r="K18" s="107">
        <v>4</v>
      </c>
      <c r="L18" s="112">
        <v>130.34</v>
      </c>
      <c r="M18" s="109" t="s">
        <v>169</v>
      </c>
      <c r="N18" s="110" t="s">
        <v>170</v>
      </c>
      <c r="O18" s="109">
        <v>4</v>
      </c>
      <c r="P18" s="110">
        <v>130.34</v>
      </c>
      <c r="Q18" s="109" t="s">
        <v>169</v>
      </c>
      <c r="R18" s="111" t="s">
        <v>170</v>
      </c>
    </row>
    <row r="19" spans="1:22" s="90" customFormat="1" x14ac:dyDescent="0.2">
      <c r="A19" s="106" t="s">
        <v>77</v>
      </c>
      <c r="B19" s="107">
        <v>56704</v>
      </c>
      <c r="C19" s="112">
        <v>175.55</v>
      </c>
      <c r="D19" s="109">
        <v>36138</v>
      </c>
      <c r="E19" s="110">
        <v>173.98</v>
      </c>
      <c r="F19" s="109">
        <v>4778</v>
      </c>
      <c r="G19" s="110">
        <v>173.14</v>
      </c>
      <c r="H19" s="109">
        <v>15788</v>
      </c>
      <c r="I19" s="111">
        <v>179.88</v>
      </c>
      <c r="J19" s="106" t="s">
        <v>77</v>
      </c>
      <c r="K19" s="107">
        <v>23</v>
      </c>
      <c r="L19" s="112">
        <v>171.36</v>
      </c>
      <c r="M19" s="109">
        <v>2</v>
      </c>
      <c r="N19" s="110">
        <v>155.72</v>
      </c>
      <c r="O19" s="109">
        <v>20</v>
      </c>
      <c r="P19" s="110">
        <v>171.88</v>
      </c>
      <c r="Q19" s="109">
        <v>1</v>
      </c>
      <c r="R19" s="111">
        <v>192.17</v>
      </c>
    </row>
    <row r="20" spans="1:22" s="90" customFormat="1" x14ac:dyDescent="0.2">
      <c r="A20" s="106" t="s">
        <v>78</v>
      </c>
      <c r="B20" s="107">
        <v>82872</v>
      </c>
      <c r="C20" s="112">
        <v>235.74</v>
      </c>
      <c r="D20" s="109">
        <v>51137</v>
      </c>
      <c r="E20" s="110">
        <v>235.58</v>
      </c>
      <c r="F20" s="109">
        <v>11060</v>
      </c>
      <c r="G20" s="110">
        <v>237.85</v>
      </c>
      <c r="H20" s="109">
        <v>20675</v>
      </c>
      <c r="I20" s="111">
        <v>235.01</v>
      </c>
      <c r="J20" s="106" t="s">
        <v>78</v>
      </c>
      <c r="K20" s="107">
        <v>61</v>
      </c>
      <c r="L20" s="112">
        <v>238.44</v>
      </c>
      <c r="M20" s="109">
        <v>1</v>
      </c>
      <c r="N20" s="110">
        <v>221.71</v>
      </c>
      <c r="O20" s="109">
        <v>53</v>
      </c>
      <c r="P20" s="110">
        <v>240.25</v>
      </c>
      <c r="Q20" s="109">
        <v>7</v>
      </c>
      <c r="R20" s="111">
        <v>227.13</v>
      </c>
      <c r="U20" s="114"/>
    </row>
    <row r="21" spans="1:22" s="90" customFormat="1" x14ac:dyDescent="0.2">
      <c r="A21" s="106" t="s">
        <v>79</v>
      </c>
      <c r="B21" s="107">
        <v>120003</v>
      </c>
      <c r="C21" s="112">
        <v>308.49</v>
      </c>
      <c r="D21" s="109">
        <v>75075</v>
      </c>
      <c r="E21" s="110">
        <v>309.45</v>
      </c>
      <c r="F21" s="109">
        <v>22627</v>
      </c>
      <c r="G21" s="110">
        <v>308.52</v>
      </c>
      <c r="H21" s="109">
        <v>22301</v>
      </c>
      <c r="I21" s="111">
        <v>305.2</v>
      </c>
      <c r="J21" s="106" t="s">
        <v>79</v>
      </c>
      <c r="K21" s="107">
        <v>149</v>
      </c>
      <c r="L21" s="112">
        <v>307.10000000000002</v>
      </c>
      <c r="M21" s="109" t="s">
        <v>169</v>
      </c>
      <c r="N21" s="110" t="s">
        <v>170</v>
      </c>
      <c r="O21" s="109">
        <v>130</v>
      </c>
      <c r="P21" s="110">
        <v>307.82</v>
      </c>
      <c r="Q21" s="109">
        <v>19</v>
      </c>
      <c r="R21" s="111">
        <v>302.19</v>
      </c>
      <c r="U21" s="114"/>
    </row>
    <row r="22" spans="1:22" s="90" customFormat="1" x14ac:dyDescent="0.2">
      <c r="A22" s="106" t="s">
        <v>80</v>
      </c>
      <c r="B22" s="107">
        <v>128308</v>
      </c>
      <c r="C22" s="112">
        <v>372.39</v>
      </c>
      <c r="D22" s="109">
        <v>86436</v>
      </c>
      <c r="E22" s="110">
        <v>371.49</v>
      </c>
      <c r="F22" s="109">
        <v>16476</v>
      </c>
      <c r="G22" s="110">
        <v>372.44</v>
      </c>
      <c r="H22" s="109">
        <v>25396</v>
      </c>
      <c r="I22" s="111">
        <v>375.41</v>
      </c>
      <c r="J22" s="106" t="s">
        <v>80</v>
      </c>
      <c r="K22" s="107">
        <v>703</v>
      </c>
      <c r="L22" s="112">
        <v>381.87</v>
      </c>
      <c r="M22" s="109">
        <v>20</v>
      </c>
      <c r="N22" s="110">
        <v>389.32</v>
      </c>
      <c r="O22" s="109">
        <v>424</v>
      </c>
      <c r="P22" s="110">
        <v>382.4</v>
      </c>
      <c r="Q22" s="109">
        <v>259</v>
      </c>
      <c r="R22" s="111">
        <v>380.43</v>
      </c>
      <c r="U22" s="114"/>
    </row>
    <row r="23" spans="1:22" s="90" customFormat="1" x14ac:dyDescent="0.2">
      <c r="A23" s="106" t="s">
        <v>81</v>
      </c>
      <c r="B23" s="107">
        <v>134081</v>
      </c>
      <c r="C23" s="112">
        <v>433.08</v>
      </c>
      <c r="D23" s="109">
        <v>92757</v>
      </c>
      <c r="E23" s="110">
        <v>434.24</v>
      </c>
      <c r="F23" s="109">
        <v>12388</v>
      </c>
      <c r="G23" s="110">
        <v>428.93</v>
      </c>
      <c r="H23" s="109">
        <v>28936</v>
      </c>
      <c r="I23" s="111">
        <v>431.14</v>
      </c>
      <c r="J23" s="106" t="s">
        <v>81</v>
      </c>
      <c r="K23" s="107">
        <v>3104</v>
      </c>
      <c r="L23" s="112">
        <v>443.92</v>
      </c>
      <c r="M23" s="109">
        <v>50</v>
      </c>
      <c r="N23" s="110">
        <v>458.74</v>
      </c>
      <c r="O23" s="109">
        <v>2437</v>
      </c>
      <c r="P23" s="110">
        <v>443.89</v>
      </c>
      <c r="Q23" s="109">
        <v>617</v>
      </c>
      <c r="R23" s="111">
        <v>442.84</v>
      </c>
      <c r="U23" s="114"/>
      <c r="V23" s="113"/>
    </row>
    <row r="24" spans="1:22" s="90" customFormat="1" x14ac:dyDescent="0.2">
      <c r="A24" s="106" t="s">
        <v>82</v>
      </c>
      <c r="B24" s="107">
        <v>134991</v>
      </c>
      <c r="C24" s="112">
        <v>505.35</v>
      </c>
      <c r="D24" s="109">
        <v>106220</v>
      </c>
      <c r="E24" s="110">
        <v>505.72</v>
      </c>
      <c r="F24" s="109">
        <v>11314</v>
      </c>
      <c r="G24" s="110">
        <v>503.72</v>
      </c>
      <c r="H24" s="109">
        <v>17457</v>
      </c>
      <c r="I24" s="111">
        <v>504.15</v>
      </c>
      <c r="J24" s="106" t="s">
        <v>82</v>
      </c>
      <c r="K24" s="107">
        <v>7067</v>
      </c>
      <c r="L24" s="112">
        <v>506.56</v>
      </c>
      <c r="M24" s="109">
        <v>2655</v>
      </c>
      <c r="N24" s="110">
        <v>500.49</v>
      </c>
      <c r="O24" s="109">
        <v>3971</v>
      </c>
      <c r="P24" s="110">
        <v>510.12</v>
      </c>
      <c r="Q24" s="109">
        <v>441</v>
      </c>
      <c r="R24" s="111">
        <v>510.99</v>
      </c>
    </row>
    <row r="25" spans="1:22" s="90" customFormat="1" x14ac:dyDescent="0.2">
      <c r="A25" s="106" t="s">
        <v>83</v>
      </c>
      <c r="B25" s="107">
        <v>86354</v>
      </c>
      <c r="C25" s="112">
        <v>568.19000000000005</v>
      </c>
      <c r="D25" s="109">
        <v>71017</v>
      </c>
      <c r="E25" s="110">
        <v>568.41999999999996</v>
      </c>
      <c r="F25" s="109">
        <v>3696</v>
      </c>
      <c r="G25" s="110">
        <v>566.87</v>
      </c>
      <c r="H25" s="109">
        <v>11641</v>
      </c>
      <c r="I25" s="111">
        <v>567.21</v>
      </c>
      <c r="J25" s="106" t="s">
        <v>83</v>
      </c>
      <c r="K25" s="107">
        <v>3183</v>
      </c>
      <c r="L25" s="112">
        <v>573.26</v>
      </c>
      <c r="M25" s="109">
        <v>579</v>
      </c>
      <c r="N25" s="110">
        <v>573.28</v>
      </c>
      <c r="O25" s="109">
        <v>2133</v>
      </c>
      <c r="P25" s="110">
        <v>575.85</v>
      </c>
      <c r="Q25" s="109">
        <v>471</v>
      </c>
      <c r="R25" s="111">
        <v>561.5</v>
      </c>
      <c r="U25" s="115"/>
      <c r="V25" s="115"/>
    </row>
    <row r="26" spans="1:22" s="90" customFormat="1" x14ac:dyDescent="0.2">
      <c r="A26" s="106" t="s">
        <v>84</v>
      </c>
      <c r="B26" s="107">
        <v>73415</v>
      </c>
      <c r="C26" s="112">
        <v>632.9</v>
      </c>
      <c r="D26" s="109">
        <v>62656</v>
      </c>
      <c r="E26" s="110">
        <v>633.1</v>
      </c>
      <c r="F26" s="109">
        <v>2297</v>
      </c>
      <c r="G26" s="110">
        <v>629.44000000000005</v>
      </c>
      <c r="H26" s="109">
        <v>8462</v>
      </c>
      <c r="I26" s="111">
        <v>632.4</v>
      </c>
      <c r="J26" s="106" t="s">
        <v>84</v>
      </c>
      <c r="K26" s="107">
        <v>3844</v>
      </c>
      <c r="L26" s="112">
        <v>631.22</v>
      </c>
      <c r="M26" s="109">
        <v>431</v>
      </c>
      <c r="N26" s="110">
        <v>622.29999999999995</v>
      </c>
      <c r="O26" s="109">
        <v>3009</v>
      </c>
      <c r="P26" s="110">
        <v>631.96</v>
      </c>
      <c r="Q26" s="109">
        <v>404</v>
      </c>
      <c r="R26" s="111">
        <v>635.26</v>
      </c>
    </row>
    <row r="27" spans="1:22" s="90" customFormat="1" x14ac:dyDescent="0.2">
      <c r="A27" s="106" t="s">
        <v>85</v>
      </c>
      <c r="B27" s="107">
        <v>88601</v>
      </c>
      <c r="C27" s="112">
        <v>728.24</v>
      </c>
      <c r="D27" s="109">
        <v>78280</v>
      </c>
      <c r="E27" s="110">
        <v>728.71</v>
      </c>
      <c r="F27" s="109">
        <v>1668</v>
      </c>
      <c r="G27" s="110">
        <v>719.51</v>
      </c>
      <c r="H27" s="109">
        <v>8653</v>
      </c>
      <c r="I27" s="111">
        <v>725.61</v>
      </c>
      <c r="J27" s="106" t="s">
        <v>85</v>
      </c>
      <c r="K27" s="107">
        <v>7796</v>
      </c>
      <c r="L27" s="112">
        <v>725.9</v>
      </c>
      <c r="M27" s="109">
        <v>226</v>
      </c>
      <c r="N27" s="110">
        <v>715.32</v>
      </c>
      <c r="O27" s="109">
        <v>6443</v>
      </c>
      <c r="P27" s="110">
        <v>726.28</v>
      </c>
      <c r="Q27" s="109">
        <v>1127</v>
      </c>
      <c r="R27" s="111">
        <v>725.86</v>
      </c>
    </row>
    <row r="28" spans="1:22" s="90" customFormat="1" x14ac:dyDescent="0.2">
      <c r="A28" s="106" t="s">
        <v>86</v>
      </c>
      <c r="B28" s="107">
        <v>46697</v>
      </c>
      <c r="C28" s="108">
        <v>858.31</v>
      </c>
      <c r="D28" s="109">
        <v>42146</v>
      </c>
      <c r="E28" s="110">
        <v>858.35</v>
      </c>
      <c r="F28" s="109">
        <v>521</v>
      </c>
      <c r="G28" s="110">
        <v>856.57</v>
      </c>
      <c r="H28" s="109">
        <v>4030</v>
      </c>
      <c r="I28" s="111">
        <v>858.06</v>
      </c>
      <c r="J28" s="106" t="s">
        <v>86</v>
      </c>
      <c r="K28" s="107">
        <v>6987</v>
      </c>
      <c r="L28" s="108">
        <v>875.14</v>
      </c>
      <c r="M28" s="109">
        <v>112</v>
      </c>
      <c r="N28" s="110">
        <v>876.15</v>
      </c>
      <c r="O28" s="109">
        <v>5770</v>
      </c>
      <c r="P28" s="110">
        <v>878.13</v>
      </c>
      <c r="Q28" s="109">
        <v>1105</v>
      </c>
      <c r="R28" s="111">
        <v>859.44</v>
      </c>
    </row>
    <row r="29" spans="1:22" s="90" customFormat="1" x14ac:dyDescent="0.2">
      <c r="A29" s="106" t="s">
        <v>87</v>
      </c>
      <c r="B29" s="107">
        <v>21487</v>
      </c>
      <c r="C29" s="108">
        <v>992.01</v>
      </c>
      <c r="D29" s="109">
        <v>18614</v>
      </c>
      <c r="E29" s="110">
        <v>991.69</v>
      </c>
      <c r="F29" s="109">
        <v>279</v>
      </c>
      <c r="G29" s="110">
        <v>988.13</v>
      </c>
      <c r="H29" s="109">
        <v>2594</v>
      </c>
      <c r="I29" s="111">
        <v>994.72</v>
      </c>
      <c r="J29" s="106" t="s">
        <v>87</v>
      </c>
      <c r="K29" s="107">
        <v>5752</v>
      </c>
      <c r="L29" s="108">
        <v>998.15</v>
      </c>
      <c r="M29" s="109">
        <v>59</v>
      </c>
      <c r="N29" s="110">
        <v>1003.61</v>
      </c>
      <c r="O29" s="109">
        <v>4429</v>
      </c>
      <c r="P29" s="110">
        <v>998.96</v>
      </c>
      <c r="Q29" s="109">
        <v>1264</v>
      </c>
      <c r="R29" s="111">
        <v>995.08</v>
      </c>
    </row>
    <row r="30" spans="1:22" s="90" customFormat="1" x14ac:dyDescent="0.2">
      <c r="A30" s="106" t="s">
        <v>88</v>
      </c>
      <c r="B30" s="107">
        <v>26363</v>
      </c>
      <c r="C30" s="108">
        <v>1325.85</v>
      </c>
      <c r="D30" s="109">
        <v>23989</v>
      </c>
      <c r="E30" s="110">
        <v>1333.82</v>
      </c>
      <c r="F30" s="109">
        <v>223</v>
      </c>
      <c r="G30" s="110">
        <v>1244.31</v>
      </c>
      <c r="H30" s="109">
        <v>2151</v>
      </c>
      <c r="I30" s="111">
        <v>1245.45</v>
      </c>
      <c r="J30" s="106" t="s">
        <v>88</v>
      </c>
      <c r="K30" s="107">
        <v>32608</v>
      </c>
      <c r="L30" s="108">
        <v>1452.5</v>
      </c>
      <c r="M30" s="109">
        <v>124</v>
      </c>
      <c r="N30" s="110">
        <v>1288.57</v>
      </c>
      <c r="O30" s="109">
        <v>23198</v>
      </c>
      <c r="P30" s="110">
        <v>1435.23</v>
      </c>
      <c r="Q30" s="109">
        <v>9286</v>
      </c>
      <c r="R30" s="111">
        <v>1497.82</v>
      </c>
    </row>
    <row r="31" spans="1:22" s="90" customFormat="1" x14ac:dyDescent="0.2">
      <c r="A31" s="116" t="s">
        <v>1</v>
      </c>
      <c r="B31" s="117">
        <v>1130433</v>
      </c>
      <c r="C31" s="118">
        <v>446.69</v>
      </c>
      <c r="D31" s="117">
        <v>838587</v>
      </c>
      <c r="E31" s="118">
        <v>473.52</v>
      </c>
      <c r="F31" s="117">
        <v>94799</v>
      </c>
      <c r="G31" s="118">
        <v>357.21</v>
      </c>
      <c r="H31" s="117">
        <v>197047</v>
      </c>
      <c r="I31" s="118">
        <v>375.56</v>
      </c>
      <c r="J31" s="116" t="s">
        <v>1</v>
      </c>
      <c r="K31" s="117">
        <v>71281</v>
      </c>
      <c r="L31" s="118">
        <v>1044.04</v>
      </c>
      <c r="M31" s="117">
        <v>4259</v>
      </c>
      <c r="N31" s="118">
        <v>572.66999999999996</v>
      </c>
      <c r="O31" s="117">
        <v>52021</v>
      </c>
      <c r="P31" s="118">
        <v>1036.53</v>
      </c>
      <c r="Q31" s="117">
        <v>15001</v>
      </c>
      <c r="R31" s="118">
        <v>1203.92</v>
      </c>
    </row>
    <row r="32" spans="1:22" s="90" customFormat="1" ht="18" customHeight="1" x14ac:dyDescent="0.15">
      <c r="A32" s="283"/>
      <c r="B32" s="283"/>
      <c r="C32" s="283"/>
      <c r="D32" s="283"/>
      <c r="E32" s="283"/>
      <c r="F32" s="283"/>
      <c r="G32" s="283"/>
      <c r="H32" s="132"/>
      <c r="I32" s="108"/>
      <c r="J32" s="287"/>
      <c r="K32" s="287"/>
      <c r="L32" s="287"/>
      <c r="M32" s="287"/>
      <c r="N32" s="287"/>
      <c r="O32" s="287"/>
      <c r="P32" s="287"/>
      <c r="Q32" s="132"/>
      <c r="R32" s="108"/>
    </row>
    <row r="33" spans="1:18" s="90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89"/>
      <c r="J33" s="96"/>
      <c r="K33" s="88"/>
      <c r="L33" s="88"/>
      <c r="M33" s="88"/>
      <c r="N33" s="88"/>
      <c r="O33" s="88"/>
      <c r="P33" s="88"/>
      <c r="Q33" s="88"/>
      <c r="R33" s="89"/>
    </row>
    <row r="34" spans="1:18" s="90" customFormat="1" ht="8.25" customHeight="1" x14ac:dyDescent="0.2">
      <c r="A34" s="96"/>
      <c r="B34" s="91"/>
      <c r="C34" s="92"/>
      <c r="D34" s="92"/>
      <c r="E34" s="93"/>
      <c r="F34" s="94"/>
      <c r="G34" s="95"/>
      <c r="H34" s="94"/>
      <c r="I34" s="95"/>
      <c r="J34" s="96"/>
      <c r="K34" s="91"/>
      <c r="L34" s="92"/>
      <c r="M34" s="92"/>
      <c r="N34" s="93"/>
      <c r="O34" s="94"/>
      <c r="P34" s="95"/>
      <c r="Q34" s="94"/>
      <c r="R34" s="95"/>
    </row>
    <row r="35" spans="1:18" ht="9.75" customHeight="1" x14ac:dyDescent="0.2">
      <c r="A35" s="60"/>
      <c r="B35" s="62"/>
      <c r="C35" s="62"/>
      <c r="D35" s="62"/>
      <c r="E35" s="62"/>
      <c r="F35" s="62"/>
      <c r="G35" s="62"/>
      <c r="H35" s="62"/>
      <c r="I35" s="45"/>
      <c r="J35" s="60"/>
      <c r="K35" s="2"/>
      <c r="L35" s="45"/>
      <c r="M35" s="2"/>
      <c r="N35" s="45"/>
      <c r="O35" s="2"/>
      <c r="P35" s="45"/>
      <c r="Q35" s="2"/>
      <c r="R35" s="45"/>
    </row>
    <row r="36" spans="1:18" ht="7.5" customHeight="1" x14ac:dyDescent="0.2">
      <c r="A36" s="276"/>
      <c r="B36" s="276"/>
      <c r="C36" s="276"/>
      <c r="D36" s="276"/>
      <c r="E36" s="276"/>
      <c r="F36" s="276"/>
      <c r="G36" s="276"/>
      <c r="H36" s="62"/>
      <c r="I36" s="45"/>
      <c r="J36" s="276"/>
      <c r="K36" s="276"/>
      <c r="L36" s="276"/>
      <c r="M36" s="276"/>
      <c r="N36" s="276"/>
      <c r="O36" s="276"/>
      <c r="P36" s="276"/>
      <c r="Q36" s="238"/>
    </row>
    <row r="37" spans="1:18" ht="9.75" customHeight="1" x14ac:dyDescent="0.2">
      <c r="A37" s="276"/>
      <c r="B37" s="276"/>
      <c r="C37" s="276"/>
      <c r="D37" s="276"/>
      <c r="E37" s="276"/>
      <c r="F37" s="276"/>
      <c r="G37" s="276"/>
      <c r="H37" s="19"/>
      <c r="I37" s="20"/>
      <c r="J37" s="276"/>
      <c r="K37" s="276"/>
      <c r="L37" s="276"/>
      <c r="M37" s="276"/>
      <c r="N37" s="276"/>
      <c r="O37" s="276"/>
      <c r="P37" s="276"/>
      <c r="Q37" s="238"/>
    </row>
    <row r="38" spans="1:18" ht="12.75" x14ac:dyDescent="0.2">
      <c r="A38" s="277" t="s">
        <v>89</v>
      </c>
      <c r="B38" s="277"/>
      <c r="C38" s="277"/>
      <c r="D38" s="277"/>
      <c r="E38" s="277"/>
      <c r="F38" s="277"/>
      <c r="G38" s="277"/>
      <c r="H38" s="277"/>
      <c r="I38" s="277"/>
      <c r="J38" s="277" t="s">
        <v>92</v>
      </c>
      <c r="K38" s="277"/>
      <c r="L38" s="277"/>
      <c r="M38" s="277"/>
      <c r="N38" s="277"/>
      <c r="O38" s="277"/>
      <c r="P38" s="277"/>
      <c r="Q38" s="277"/>
      <c r="R38" s="277"/>
    </row>
    <row r="39" spans="1:18" ht="12.75" x14ac:dyDescent="0.2">
      <c r="A39" s="277" t="s">
        <v>91</v>
      </c>
      <c r="B39" s="277"/>
      <c r="C39" s="277"/>
      <c r="D39" s="277"/>
      <c r="E39" s="277"/>
      <c r="F39" s="277"/>
      <c r="G39" s="277"/>
      <c r="H39" s="277"/>
      <c r="I39" s="277"/>
      <c r="J39" s="277" t="s">
        <v>20</v>
      </c>
      <c r="K39" s="277"/>
      <c r="L39" s="277"/>
      <c r="M39" s="277"/>
      <c r="N39" s="277"/>
      <c r="O39" s="277"/>
      <c r="P39" s="277"/>
      <c r="Q39" s="277"/>
      <c r="R39" s="277"/>
    </row>
    <row r="40" spans="1:18" ht="12.75" x14ac:dyDescent="0.2">
      <c r="A40" s="277" t="s">
        <v>9</v>
      </c>
      <c r="B40" s="277"/>
      <c r="C40" s="277"/>
      <c r="D40" s="277"/>
      <c r="E40" s="277"/>
      <c r="F40" s="277"/>
      <c r="G40" s="277"/>
      <c r="H40" s="277"/>
      <c r="I40" s="277"/>
      <c r="J40" s="277" t="s">
        <v>18</v>
      </c>
      <c r="K40" s="277"/>
      <c r="L40" s="277"/>
      <c r="M40" s="277"/>
      <c r="N40" s="277"/>
      <c r="O40" s="277"/>
      <c r="P40" s="277"/>
      <c r="Q40" s="277"/>
      <c r="R40" s="277"/>
    </row>
    <row r="41" spans="1:18" ht="12.75" x14ac:dyDescent="0.2">
      <c r="A41" s="277" t="s">
        <v>47</v>
      </c>
      <c r="B41" s="277"/>
      <c r="C41" s="277"/>
      <c r="D41" s="277"/>
      <c r="E41" s="277"/>
      <c r="F41" s="277"/>
      <c r="G41" s="277"/>
      <c r="H41" s="277"/>
      <c r="I41" s="277"/>
      <c r="J41" s="277" t="s">
        <v>50</v>
      </c>
      <c r="K41" s="277"/>
      <c r="L41" s="277"/>
      <c r="M41" s="277"/>
      <c r="N41" s="277"/>
      <c r="O41" s="277"/>
      <c r="P41" s="277"/>
      <c r="Q41" s="277"/>
      <c r="R41" s="277"/>
    </row>
    <row r="42" spans="1:18" ht="10.5" customHeight="1" x14ac:dyDescent="0.2">
      <c r="A42" s="1"/>
      <c r="B42" s="1"/>
      <c r="C42" s="49"/>
      <c r="D42" s="1"/>
      <c r="E42" s="49"/>
      <c r="F42" s="1"/>
      <c r="G42" s="49"/>
      <c r="H42" s="1"/>
      <c r="I42" s="49"/>
      <c r="J42" s="277" t="s">
        <v>51</v>
      </c>
      <c r="K42" s="277"/>
      <c r="L42" s="277"/>
      <c r="M42" s="277"/>
      <c r="N42" s="277"/>
      <c r="O42" s="277"/>
      <c r="P42" s="277"/>
      <c r="Q42" s="277"/>
      <c r="R42" s="277"/>
    </row>
    <row r="43" spans="1:18" ht="12.75" customHeight="1" x14ac:dyDescent="0.2">
      <c r="A43" s="279" t="str">
        <f>A10</f>
        <v>za kolovoz 2023. (isplata u rujnu 2023.)</v>
      </c>
      <c r="B43" s="279"/>
      <c r="C43" s="279"/>
      <c r="D43" s="279"/>
      <c r="E43" s="279"/>
      <c r="F43" s="279"/>
      <c r="G43" s="279"/>
      <c r="H43" s="279"/>
      <c r="I43" s="279"/>
      <c r="J43" s="279" t="str">
        <f>A10</f>
        <v>za kolovoz 2023. (isplata u rujnu 2023.)</v>
      </c>
      <c r="K43" s="279"/>
      <c r="L43" s="279"/>
      <c r="M43" s="279"/>
      <c r="N43" s="279"/>
      <c r="O43" s="279"/>
      <c r="P43" s="279"/>
      <c r="Q43" s="279"/>
      <c r="R43" s="279"/>
    </row>
    <row r="44" spans="1:18" x14ac:dyDescent="0.2">
      <c r="A44" s="18" t="s">
        <v>10</v>
      </c>
      <c r="E44" s="36" t="s">
        <v>11</v>
      </c>
      <c r="J44" s="18" t="s">
        <v>12</v>
      </c>
    </row>
    <row r="45" spans="1:18" ht="12" customHeight="1" x14ac:dyDescent="0.2">
      <c r="A45" s="288" t="s">
        <v>97</v>
      </c>
      <c r="B45" s="284" t="s">
        <v>6</v>
      </c>
      <c r="C45" s="291"/>
      <c r="D45" s="291"/>
      <c r="E45" s="291"/>
      <c r="F45" s="291"/>
      <c r="G45" s="291"/>
      <c r="H45" s="291"/>
      <c r="I45" s="285"/>
      <c r="J45" s="288" t="s">
        <v>97</v>
      </c>
      <c r="K45" s="284" t="s">
        <v>6</v>
      </c>
      <c r="L45" s="291"/>
      <c r="M45" s="291"/>
      <c r="N45" s="291"/>
      <c r="O45" s="291"/>
      <c r="P45" s="291"/>
      <c r="Q45" s="291"/>
      <c r="R45" s="285"/>
    </row>
    <row r="46" spans="1:18" x14ac:dyDescent="0.2">
      <c r="A46" s="289"/>
      <c r="B46" s="284" t="s">
        <v>1</v>
      </c>
      <c r="C46" s="285"/>
      <c r="D46" s="284" t="s">
        <v>7</v>
      </c>
      <c r="E46" s="285"/>
      <c r="F46" s="284" t="s">
        <v>46</v>
      </c>
      <c r="G46" s="285"/>
      <c r="H46" s="284" t="s">
        <v>8</v>
      </c>
      <c r="I46" s="285"/>
      <c r="J46" s="289"/>
      <c r="K46" s="284" t="s">
        <v>1</v>
      </c>
      <c r="L46" s="285"/>
      <c r="M46" s="284" t="s">
        <v>7</v>
      </c>
      <c r="N46" s="285"/>
      <c r="O46" s="284" t="s">
        <v>46</v>
      </c>
      <c r="P46" s="285"/>
      <c r="Q46" s="284" t="s">
        <v>8</v>
      </c>
      <c r="R46" s="285"/>
    </row>
    <row r="47" spans="1:18" ht="39.75" customHeight="1" x14ac:dyDescent="0.2">
      <c r="A47" s="290"/>
      <c r="B47" s="86" t="s">
        <v>13</v>
      </c>
      <c r="C47" s="84" t="s">
        <v>96</v>
      </c>
      <c r="D47" s="87" t="s">
        <v>13</v>
      </c>
      <c r="E47" s="84" t="s">
        <v>96</v>
      </c>
      <c r="F47" s="87" t="s">
        <v>13</v>
      </c>
      <c r="G47" s="84" t="s">
        <v>96</v>
      </c>
      <c r="H47" s="87" t="s">
        <v>14</v>
      </c>
      <c r="I47" s="84" t="s">
        <v>96</v>
      </c>
      <c r="J47" s="290"/>
      <c r="K47" s="86" t="s">
        <v>13</v>
      </c>
      <c r="L47" s="84" t="s">
        <v>96</v>
      </c>
      <c r="M47" s="87" t="s">
        <v>13</v>
      </c>
      <c r="N47" s="84" t="s">
        <v>96</v>
      </c>
      <c r="O47" s="87" t="s">
        <v>13</v>
      </c>
      <c r="P47" s="84" t="s">
        <v>96</v>
      </c>
      <c r="Q47" s="87" t="s">
        <v>14</v>
      </c>
      <c r="R47" s="84" t="s">
        <v>96</v>
      </c>
    </row>
    <row r="48" spans="1:18" s="129" customFormat="1" ht="9" customHeight="1" x14ac:dyDescent="0.2">
      <c r="A48" s="127">
        <v>0</v>
      </c>
      <c r="B48" s="128">
        <v>1</v>
      </c>
      <c r="C48" s="128">
        <v>2</v>
      </c>
      <c r="D48" s="128">
        <v>3</v>
      </c>
      <c r="E48" s="128">
        <v>4</v>
      </c>
      <c r="F48" s="128">
        <v>5</v>
      </c>
      <c r="G48" s="128">
        <v>6</v>
      </c>
      <c r="H48" s="128">
        <v>7</v>
      </c>
      <c r="I48" s="128">
        <v>8</v>
      </c>
      <c r="J48" s="127">
        <v>0</v>
      </c>
      <c r="K48" s="128">
        <v>1</v>
      </c>
      <c r="L48" s="128">
        <v>2</v>
      </c>
      <c r="M48" s="128">
        <v>3</v>
      </c>
      <c r="N48" s="128">
        <v>4</v>
      </c>
      <c r="O48" s="128">
        <v>5</v>
      </c>
      <c r="P48" s="128">
        <v>6</v>
      </c>
      <c r="Q48" s="128">
        <v>7</v>
      </c>
      <c r="R48" s="128">
        <v>8</v>
      </c>
    </row>
    <row r="49" spans="1:19" s="90" customFormat="1" x14ac:dyDescent="0.2">
      <c r="A49" s="106" t="s">
        <v>75</v>
      </c>
      <c r="B49" s="107" t="s">
        <v>169</v>
      </c>
      <c r="C49" s="112" t="s">
        <v>170</v>
      </c>
      <c r="D49" s="109" t="s">
        <v>169</v>
      </c>
      <c r="E49" s="110" t="s">
        <v>170</v>
      </c>
      <c r="F49" s="109" t="s">
        <v>169</v>
      </c>
      <c r="G49" s="113" t="s">
        <v>170</v>
      </c>
      <c r="H49" s="109" t="s">
        <v>169</v>
      </c>
      <c r="I49" s="111" t="s">
        <v>170</v>
      </c>
      <c r="J49" s="106" t="s">
        <v>75</v>
      </c>
      <c r="K49" s="119">
        <v>23</v>
      </c>
      <c r="L49" s="95">
        <v>36.75</v>
      </c>
      <c r="M49" s="121"/>
      <c r="N49" s="92"/>
      <c r="O49" s="121">
        <v>22</v>
      </c>
      <c r="P49" s="92">
        <v>35.950000000000003</v>
      </c>
      <c r="Q49" s="121">
        <v>1</v>
      </c>
      <c r="R49" s="122">
        <v>54.43</v>
      </c>
    </row>
    <row r="50" spans="1:19" s="90" customFormat="1" x14ac:dyDescent="0.2">
      <c r="A50" s="106" t="s">
        <v>76</v>
      </c>
      <c r="B50" s="107">
        <v>9</v>
      </c>
      <c r="C50" s="112">
        <v>117.43</v>
      </c>
      <c r="D50" s="109" t="s">
        <v>169</v>
      </c>
      <c r="E50" s="110" t="s">
        <v>170</v>
      </c>
      <c r="F50" s="109">
        <v>5</v>
      </c>
      <c r="G50" s="110">
        <v>127.55</v>
      </c>
      <c r="H50" s="109">
        <v>4</v>
      </c>
      <c r="I50" s="111">
        <v>104.77</v>
      </c>
      <c r="J50" s="106" t="s">
        <v>76</v>
      </c>
      <c r="K50" s="119">
        <v>67</v>
      </c>
      <c r="L50" s="95">
        <v>110.33</v>
      </c>
      <c r="M50" s="121"/>
      <c r="N50" s="92"/>
      <c r="O50" s="121">
        <v>60</v>
      </c>
      <c r="P50" s="92">
        <v>111.09</v>
      </c>
      <c r="Q50" s="121">
        <v>7</v>
      </c>
      <c r="R50" s="122">
        <v>103.79</v>
      </c>
      <c r="S50" s="123"/>
    </row>
    <row r="51" spans="1:19" s="90" customFormat="1" x14ac:dyDescent="0.2">
      <c r="A51" s="106" t="s">
        <v>77</v>
      </c>
      <c r="B51" s="107">
        <v>34</v>
      </c>
      <c r="C51" s="112">
        <v>172.22</v>
      </c>
      <c r="D51" s="109">
        <v>1</v>
      </c>
      <c r="E51" s="110">
        <v>180.91</v>
      </c>
      <c r="F51" s="109">
        <v>31</v>
      </c>
      <c r="G51" s="110">
        <v>172.28</v>
      </c>
      <c r="H51" s="109">
        <v>2</v>
      </c>
      <c r="I51" s="111">
        <v>166.92</v>
      </c>
      <c r="J51" s="106" t="s">
        <v>77</v>
      </c>
      <c r="K51" s="119">
        <v>142</v>
      </c>
      <c r="L51" s="124">
        <v>172.8</v>
      </c>
      <c r="M51" s="121"/>
      <c r="N51" s="92"/>
      <c r="O51" s="121">
        <v>117</v>
      </c>
      <c r="P51" s="92">
        <v>172.04</v>
      </c>
      <c r="Q51" s="121">
        <v>25</v>
      </c>
      <c r="R51" s="122">
        <v>176.36</v>
      </c>
      <c r="S51" s="123"/>
    </row>
    <row r="52" spans="1:19" s="90" customFormat="1" x14ac:dyDescent="0.2">
      <c r="A52" s="106" t="s">
        <v>78</v>
      </c>
      <c r="B52" s="107">
        <v>143</v>
      </c>
      <c r="C52" s="112">
        <v>243.78</v>
      </c>
      <c r="D52" s="109">
        <v>58</v>
      </c>
      <c r="E52" s="110">
        <v>250.23</v>
      </c>
      <c r="F52" s="109">
        <v>78</v>
      </c>
      <c r="G52" s="110">
        <v>239.6</v>
      </c>
      <c r="H52" s="109">
        <v>7</v>
      </c>
      <c r="I52" s="111">
        <v>236.79</v>
      </c>
      <c r="J52" s="106" t="s">
        <v>78</v>
      </c>
      <c r="K52" s="119">
        <v>230</v>
      </c>
      <c r="L52" s="124">
        <v>236.7</v>
      </c>
      <c r="M52" s="121"/>
      <c r="N52" s="92"/>
      <c r="O52" s="121">
        <v>187</v>
      </c>
      <c r="P52" s="92">
        <v>237.28</v>
      </c>
      <c r="Q52" s="121">
        <v>43</v>
      </c>
      <c r="R52" s="122">
        <v>234.16</v>
      </c>
      <c r="S52" s="123"/>
    </row>
    <row r="53" spans="1:19" s="90" customFormat="1" x14ac:dyDescent="0.2">
      <c r="A53" s="106" t="s">
        <v>79</v>
      </c>
      <c r="B53" s="107">
        <v>372</v>
      </c>
      <c r="C53" s="112">
        <v>309.02</v>
      </c>
      <c r="D53" s="109">
        <v>156</v>
      </c>
      <c r="E53" s="110">
        <v>305.83</v>
      </c>
      <c r="F53" s="109">
        <v>195</v>
      </c>
      <c r="G53" s="110">
        <v>311.82</v>
      </c>
      <c r="H53" s="109">
        <v>21</v>
      </c>
      <c r="I53" s="111">
        <v>306.82</v>
      </c>
      <c r="J53" s="106" t="s">
        <v>79</v>
      </c>
      <c r="K53" s="119">
        <v>541</v>
      </c>
      <c r="L53" s="124">
        <v>307.95</v>
      </c>
      <c r="M53" s="121"/>
      <c r="N53" s="92"/>
      <c r="O53" s="121">
        <v>404</v>
      </c>
      <c r="P53" s="92">
        <v>305.45999999999998</v>
      </c>
      <c r="Q53" s="121">
        <v>137</v>
      </c>
      <c r="R53" s="122">
        <v>315.3</v>
      </c>
      <c r="S53" s="123"/>
    </row>
    <row r="54" spans="1:19" s="90" customFormat="1" x14ac:dyDescent="0.2">
      <c r="A54" s="106" t="s">
        <v>80</v>
      </c>
      <c r="B54" s="107">
        <v>379</v>
      </c>
      <c r="C54" s="112">
        <v>372.6</v>
      </c>
      <c r="D54" s="109">
        <v>54</v>
      </c>
      <c r="E54" s="110">
        <v>368.94</v>
      </c>
      <c r="F54" s="109">
        <v>300</v>
      </c>
      <c r="G54" s="110">
        <v>373.39</v>
      </c>
      <c r="H54" s="109">
        <v>25</v>
      </c>
      <c r="I54" s="111">
        <v>370.98</v>
      </c>
      <c r="J54" s="106" t="s">
        <v>80</v>
      </c>
      <c r="K54" s="119">
        <v>613</v>
      </c>
      <c r="L54" s="124">
        <v>368.13</v>
      </c>
      <c r="M54" s="121"/>
      <c r="N54" s="92"/>
      <c r="O54" s="121">
        <v>532</v>
      </c>
      <c r="P54" s="92">
        <v>368.53</v>
      </c>
      <c r="Q54" s="121">
        <v>81</v>
      </c>
      <c r="R54" s="122">
        <v>365.47</v>
      </c>
      <c r="S54" s="123"/>
    </row>
    <row r="55" spans="1:19" s="90" customFormat="1" x14ac:dyDescent="0.2">
      <c r="A55" s="106" t="s">
        <v>81</v>
      </c>
      <c r="B55" s="107">
        <v>1077</v>
      </c>
      <c r="C55" s="112">
        <v>449.45</v>
      </c>
      <c r="D55" s="109">
        <v>192</v>
      </c>
      <c r="E55" s="110">
        <v>455.77</v>
      </c>
      <c r="F55" s="109">
        <v>789</v>
      </c>
      <c r="G55" s="110">
        <v>448.38</v>
      </c>
      <c r="H55" s="109">
        <v>96</v>
      </c>
      <c r="I55" s="111">
        <v>445.55</v>
      </c>
      <c r="J55" s="106" t="s">
        <v>81</v>
      </c>
      <c r="K55" s="119">
        <v>1307</v>
      </c>
      <c r="L55" s="124">
        <v>444.3</v>
      </c>
      <c r="M55" s="121"/>
      <c r="N55" s="92"/>
      <c r="O55" s="121">
        <v>1218</v>
      </c>
      <c r="P55" s="92">
        <v>444.68</v>
      </c>
      <c r="Q55" s="121">
        <v>89</v>
      </c>
      <c r="R55" s="122">
        <v>439.03</v>
      </c>
      <c r="S55" s="123"/>
    </row>
    <row r="56" spans="1:19" s="90" customFormat="1" x14ac:dyDescent="0.2">
      <c r="A56" s="106" t="s">
        <v>82</v>
      </c>
      <c r="B56" s="107">
        <v>2313</v>
      </c>
      <c r="C56" s="112">
        <v>515.49</v>
      </c>
      <c r="D56" s="109">
        <v>749</v>
      </c>
      <c r="E56" s="110">
        <v>515.71</v>
      </c>
      <c r="F56" s="109">
        <v>1411</v>
      </c>
      <c r="G56" s="110">
        <v>515.5</v>
      </c>
      <c r="H56" s="109">
        <v>153</v>
      </c>
      <c r="I56" s="111">
        <v>514.24</v>
      </c>
      <c r="J56" s="106" t="s">
        <v>82</v>
      </c>
      <c r="K56" s="119">
        <v>645</v>
      </c>
      <c r="L56" s="124">
        <v>511.16</v>
      </c>
      <c r="M56" s="121"/>
      <c r="N56" s="92"/>
      <c r="O56" s="121">
        <v>505</v>
      </c>
      <c r="P56" s="92">
        <v>512.89</v>
      </c>
      <c r="Q56" s="121">
        <v>140</v>
      </c>
      <c r="R56" s="122">
        <v>504.91</v>
      </c>
      <c r="S56" s="123"/>
    </row>
    <row r="57" spans="1:19" s="90" customFormat="1" x14ac:dyDescent="0.2">
      <c r="A57" s="106" t="s">
        <v>83</v>
      </c>
      <c r="B57" s="107">
        <v>2272</v>
      </c>
      <c r="C57" s="112">
        <v>574.34</v>
      </c>
      <c r="D57" s="109">
        <v>766</v>
      </c>
      <c r="E57" s="110">
        <v>574.04999999999995</v>
      </c>
      <c r="F57" s="109">
        <v>1371</v>
      </c>
      <c r="G57" s="110">
        <v>575.16999999999996</v>
      </c>
      <c r="H57" s="109">
        <v>135</v>
      </c>
      <c r="I57" s="111">
        <v>567.52</v>
      </c>
      <c r="J57" s="106" t="s">
        <v>83</v>
      </c>
      <c r="K57" s="119">
        <v>389</v>
      </c>
      <c r="L57" s="124">
        <v>574.26</v>
      </c>
      <c r="M57" s="121"/>
      <c r="N57" s="92"/>
      <c r="O57" s="121">
        <v>290</v>
      </c>
      <c r="P57" s="92">
        <v>575.29</v>
      </c>
      <c r="Q57" s="121">
        <v>99</v>
      </c>
      <c r="R57" s="122">
        <v>571.25</v>
      </c>
      <c r="S57" s="123"/>
    </row>
    <row r="58" spans="1:19" s="90" customFormat="1" x14ac:dyDescent="0.2">
      <c r="A58" s="106" t="s">
        <v>84</v>
      </c>
      <c r="B58" s="107">
        <v>2443</v>
      </c>
      <c r="C58" s="112">
        <v>633.82000000000005</v>
      </c>
      <c r="D58" s="109">
        <v>1107</v>
      </c>
      <c r="E58" s="110">
        <v>635.87</v>
      </c>
      <c r="F58" s="109">
        <v>1181</v>
      </c>
      <c r="G58" s="110">
        <v>631.47</v>
      </c>
      <c r="H58" s="109">
        <v>155</v>
      </c>
      <c r="I58" s="111">
        <v>636.99</v>
      </c>
      <c r="J58" s="106" t="s">
        <v>84</v>
      </c>
      <c r="K58" s="119">
        <v>389</v>
      </c>
      <c r="L58" s="124">
        <v>635.15</v>
      </c>
      <c r="M58" s="121"/>
      <c r="N58" s="92"/>
      <c r="O58" s="121">
        <v>288</v>
      </c>
      <c r="P58" s="92">
        <v>634.19000000000005</v>
      </c>
      <c r="Q58" s="121">
        <v>101</v>
      </c>
      <c r="R58" s="122">
        <v>637.87</v>
      </c>
      <c r="S58" s="123"/>
    </row>
    <row r="59" spans="1:19" s="90" customFormat="1" x14ac:dyDescent="0.2">
      <c r="A59" s="106" t="s">
        <v>85</v>
      </c>
      <c r="B59" s="107">
        <v>3411</v>
      </c>
      <c r="C59" s="112">
        <v>723.94</v>
      </c>
      <c r="D59" s="109">
        <v>1354</v>
      </c>
      <c r="E59" s="110">
        <v>727.74</v>
      </c>
      <c r="F59" s="109">
        <v>1771</v>
      </c>
      <c r="G59" s="110">
        <v>720.52</v>
      </c>
      <c r="H59" s="109">
        <v>286</v>
      </c>
      <c r="I59" s="111">
        <v>727.1</v>
      </c>
      <c r="J59" s="106" t="s">
        <v>85</v>
      </c>
      <c r="K59" s="119">
        <v>932</v>
      </c>
      <c r="L59" s="95">
        <v>716.92</v>
      </c>
      <c r="M59" s="121"/>
      <c r="N59" s="92"/>
      <c r="O59" s="121">
        <v>743</v>
      </c>
      <c r="P59" s="92">
        <v>716.24</v>
      </c>
      <c r="Q59" s="121">
        <v>189</v>
      </c>
      <c r="R59" s="122">
        <v>719.64</v>
      </c>
      <c r="S59" s="123"/>
    </row>
    <row r="60" spans="1:19" s="90" customFormat="1" x14ac:dyDescent="0.2">
      <c r="A60" s="106" t="s">
        <v>86</v>
      </c>
      <c r="B60" s="107">
        <v>1685</v>
      </c>
      <c r="C60" s="108">
        <v>860.5</v>
      </c>
      <c r="D60" s="109">
        <v>1009</v>
      </c>
      <c r="E60" s="110">
        <v>863.03</v>
      </c>
      <c r="F60" s="109">
        <v>512</v>
      </c>
      <c r="G60" s="110">
        <v>854.65</v>
      </c>
      <c r="H60" s="109">
        <v>164</v>
      </c>
      <c r="I60" s="111">
        <v>863.21</v>
      </c>
      <c r="J60" s="106" t="s">
        <v>86</v>
      </c>
      <c r="K60" s="119">
        <v>691</v>
      </c>
      <c r="L60" s="95">
        <v>854.12</v>
      </c>
      <c r="M60" s="121"/>
      <c r="N60" s="92"/>
      <c r="O60" s="121">
        <v>602</v>
      </c>
      <c r="P60" s="92">
        <v>854.07</v>
      </c>
      <c r="Q60" s="121">
        <v>89</v>
      </c>
      <c r="R60" s="122">
        <v>854.45</v>
      </c>
      <c r="S60" s="123"/>
    </row>
    <row r="61" spans="1:19" s="90" customFormat="1" x14ac:dyDescent="0.2">
      <c r="A61" s="106" t="s">
        <v>87</v>
      </c>
      <c r="B61" s="107">
        <v>862</v>
      </c>
      <c r="C61" s="108">
        <v>991.85</v>
      </c>
      <c r="D61" s="109">
        <v>600</v>
      </c>
      <c r="E61" s="110">
        <v>995.09</v>
      </c>
      <c r="F61" s="109">
        <v>163</v>
      </c>
      <c r="G61" s="110">
        <v>979.87</v>
      </c>
      <c r="H61" s="109">
        <v>99</v>
      </c>
      <c r="I61" s="111">
        <v>991.97</v>
      </c>
      <c r="J61" s="106" t="s">
        <v>87</v>
      </c>
      <c r="K61" s="119">
        <v>358</v>
      </c>
      <c r="L61" s="95">
        <v>993.29</v>
      </c>
      <c r="M61" s="121"/>
      <c r="N61" s="92"/>
      <c r="O61" s="121">
        <v>307</v>
      </c>
      <c r="P61" s="92">
        <v>995.01</v>
      </c>
      <c r="Q61" s="121">
        <v>51</v>
      </c>
      <c r="R61" s="122">
        <v>982.95</v>
      </c>
      <c r="S61" s="123"/>
    </row>
    <row r="62" spans="1:19" s="90" customFormat="1" x14ac:dyDescent="0.2">
      <c r="A62" s="106" t="s">
        <v>88</v>
      </c>
      <c r="B62" s="107">
        <v>1100</v>
      </c>
      <c r="C62" s="108">
        <v>1307.9000000000001</v>
      </c>
      <c r="D62" s="109">
        <v>827</v>
      </c>
      <c r="E62" s="110">
        <v>1294.93</v>
      </c>
      <c r="F62" s="109">
        <v>166</v>
      </c>
      <c r="G62" s="110">
        <v>1356</v>
      </c>
      <c r="H62" s="109">
        <v>107</v>
      </c>
      <c r="I62" s="111">
        <v>1333.51</v>
      </c>
      <c r="J62" s="106" t="s">
        <v>88</v>
      </c>
      <c r="K62" s="119">
        <v>403</v>
      </c>
      <c r="L62" s="95">
        <v>1263.55</v>
      </c>
      <c r="M62" s="121"/>
      <c r="N62" s="92"/>
      <c r="O62" s="121">
        <v>362</v>
      </c>
      <c r="P62" s="92">
        <v>1265.55</v>
      </c>
      <c r="Q62" s="121">
        <v>41</v>
      </c>
      <c r="R62" s="122">
        <v>1245.8699999999999</v>
      </c>
      <c r="S62" s="123"/>
    </row>
    <row r="63" spans="1:19" s="90" customFormat="1" x14ac:dyDescent="0.2">
      <c r="A63" s="116" t="s">
        <v>1</v>
      </c>
      <c r="B63" s="117">
        <v>16100</v>
      </c>
      <c r="C63" s="118">
        <v>685.75</v>
      </c>
      <c r="D63" s="117">
        <v>6873</v>
      </c>
      <c r="E63" s="118">
        <v>760.05</v>
      </c>
      <c r="F63" s="117">
        <v>7973</v>
      </c>
      <c r="G63" s="118">
        <v>616.01</v>
      </c>
      <c r="H63" s="117">
        <v>1254</v>
      </c>
      <c r="I63" s="118">
        <v>721.96</v>
      </c>
      <c r="J63" s="116" t="s">
        <v>1</v>
      </c>
      <c r="K63" s="125">
        <v>6730</v>
      </c>
      <c r="L63" s="126">
        <v>591.9</v>
      </c>
      <c r="M63" s="125"/>
      <c r="N63" s="126"/>
      <c r="O63" s="125">
        <v>5637</v>
      </c>
      <c r="P63" s="126">
        <v>594.54</v>
      </c>
      <c r="Q63" s="125">
        <v>1093</v>
      </c>
      <c r="R63" s="126">
        <v>578.29</v>
      </c>
      <c r="S63" s="123"/>
    </row>
    <row r="64" spans="1:19" s="22" customFormat="1" ht="0.75" customHeight="1" x14ac:dyDescent="0.2">
      <c r="A64" s="61"/>
      <c r="B64" s="21"/>
      <c r="C64" s="9"/>
      <c r="D64" s="9"/>
      <c r="E64" s="47"/>
      <c r="F64" s="23"/>
      <c r="G64" s="11"/>
      <c r="H64" s="23"/>
      <c r="I64" s="11"/>
      <c r="J64" s="61"/>
      <c r="K64" s="21"/>
      <c r="L64" s="9"/>
      <c r="M64" s="9"/>
      <c r="N64" s="47"/>
      <c r="O64" s="23"/>
      <c r="P64" s="11"/>
      <c r="Q64" s="23"/>
      <c r="R64" s="11"/>
    </row>
    <row r="65" spans="1:18" s="22" customFormat="1" ht="18.75" customHeight="1" x14ac:dyDescent="0.2">
      <c r="A65" s="286"/>
      <c r="B65" s="286"/>
      <c r="C65" s="286"/>
      <c r="D65" s="286"/>
      <c r="E65" s="286"/>
      <c r="F65" s="286"/>
      <c r="G65" s="286"/>
      <c r="H65" s="133"/>
      <c r="I65" s="133"/>
      <c r="J65" s="287"/>
      <c r="K65" s="287"/>
      <c r="L65" s="287"/>
      <c r="M65" s="287"/>
      <c r="N65" s="287"/>
      <c r="O65" s="287"/>
      <c r="P65" s="287"/>
      <c r="Q65" s="23"/>
      <c r="R65" s="11"/>
    </row>
    <row r="66" spans="1:18" ht="10.5" customHeight="1" x14ac:dyDescent="0.2">
      <c r="A66" s="96"/>
      <c r="B66" s="2"/>
      <c r="C66" s="45"/>
      <c r="D66" s="2"/>
      <c r="E66" s="45"/>
      <c r="F66" s="2"/>
      <c r="G66" s="45"/>
      <c r="H66" s="2"/>
      <c r="I66" s="45"/>
      <c r="J66" s="96"/>
      <c r="K66" s="2"/>
      <c r="L66" s="45"/>
      <c r="M66" s="2"/>
      <c r="N66" s="45"/>
      <c r="O66" s="2"/>
      <c r="P66" s="45"/>
      <c r="Q66" s="2"/>
      <c r="R66" s="45"/>
    </row>
    <row r="67" spans="1:18" ht="7.5" customHeight="1" x14ac:dyDescent="0.2">
      <c r="A67" s="96"/>
      <c r="B67" s="19"/>
      <c r="C67" s="20"/>
      <c r="D67" s="19"/>
      <c r="E67" s="20"/>
      <c r="F67" s="19"/>
      <c r="G67" s="20"/>
      <c r="H67" s="19"/>
      <c r="I67" s="20"/>
      <c r="J67" s="96"/>
      <c r="K67" s="6"/>
      <c r="L67" s="46"/>
      <c r="M67" s="6"/>
      <c r="N67" s="46"/>
      <c r="O67" s="6"/>
      <c r="P67" s="46"/>
      <c r="Q67" s="6"/>
      <c r="R67" s="46"/>
    </row>
    <row r="68" spans="1:18" ht="10.5" customHeight="1" x14ac:dyDescent="0.2">
      <c r="A68" s="60"/>
      <c r="B68" s="6"/>
      <c r="C68" s="46"/>
      <c r="D68" s="6"/>
      <c r="E68" s="46"/>
      <c r="F68" s="6"/>
      <c r="G68" s="46"/>
      <c r="H68" s="6"/>
      <c r="I68" s="46"/>
      <c r="J68" s="60"/>
      <c r="K68" s="6"/>
      <c r="L68" s="46"/>
      <c r="M68" s="6"/>
      <c r="N68" s="46"/>
      <c r="O68" s="6"/>
      <c r="P68" s="46"/>
      <c r="Q68" s="6"/>
      <c r="R68" s="46"/>
    </row>
    <row r="69" spans="1:18" x14ac:dyDescent="0.2">
      <c r="A69" s="276"/>
      <c r="B69" s="276"/>
      <c r="C69" s="276"/>
      <c r="D69" s="276"/>
      <c r="E69" s="276"/>
      <c r="F69" s="276"/>
      <c r="G69" s="276"/>
      <c r="H69" s="6"/>
      <c r="I69" s="46"/>
      <c r="J69" s="276"/>
      <c r="K69" s="276"/>
      <c r="L69" s="276"/>
      <c r="M69" s="276"/>
      <c r="N69" s="276"/>
      <c r="O69" s="276"/>
      <c r="P69" s="276"/>
      <c r="Q69" s="6"/>
      <c r="R69" s="46"/>
    </row>
    <row r="70" spans="1:18" ht="8.25" customHeight="1" x14ac:dyDescent="0.2">
      <c r="A70" s="276"/>
      <c r="B70" s="276"/>
      <c r="C70" s="276"/>
      <c r="D70" s="276"/>
      <c r="E70" s="276"/>
      <c r="F70" s="276"/>
      <c r="G70" s="276"/>
      <c r="H70" s="6"/>
      <c r="I70" s="46"/>
      <c r="J70" s="276"/>
      <c r="K70" s="276"/>
      <c r="L70" s="276"/>
      <c r="M70" s="276"/>
      <c r="N70" s="276"/>
      <c r="O70" s="276"/>
      <c r="P70" s="276"/>
      <c r="Q70" s="6"/>
      <c r="R70" s="46"/>
    </row>
    <row r="71" spans="1:18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18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18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18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18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18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18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</sheetData>
  <mergeCells count="52">
    <mergeCell ref="A65:G65"/>
    <mergeCell ref="J65:P65"/>
    <mergeCell ref="J32:P32"/>
    <mergeCell ref="J13:J15"/>
    <mergeCell ref="A45:A47"/>
    <mergeCell ref="J45:J47"/>
    <mergeCell ref="A43:I43"/>
    <mergeCell ref="J43:R43"/>
    <mergeCell ref="B45:I45"/>
    <mergeCell ref="K45:R45"/>
    <mergeCell ref="B46:C46"/>
    <mergeCell ref="D46:E46"/>
    <mergeCell ref="F46:G46"/>
    <mergeCell ref="H46:I46"/>
    <mergeCell ref="K46:L46"/>
    <mergeCell ref="A13:A15"/>
    <mergeCell ref="M46:N46"/>
    <mergeCell ref="O46:P46"/>
    <mergeCell ref="Q46:R46"/>
    <mergeCell ref="J42:R42"/>
    <mergeCell ref="A39:I39"/>
    <mergeCell ref="J39:R39"/>
    <mergeCell ref="A40:I40"/>
    <mergeCell ref="J40:R40"/>
    <mergeCell ref="A41:I41"/>
    <mergeCell ref="J41:R41"/>
    <mergeCell ref="A32:G32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69:G70"/>
    <mergeCell ref="J69:P70"/>
    <mergeCell ref="A36:G37"/>
    <mergeCell ref="J36:P37"/>
    <mergeCell ref="A6:I6"/>
    <mergeCell ref="J6:R6"/>
    <mergeCell ref="A7:I7"/>
    <mergeCell ref="J7:R7"/>
    <mergeCell ref="A8:I8"/>
    <mergeCell ref="J8:R8"/>
    <mergeCell ref="A38:I38"/>
    <mergeCell ref="J38:R38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9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4.25" customHeight="1" x14ac:dyDescent="0.2"/>
    <row r="6" spans="1:23" ht="12.75" x14ac:dyDescent="0.2">
      <c r="A6" s="277" t="s">
        <v>16</v>
      </c>
      <c r="B6" s="277"/>
      <c r="C6" s="277"/>
      <c r="D6" s="277"/>
      <c r="E6" s="277"/>
      <c r="F6" s="277"/>
      <c r="G6" s="277"/>
      <c r="H6" s="277"/>
      <c r="I6" s="277"/>
      <c r="J6" s="277" t="s">
        <v>17</v>
      </c>
      <c r="K6" s="277"/>
      <c r="L6" s="277"/>
      <c r="M6" s="277"/>
      <c r="N6" s="277"/>
      <c r="O6" s="277"/>
      <c r="P6" s="277"/>
      <c r="Q6" s="277"/>
      <c r="R6" s="277"/>
    </row>
    <row r="7" spans="1:23" ht="12.75" x14ac:dyDescent="0.2">
      <c r="A7" s="277" t="s">
        <v>15</v>
      </c>
      <c r="B7" s="277"/>
      <c r="C7" s="277"/>
      <c r="D7" s="277"/>
      <c r="E7" s="277"/>
      <c r="F7" s="277"/>
      <c r="G7" s="277"/>
      <c r="H7" s="277"/>
      <c r="I7" s="277"/>
      <c r="J7" s="277" t="s">
        <v>15</v>
      </c>
      <c r="K7" s="277"/>
      <c r="L7" s="277"/>
      <c r="M7" s="277"/>
      <c r="N7" s="277"/>
      <c r="O7" s="277"/>
      <c r="P7" s="277"/>
      <c r="Q7" s="277"/>
      <c r="R7" s="277"/>
    </row>
    <row r="8" spans="1:23" ht="12.75" x14ac:dyDescent="0.2">
      <c r="A8" s="278" t="s">
        <v>44</v>
      </c>
      <c r="B8" s="278"/>
      <c r="C8" s="278"/>
      <c r="D8" s="278"/>
      <c r="E8" s="278"/>
      <c r="F8" s="278"/>
      <c r="G8" s="278"/>
      <c r="H8" s="278"/>
      <c r="I8" s="278"/>
      <c r="J8" s="277" t="s">
        <v>42</v>
      </c>
      <c r="K8" s="277"/>
      <c r="L8" s="277"/>
      <c r="M8" s="277"/>
      <c r="N8" s="277"/>
      <c r="O8" s="277"/>
      <c r="P8" s="277"/>
      <c r="Q8" s="277"/>
      <c r="R8" s="277"/>
    </row>
    <row r="9" spans="1:23" ht="12.75" x14ac:dyDescent="0.2">
      <c r="A9" s="278" t="s">
        <v>48</v>
      </c>
      <c r="B9" s="278"/>
      <c r="C9" s="278"/>
      <c r="D9" s="278"/>
      <c r="E9" s="278"/>
      <c r="F9" s="278"/>
      <c r="G9" s="278"/>
      <c r="H9" s="278"/>
      <c r="I9" s="278"/>
      <c r="J9" s="277" t="s">
        <v>45</v>
      </c>
      <c r="K9" s="277"/>
      <c r="L9" s="277"/>
      <c r="M9" s="277"/>
      <c r="N9" s="277"/>
      <c r="O9" s="277"/>
      <c r="P9" s="277"/>
      <c r="Q9" s="277"/>
      <c r="R9" s="277"/>
    </row>
    <row r="10" spans="1:23" ht="12.75" x14ac:dyDescent="0.2">
      <c r="A10" s="279" t="str">
        <f>'u RUJNU 2023.-prema svotama'!A10:I10</f>
        <v>za kolovoz 2023. (isplata u rujnu 2023.)</v>
      </c>
      <c r="B10" s="279"/>
      <c r="C10" s="279"/>
      <c r="D10" s="279"/>
      <c r="E10" s="279"/>
      <c r="F10" s="279"/>
      <c r="G10" s="279"/>
      <c r="H10" s="279"/>
      <c r="I10" s="279"/>
      <c r="J10" s="278" t="s">
        <v>48</v>
      </c>
      <c r="K10" s="278"/>
      <c r="L10" s="278"/>
      <c r="M10" s="278"/>
      <c r="N10" s="278"/>
      <c r="O10" s="278"/>
      <c r="P10" s="278"/>
      <c r="Q10" s="278"/>
      <c r="R10" s="278"/>
    </row>
    <row r="11" spans="1:23" ht="12" customHeight="1" x14ac:dyDescent="0.2">
      <c r="J11" s="279" t="str">
        <f>A10</f>
        <v>za kolovoz 2023. (isplata u rujnu 2023.)</v>
      </c>
      <c r="K11" s="279"/>
      <c r="L11" s="279"/>
      <c r="M11" s="279"/>
      <c r="N11" s="279"/>
      <c r="O11" s="279"/>
      <c r="P11" s="279"/>
      <c r="Q11" s="279"/>
      <c r="R11" s="279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88" t="s">
        <v>97</v>
      </c>
      <c r="B13" s="280" t="s">
        <v>6</v>
      </c>
      <c r="C13" s="281"/>
      <c r="D13" s="281"/>
      <c r="E13" s="281"/>
      <c r="F13" s="281"/>
      <c r="G13" s="281"/>
      <c r="H13" s="281"/>
      <c r="I13" s="282"/>
      <c r="J13" s="288" t="s">
        <v>97</v>
      </c>
      <c r="K13" s="280" t="s">
        <v>6</v>
      </c>
      <c r="L13" s="281"/>
      <c r="M13" s="281"/>
      <c r="N13" s="281"/>
      <c r="O13" s="281"/>
      <c r="P13" s="281"/>
      <c r="Q13" s="281"/>
      <c r="R13" s="282"/>
    </row>
    <row r="14" spans="1:23" x14ac:dyDescent="0.2">
      <c r="A14" s="289"/>
      <c r="B14" s="280" t="s">
        <v>1</v>
      </c>
      <c r="C14" s="282"/>
      <c r="D14" s="280" t="s">
        <v>7</v>
      </c>
      <c r="E14" s="282"/>
      <c r="F14" s="280" t="s">
        <v>46</v>
      </c>
      <c r="G14" s="282"/>
      <c r="H14" s="280" t="s">
        <v>8</v>
      </c>
      <c r="I14" s="282"/>
      <c r="J14" s="289"/>
      <c r="K14" s="280" t="s">
        <v>1</v>
      </c>
      <c r="L14" s="282"/>
      <c r="M14" s="280" t="s">
        <v>74</v>
      </c>
      <c r="N14" s="282"/>
      <c r="O14" s="280" t="s">
        <v>46</v>
      </c>
      <c r="P14" s="282"/>
      <c r="Q14" s="280" t="s">
        <v>8</v>
      </c>
      <c r="R14" s="282"/>
    </row>
    <row r="15" spans="1:23" ht="30.75" customHeight="1" x14ac:dyDescent="0.2">
      <c r="A15" s="290"/>
      <c r="B15" s="83" t="s">
        <v>13</v>
      </c>
      <c r="C15" s="84" t="s">
        <v>96</v>
      </c>
      <c r="D15" s="85" t="s">
        <v>13</v>
      </c>
      <c r="E15" s="84" t="s">
        <v>96</v>
      </c>
      <c r="F15" s="85" t="s">
        <v>13</v>
      </c>
      <c r="G15" s="84" t="s">
        <v>96</v>
      </c>
      <c r="H15" s="85" t="s">
        <v>14</v>
      </c>
      <c r="I15" s="84" t="s">
        <v>96</v>
      </c>
      <c r="J15" s="290"/>
      <c r="K15" s="83" t="s">
        <v>13</v>
      </c>
      <c r="L15" s="84" t="s">
        <v>96</v>
      </c>
      <c r="M15" s="85" t="s">
        <v>13</v>
      </c>
      <c r="N15" s="84" t="s">
        <v>96</v>
      </c>
      <c r="O15" s="85" t="s">
        <v>13</v>
      </c>
      <c r="P15" s="84" t="s">
        <v>96</v>
      </c>
      <c r="Q15" s="85" t="s">
        <v>14</v>
      </c>
      <c r="R15" s="84" t="s">
        <v>96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75</v>
      </c>
      <c r="B17" s="107">
        <v>2245</v>
      </c>
      <c r="C17" s="108">
        <v>49.13</v>
      </c>
      <c r="D17" s="109">
        <v>819</v>
      </c>
      <c r="E17" s="110">
        <v>47.28</v>
      </c>
      <c r="F17" s="109">
        <v>1083</v>
      </c>
      <c r="G17" s="110">
        <v>51.55</v>
      </c>
      <c r="H17" s="109">
        <v>343</v>
      </c>
      <c r="I17" s="111">
        <v>45.92</v>
      </c>
      <c r="J17" s="106" t="s">
        <v>75</v>
      </c>
      <c r="K17" s="107" t="s">
        <v>169</v>
      </c>
      <c r="L17" s="112" t="s">
        <v>170</v>
      </c>
      <c r="M17" s="109" t="s">
        <v>169</v>
      </c>
      <c r="N17" s="110" t="s">
        <v>170</v>
      </c>
      <c r="O17" s="109" t="s">
        <v>169</v>
      </c>
      <c r="P17" s="113" t="s">
        <v>170</v>
      </c>
      <c r="Q17" s="109" t="s">
        <v>169</v>
      </c>
      <c r="R17" s="111" t="s">
        <v>170</v>
      </c>
      <c r="W17" s="97"/>
    </row>
    <row r="18" spans="1:23" s="90" customFormat="1" x14ac:dyDescent="0.2">
      <c r="A18" s="106" t="s">
        <v>76</v>
      </c>
      <c r="B18" s="107">
        <v>8342</v>
      </c>
      <c r="C18" s="112">
        <v>119.49</v>
      </c>
      <c r="D18" s="109">
        <v>3457</v>
      </c>
      <c r="E18" s="110">
        <v>122.69</v>
      </c>
      <c r="F18" s="109">
        <v>1840</v>
      </c>
      <c r="G18" s="110">
        <v>110.04</v>
      </c>
      <c r="H18" s="109">
        <v>3045</v>
      </c>
      <c r="I18" s="111">
        <v>121.55</v>
      </c>
      <c r="J18" s="106" t="s">
        <v>76</v>
      </c>
      <c r="K18" s="107">
        <v>4</v>
      </c>
      <c r="L18" s="112">
        <v>130.34</v>
      </c>
      <c r="M18" s="109" t="s">
        <v>169</v>
      </c>
      <c r="N18" s="110" t="s">
        <v>170</v>
      </c>
      <c r="O18" s="109">
        <v>4</v>
      </c>
      <c r="P18" s="110">
        <v>130.34</v>
      </c>
      <c r="Q18" s="109" t="s">
        <v>169</v>
      </c>
      <c r="R18" s="111" t="s">
        <v>170</v>
      </c>
      <c r="W18" s="131">
        <f>C31-'u RUJNU 2023.'!F21</f>
        <v>0</v>
      </c>
    </row>
    <row r="19" spans="1:23" s="90" customFormat="1" x14ac:dyDescent="0.2">
      <c r="A19" s="106" t="s">
        <v>77</v>
      </c>
      <c r="B19" s="107">
        <v>36080</v>
      </c>
      <c r="C19" s="112">
        <v>180.75</v>
      </c>
      <c r="D19" s="109">
        <v>18144</v>
      </c>
      <c r="E19" s="110">
        <v>181.38</v>
      </c>
      <c r="F19" s="109">
        <v>4422</v>
      </c>
      <c r="G19" s="110">
        <v>173.96</v>
      </c>
      <c r="H19" s="109">
        <v>13514</v>
      </c>
      <c r="I19" s="111">
        <v>182.11</v>
      </c>
      <c r="J19" s="106" t="s">
        <v>77</v>
      </c>
      <c r="K19" s="107">
        <v>23</v>
      </c>
      <c r="L19" s="112">
        <v>171.36</v>
      </c>
      <c r="M19" s="109">
        <v>2</v>
      </c>
      <c r="N19" s="110">
        <v>155.72</v>
      </c>
      <c r="O19" s="109">
        <v>20</v>
      </c>
      <c r="P19" s="110">
        <v>171.88</v>
      </c>
      <c r="Q19" s="109">
        <v>1</v>
      </c>
      <c r="R19" s="111">
        <v>192.17</v>
      </c>
      <c r="W19" s="97"/>
    </row>
    <row r="20" spans="1:23" s="90" customFormat="1" x14ac:dyDescent="0.2">
      <c r="A20" s="106" t="s">
        <v>78</v>
      </c>
      <c r="B20" s="107">
        <v>71022</v>
      </c>
      <c r="C20" s="112">
        <v>236.35</v>
      </c>
      <c r="D20" s="109">
        <v>40680</v>
      </c>
      <c r="E20" s="110">
        <v>236.48</v>
      </c>
      <c r="F20" s="109">
        <v>10972</v>
      </c>
      <c r="G20" s="110">
        <v>237.91</v>
      </c>
      <c r="H20" s="109">
        <v>19370</v>
      </c>
      <c r="I20" s="111">
        <v>235.19</v>
      </c>
      <c r="J20" s="106" t="s">
        <v>78</v>
      </c>
      <c r="K20" s="107">
        <v>60</v>
      </c>
      <c r="L20" s="112">
        <v>238.08</v>
      </c>
      <c r="M20" s="109">
        <v>1</v>
      </c>
      <c r="N20" s="110">
        <v>221.71</v>
      </c>
      <c r="O20" s="109">
        <v>52</v>
      </c>
      <c r="P20" s="110">
        <v>239.87</v>
      </c>
      <c r="Q20" s="109">
        <v>7</v>
      </c>
      <c r="R20" s="111">
        <v>227.13</v>
      </c>
      <c r="W20" s="97"/>
    </row>
    <row r="21" spans="1:23" s="90" customFormat="1" x14ac:dyDescent="0.2">
      <c r="A21" s="106" t="s">
        <v>79</v>
      </c>
      <c r="B21" s="107">
        <v>110901</v>
      </c>
      <c r="C21" s="112">
        <v>308.87</v>
      </c>
      <c r="D21" s="109">
        <v>67107</v>
      </c>
      <c r="E21" s="110">
        <v>310.10000000000002</v>
      </c>
      <c r="F21" s="109">
        <v>22598</v>
      </c>
      <c r="G21" s="110">
        <v>308.52999999999997</v>
      </c>
      <c r="H21" s="109">
        <v>21196</v>
      </c>
      <c r="I21" s="111">
        <v>305.31</v>
      </c>
      <c r="J21" s="106" t="s">
        <v>79</v>
      </c>
      <c r="K21" s="107">
        <v>149</v>
      </c>
      <c r="L21" s="112">
        <v>307.10000000000002</v>
      </c>
      <c r="M21" s="109" t="s">
        <v>169</v>
      </c>
      <c r="N21" s="110" t="s">
        <v>170</v>
      </c>
      <c r="O21" s="109">
        <v>130</v>
      </c>
      <c r="P21" s="110">
        <v>307.82</v>
      </c>
      <c r="Q21" s="109">
        <v>19</v>
      </c>
      <c r="R21" s="111">
        <v>302.19</v>
      </c>
      <c r="W21" s="97"/>
    </row>
    <row r="22" spans="1:23" s="90" customFormat="1" x14ac:dyDescent="0.2">
      <c r="A22" s="106" t="s">
        <v>80</v>
      </c>
      <c r="B22" s="107">
        <v>122169</v>
      </c>
      <c r="C22" s="112">
        <v>372.54</v>
      </c>
      <c r="D22" s="109">
        <v>81220</v>
      </c>
      <c r="E22" s="110">
        <v>371.67</v>
      </c>
      <c r="F22" s="109">
        <v>16454</v>
      </c>
      <c r="G22" s="110">
        <v>372.43</v>
      </c>
      <c r="H22" s="109">
        <v>24495</v>
      </c>
      <c r="I22" s="111">
        <v>375.5</v>
      </c>
      <c r="J22" s="106" t="s">
        <v>80</v>
      </c>
      <c r="K22" s="107">
        <v>700</v>
      </c>
      <c r="L22" s="112">
        <v>381.88</v>
      </c>
      <c r="M22" s="109">
        <v>20</v>
      </c>
      <c r="N22" s="110">
        <v>389.32</v>
      </c>
      <c r="O22" s="109">
        <v>422</v>
      </c>
      <c r="P22" s="110">
        <v>382.43</v>
      </c>
      <c r="Q22" s="109">
        <v>258</v>
      </c>
      <c r="R22" s="111">
        <v>380.4</v>
      </c>
      <c r="W22" s="97"/>
    </row>
    <row r="23" spans="1:23" s="90" customFormat="1" x14ac:dyDescent="0.2">
      <c r="A23" s="106" t="s">
        <v>81</v>
      </c>
      <c r="B23" s="107">
        <v>128641</v>
      </c>
      <c r="C23" s="112">
        <v>433.01</v>
      </c>
      <c r="D23" s="109">
        <v>88064</v>
      </c>
      <c r="E23" s="110">
        <v>434.19</v>
      </c>
      <c r="F23" s="109">
        <v>12371</v>
      </c>
      <c r="G23" s="110">
        <v>428.93</v>
      </c>
      <c r="H23" s="109">
        <v>28206</v>
      </c>
      <c r="I23" s="111">
        <v>431.11</v>
      </c>
      <c r="J23" s="106" t="s">
        <v>81</v>
      </c>
      <c r="K23" s="107">
        <v>3089</v>
      </c>
      <c r="L23" s="112">
        <v>443.96</v>
      </c>
      <c r="M23" s="109">
        <v>50</v>
      </c>
      <c r="N23" s="110">
        <v>458.74</v>
      </c>
      <c r="O23" s="109">
        <v>2424</v>
      </c>
      <c r="P23" s="110">
        <v>443.91</v>
      </c>
      <c r="Q23" s="109">
        <v>615</v>
      </c>
      <c r="R23" s="111">
        <v>442.96</v>
      </c>
      <c r="W23" s="97"/>
    </row>
    <row r="24" spans="1:23" s="90" customFormat="1" x14ac:dyDescent="0.2">
      <c r="A24" s="106" t="s">
        <v>82</v>
      </c>
      <c r="B24" s="107">
        <v>130027</v>
      </c>
      <c r="C24" s="112">
        <v>505.44</v>
      </c>
      <c r="D24" s="109">
        <v>101750</v>
      </c>
      <c r="E24" s="110">
        <v>505.85</v>
      </c>
      <c r="F24" s="109">
        <v>11219</v>
      </c>
      <c r="G24" s="110">
        <v>503.7</v>
      </c>
      <c r="H24" s="109">
        <v>17058</v>
      </c>
      <c r="I24" s="111">
        <v>504.17</v>
      </c>
      <c r="J24" s="106" t="s">
        <v>82</v>
      </c>
      <c r="K24" s="107">
        <v>7038</v>
      </c>
      <c r="L24" s="112">
        <v>506.56</v>
      </c>
      <c r="M24" s="109">
        <v>2652</v>
      </c>
      <c r="N24" s="110">
        <v>500.47</v>
      </c>
      <c r="O24" s="109">
        <v>3946</v>
      </c>
      <c r="P24" s="110">
        <v>510.17</v>
      </c>
      <c r="Q24" s="109">
        <v>440</v>
      </c>
      <c r="R24" s="111">
        <v>510.96</v>
      </c>
      <c r="W24" s="97"/>
    </row>
    <row r="25" spans="1:23" s="90" customFormat="1" x14ac:dyDescent="0.2">
      <c r="A25" s="106" t="s">
        <v>83</v>
      </c>
      <c r="B25" s="107">
        <v>83878</v>
      </c>
      <c r="C25" s="112">
        <v>568.22</v>
      </c>
      <c r="D25" s="109">
        <v>68772</v>
      </c>
      <c r="E25" s="110">
        <v>568.46</v>
      </c>
      <c r="F25" s="109">
        <v>3682</v>
      </c>
      <c r="G25" s="110">
        <v>566.9</v>
      </c>
      <c r="H25" s="109">
        <v>11424</v>
      </c>
      <c r="I25" s="111">
        <v>567.21</v>
      </c>
      <c r="J25" s="106" t="s">
        <v>83</v>
      </c>
      <c r="K25" s="107">
        <v>3177</v>
      </c>
      <c r="L25" s="112">
        <v>573.26</v>
      </c>
      <c r="M25" s="109">
        <v>579</v>
      </c>
      <c r="N25" s="110">
        <v>573.28</v>
      </c>
      <c r="O25" s="109">
        <v>2128</v>
      </c>
      <c r="P25" s="110">
        <v>575.85</v>
      </c>
      <c r="Q25" s="109">
        <v>470</v>
      </c>
      <c r="R25" s="111">
        <v>561.49</v>
      </c>
      <c r="W25" s="97"/>
    </row>
    <row r="26" spans="1:23" s="90" customFormat="1" x14ac:dyDescent="0.2">
      <c r="A26" s="106" t="s">
        <v>84</v>
      </c>
      <c r="B26" s="107">
        <v>71755</v>
      </c>
      <c r="C26" s="112">
        <v>632.92999999999995</v>
      </c>
      <c r="D26" s="109">
        <v>61166</v>
      </c>
      <c r="E26" s="110">
        <v>633.13</v>
      </c>
      <c r="F26" s="109">
        <v>2294</v>
      </c>
      <c r="G26" s="110">
        <v>629.44000000000005</v>
      </c>
      <c r="H26" s="109">
        <v>8295</v>
      </c>
      <c r="I26" s="111">
        <v>632.41</v>
      </c>
      <c r="J26" s="106" t="s">
        <v>84</v>
      </c>
      <c r="K26" s="107">
        <v>3834</v>
      </c>
      <c r="L26" s="112">
        <v>631.21</v>
      </c>
      <c r="M26" s="109">
        <v>431</v>
      </c>
      <c r="N26" s="110">
        <v>622.29999999999995</v>
      </c>
      <c r="O26" s="109">
        <v>2999</v>
      </c>
      <c r="P26" s="110">
        <v>631.94000000000005</v>
      </c>
      <c r="Q26" s="109">
        <v>404</v>
      </c>
      <c r="R26" s="111">
        <v>635.26</v>
      </c>
      <c r="W26" s="97"/>
    </row>
    <row r="27" spans="1:23" s="90" customFormat="1" x14ac:dyDescent="0.2">
      <c r="A27" s="106" t="s">
        <v>85</v>
      </c>
      <c r="B27" s="107">
        <v>87091</v>
      </c>
      <c r="C27" s="108">
        <v>728.27</v>
      </c>
      <c r="D27" s="109">
        <v>76877</v>
      </c>
      <c r="E27" s="110">
        <v>728.75</v>
      </c>
      <c r="F27" s="109">
        <v>1667</v>
      </c>
      <c r="G27" s="110">
        <v>719.53</v>
      </c>
      <c r="H27" s="109">
        <v>8547</v>
      </c>
      <c r="I27" s="111">
        <v>725.65</v>
      </c>
      <c r="J27" s="106" t="s">
        <v>85</v>
      </c>
      <c r="K27" s="107">
        <v>7791</v>
      </c>
      <c r="L27" s="108">
        <v>725.9</v>
      </c>
      <c r="M27" s="109">
        <v>226</v>
      </c>
      <c r="N27" s="110">
        <v>715.32</v>
      </c>
      <c r="O27" s="109">
        <v>6438</v>
      </c>
      <c r="P27" s="110">
        <v>726.28</v>
      </c>
      <c r="Q27" s="109">
        <v>1127</v>
      </c>
      <c r="R27" s="111">
        <v>725.86</v>
      </c>
      <c r="W27" s="97"/>
    </row>
    <row r="28" spans="1:23" s="90" customFormat="1" x14ac:dyDescent="0.2">
      <c r="A28" s="106" t="s">
        <v>86</v>
      </c>
      <c r="B28" s="107">
        <v>46034</v>
      </c>
      <c r="C28" s="108">
        <v>858.34</v>
      </c>
      <c r="D28" s="109">
        <v>41526</v>
      </c>
      <c r="E28" s="110">
        <v>858.39</v>
      </c>
      <c r="F28" s="109">
        <v>520</v>
      </c>
      <c r="G28" s="110">
        <v>856.65</v>
      </c>
      <c r="H28" s="109">
        <v>3988</v>
      </c>
      <c r="I28" s="111">
        <v>858.09</v>
      </c>
      <c r="J28" s="106" t="s">
        <v>86</v>
      </c>
      <c r="K28" s="107">
        <v>6984</v>
      </c>
      <c r="L28" s="108">
        <v>875.17</v>
      </c>
      <c r="M28" s="109">
        <v>112</v>
      </c>
      <c r="N28" s="110">
        <v>876.15</v>
      </c>
      <c r="O28" s="109">
        <v>5767</v>
      </c>
      <c r="P28" s="110">
        <v>878.16</v>
      </c>
      <c r="Q28" s="109">
        <v>1105</v>
      </c>
      <c r="R28" s="111">
        <v>859.44</v>
      </c>
      <c r="W28" s="97"/>
    </row>
    <row r="29" spans="1:23" s="90" customFormat="1" x14ac:dyDescent="0.2">
      <c r="A29" s="106" t="s">
        <v>87</v>
      </c>
      <c r="B29" s="107">
        <v>21204</v>
      </c>
      <c r="C29" s="108">
        <v>992.04</v>
      </c>
      <c r="D29" s="109">
        <v>18355</v>
      </c>
      <c r="E29" s="110">
        <v>991.71</v>
      </c>
      <c r="F29" s="109">
        <v>279</v>
      </c>
      <c r="G29" s="110">
        <v>988.13</v>
      </c>
      <c r="H29" s="109">
        <v>2570</v>
      </c>
      <c r="I29" s="111">
        <v>994.83</v>
      </c>
      <c r="J29" s="106" t="s">
        <v>87</v>
      </c>
      <c r="K29" s="107">
        <v>5752</v>
      </c>
      <c r="L29" s="108">
        <v>998.15</v>
      </c>
      <c r="M29" s="109">
        <v>59</v>
      </c>
      <c r="N29" s="110">
        <v>1003.61</v>
      </c>
      <c r="O29" s="109">
        <v>4429</v>
      </c>
      <c r="P29" s="110">
        <v>998.96</v>
      </c>
      <c r="Q29" s="109">
        <v>1264</v>
      </c>
      <c r="R29" s="111">
        <v>995.08</v>
      </c>
      <c r="W29" s="97"/>
    </row>
    <row r="30" spans="1:23" s="90" customFormat="1" x14ac:dyDescent="0.2">
      <c r="A30" s="106" t="s">
        <v>88</v>
      </c>
      <c r="B30" s="107">
        <v>26068</v>
      </c>
      <c r="C30" s="108">
        <v>1326.38</v>
      </c>
      <c r="D30" s="109">
        <v>23720</v>
      </c>
      <c r="E30" s="110">
        <v>1334.39</v>
      </c>
      <c r="F30" s="109">
        <v>223</v>
      </c>
      <c r="G30" s="110">
        <v>1244.31</v>
      </c>
      <c r="H30" s="109">
        <v>2125</v>
      </c>
      <c r="I30" s="111">
        <v>1245.6099999999999</v>
      </c>
      <c r="J30" s="106" t="s">
        <v>88</v>
      </c>
      <c r="K30" s="107">
        <v>32606</v>
      </c>
      <c r="L30" s="108">
        <v>1452.51</v>
      </c>
      <c r="M30" s="109">
        <v>124</v>
      </c>
      <c r="N30" s="110">
        <v>1288.57</v>
      </c>
      <c r="O30" s="109">
        <v>23197</v>
      </c>
      <c r="P30" s="110">
        <v>1435.24</v>
      </c>
      <c r="Q30" s="109">
        <v>9285</v>
      </c>
      <c r="R30" s="111">
        <v>1497.83</v>
      </c>
      <c r="W30" s="97"/>
    </row>
    <row r="31" spans="1:23" s="90" customFormat="1" x14ac:dyDescent="0.2">
      <c r="A31" s="116" t="s">
        <v>1</v>
      </c>
      <c r="B31" s="117">
        <v>945457</v>
      </c>
      <c r="C31" s="118">
        <v>504.76</v>
      </c>
      <c r="D31" s="117">
        <v>691657</v>
      </c>
      <c r="E31" s="118">
        <v>539.89</v>
      </c>
      <c r="F31" s="117">
        <v>89624</v>
      </c>
      <c r="G31" s="118">
        <v>372.95</v>
      </c>
      <c r="H31" s="117">
        <v>164176</v>
      </c>
      <c r="I31" s="118">
        <v>428.72</v>
      </c>
      <c r="J31" s="116" t="s">
        <v>1</v>
      </c>
      <c r="K31" s="117">
        <v>71207</v>
      </c>
      <c r="L31" s="118">
        <v>1044.55</v>
      </c>
      <c r="M31" s="117">
        <v>4256</v>
      </c>
      <c r="N31" s="118">
        <v>572.70000000000005</v>
      </c>
      <c r="O31" s="117">
        <v>51956</v>
      </c>
      <c r="P31" s="118">
        <v>1037.1400000000001</v>
      </c>
      <c r="Q31" s="117">
        <v>14995</v>
      </c>
      <c r="R31" s="118">
        <v>1204.1500000000001</v>
      </c>
      <c r="W31" s="97"/>
    </row>
    <row r="32" spans="1:23" s="90" customFormat="1" ht="18" customHeight="1" x14ac:dyDescent="0.2">
      <c r="A32" s="283"/>
      <c r="B32" s="283"/>
      <c r="C32" s="283"/>
      <c r="D32" s="283"/>
      <c r="E32" s="283"/>
      <c r="F32" s="283"/>
      <c r="G32" s="283"/>
      <c r="H32" s="132"/>
      <c r="I32" s="108"/>
      <c r="J32" s="283"/>
      <c r="K32" s="283"/>
      <c r="L32" s="283"/>
      <c r="M32" s="283"/>
      <c r="N32" s="283"/>
      <c r="O32" s="283"/>
      <c r="P32" s="283"/>
      <c r="Q32" s="132"/>
      <c r="R32" s="108"/>
      <c r="W32" s="97"/>
    </row>
    <row r="33" spans="1:23" s="99" customFormat="1" ht="9.75" customHeight="1" x14ac:dyDescent="0.2">
      <c r="A33" s="96"/>
      <c r="B33" s="88"/>
      <c r="C33" s="88"/>
      <c r="D33" s="88"/>
      <c r="E33" s="88"/>
      <c r="F33" s="88"/>
      <c r="G33" s="88"/>
      <c r="H33" s="88"/>
      <c r="I33" s="98"/>
      <c r="J33" s="96"/>
      <c r="K33" s="88"/>
      <c r="L33" s="88"/>
      <c r="M33" s="88"/>
      <c r="N33" s="88"/>
      <c r="O33" s="88"/>
      <c r="P33" s="88"/>
      <c r="Q33" s="88"/>
      <c r="R33" s="98"/>
      <c r="W33" s="100"/>
    </row>
    <row r="34" spans="1:23" s="99" customFormat="1" ht="11.25" customHeight="1" x14ac:dyDescent="0.2">
      <c r="A34" s="96"/>
      <c r="B34" s="101"/>
      <c r="C34" s="102"/>
      <c r="D34" s="102"/>
      <c r="E34" s="103"/>
      <c r="F34" s="104"/>
      <c r="G34" s="105"/>
      <c r="H34" s="104"/>
      <c r="I34" s="105"/>
      <c r="J34" s="96"/>
      <c r="K34" s="101"/>
      <c r="L34" s="102"/>
      <c r="M34" s="102"/>
      <c r="N34" s="103"/>
      <c r="O34" s="104"/>
      <c r="P34" s="105"/>
      <c r="Q34" s="104"/>
      <c r="R34" s="105"/>
      <c r="W34" s="100"/>
    </row>
    <row r="35" spans="1:23" ht="16.5" customHeight="1" x14ac:dyDescent="0.2">
      <c r="A35" s="276"/>
      <c r="B35" s="276"/>
      <c r="C35" s="276"/>
      <c r="D35" s="276"/>
      <c r="E35" s="276"/>
      <c r="F35" s="276"/>
      <c r="G35" s="276"/>
      <c r="H35" s="62"/>
      <c r="I35" s="45"/>
      <c r="J35" s="276"/>
      <c r="K35" s="276"/>
      <c r="L35" s="276"/>
      <c r="M35" s="276"/>
      <c r="N35" s="276"/>
      <c r="O35" s="276"/>
      <c r="P35" s="276"/>
    </row>
    <row r="36" spans="1:23" ht="6.75" hidden="1" customHeight="1" x14ac:dyDescent="0.2">
      <c r="A36" s="276"/>
      <c r="B36" s="276"/>
      <c r="C36" s="276"/>
      <c r="D36" s="276"/>
      <c r="E36" s="276"/>
      <c r="F36" s="276"/>
      <c r="G36" s="276"/>
      <c r="H36" s="19"/>
      <c r="I36" s="20"/>
      <c r="J36" s="276"/>
      <c r="K36" s="276"/>
      <c r="L36" s="276"/>
      <c r="M36" s="276"/>
      <c r="N36" s="276"/>
      <c r="O36" s="276"/>
      <c r="P36" s="276"/>
    </row>
    <row r="37" spans="1:23" ht="12.75" x14ac:dyDescent="0.2">
      <c r="A37" s="277" t="s">
        <v>16</v>
      </c>
      <c r="B37" s="277"/>
      <c r="C37" s="277"/>
      <c r="D37" s="277"/>
      <c r="E37" s="277"/>
      <c r="F37" s="277"/>
      <c r="G37" s="277"/>
      <c r="H37" s="277"/>
      <c r="I37" s="277"/>
      <c r="J37" s="277" t="s">
        <v>19</v>
      </c>
      <c r="K37" s="277"/>
      <c r="L37" s="277"/>
      <c r="M37" s="277"/>
      <c r="N37" s="277"/>
      <c r="O37" s="277"/>
      <c r="P37" s="277"/>
      <c r="Q37" s="277"/>
      <c r="R37" s="277"/>
    </row>
    <row r="38" spans="1:23" ht="12.75" x14ac:dyDescent="0.2">
      <c r="A38" s="277" t="s">
        <v>15</v>
      </c>
      <c r="B38" s="277"/>
      <c r="C38" s="277"/>
      <c r="D38" s="277"/>
      <c r="E38" s="277"/>
      <c r="F38" s="277"/>
      <c r="G38" s="277"/>
      <c r="H38" s="277"/>
      <c r="I38" s="277"/>
      <c r="J38" s="277" t="s">
        <v>20</v>
      </c>
      <c r="K38" s="277"/>
      <c r="L38" s="277"/>
      <c r="M38" s="277"/>
      <c r="N38" s="277"/>
      <c r="O38" s="277"/>
      <c r="P38" s="277"/>
      <c r="Q38" s="277"/>
      <c r="R38" s="277"/>
    </row>
    <row r="39" spans="1:23" ht="12.75" x14ac:dyDescent="0.2">
      <c r="A39" s="277" t="s">
        <v>9</v>
      </c>
      <c r="B39" s="277"/>
      <c r="C39" s="277"/>
      <c r="D39" s="277"/>
      <c r="E39" s="277"/>
      <c r="F39" s="277"/>
      <c r="G39" s="277"/>
      <c r="H39" s="277"/>
      <c r="I39" s="277"/>
      <c r="J39" s="277" t="s">
        <v>52</v>
      </c>
      <c r="K39" s="277"/>
      <c r="L39" s="277"/>
      <c r="M39" s="277"/>
      <c r="N39" s="277"/>
      <c r="O39" s="277"/>
      <c r="P39" s="277"/>
      <c r="Q39" s="277"/>
      <c r="R39" s="277"/>
    </row>
    <row r="40" spans="1:23" ht="12.75" x14ac:dyDescent="0.2">
      <c r="A40" s="277" t="s">
        <v>47</v>
      </c>
      <c r="B40" s="277"/>
      <c r="C40" s="277"/>
      <c r="D40" s="277"/>
      <c r="E40" s="277"/>
      <c r="F40" s="277"/>
      <c r="G40" s="277"/>
      <c r="H40" s="277"/>
      <c r="I40" s="277"/>
      <c r="J40" s="277" t="s">
        <v>53</v>
      </c>
      <c r="K40" s="277"/>
      <c r="L40" s="277"/>
      <c r="M40" s="277"/>
      <c r="N40" s="277"/>
      <c r="O40" s="277"/>
      <c r="P40" s="277"/>
      <c r="Q40" s="277"/>
      <c r="R40" s="277"/>
    </row>
    <row r="41" spans="1:23" ht="12.75" x14ac:dyDescent="0.2">
      <c r="A41" s="278" t="s">
        <v>48</v>
      </c>
      <c r="B41" s="278"/>
      <c r="C41" s="278"/>
      <c r="D41" s="278"/>
      <c r="E41" s="278"/>
      <c r="F41" s="278"/>
      <c r="G41" s="278"/>
      <c r="H41" s="278"/>
      <c r="I41" s="278"/>
      <c r="J41" s="278" t="s">
        <v>48</v>
      </c>
      <c r="K41" s="278"/>
      <c r="L41" s="278"/>
      <c r="M41" s="278"/>
      <c r="N41" s="278"/>
      <c r="O41" s="278"/>
      <c r="P41" s="278"/>
      <c r="Q41" s="278"/>
      <c r="R41" s="278"/>
    </row>
    <row r="42" spans="1:23" ht="12.75" customHeight="1" x14ac:dyDescent="0.2">
      <c r="A42" s="279" t="str">
        <f>A10</f>
        <v>za kolovoz 2023. (isplata u rujnu 2023.)</v>
      </c>
      <c r="B42" s="279"/>
      <c r="C42" s="279"/>
      <c r="D42" s="279"/>
      <c r="E42" s="279"/>
      <c r="F42" s="279"/>
      <c r="G42" s="279"/>
      <c r="H42" s="279"/>
      <c r="I42" s="279"/>
      <c r="J42" s="279" t="str">
        <f>A10</f>
        <v>za kolovoz 2023. (isplata u rujnu 2023.)</v>
      </c>
      <c r="K42" s="279"/>
      <c r="L42" s="279"/>
      <c r="M42" s="279"/>
      <c r="N42" s="279"/>
      <c r="O42" s="279"/>
      <c r="P42" s="279"/>
      <c r="Q42" s="279"/>
      <c r="R42" s="279"/>
    </row>
    <row r="43" spans="1:23" ht="10.5" customHeight="1" x14ac:dyDescent="0.2">
      <c r="A43" s="18" t="s">
        <v>10</v>
      </c>
      <c r="E43" s="36" t="s">
        <v>11</v>
      </c>
      <c r="J43" s="18" t="s">
        <v>12</v>
      </c>
    </row>
    <row r="44" spans="1:23" ht="12" customHeight="1" x14ac:dyDescent="0.2">
      <c r="A44" s="288" t="s">
        <v>97</v>
      </c>
      <c r="B44" s="284" t="s">
        <v>6</v>
      </c>
      <c r="C44" s="291"/>
      <c r="D44" s="291"/>
      <c r="E44" s="291"/>
      <c r="F44" s="291"/>
      <c r="G44" s="291"/>
      <c r="H44" s="291"/>
      <c r="I44" s="285"/>
      <c r="J44" s="288" t="s">
        <v>97</v>
      </c>
      <c r="K44" s="284" t="s">
        <v>6</v>
      </c>
      <c r="L44" s="291"/>
      <c r="M44" s="291"/>
      <c r="N44" s="291"/>
      <c r="O44" s="291"/>
      <c r="P44" s="291"/>
      <c r="Q44" s="291"/>
      <c r="R44" s="285"/>
    </row>
    <row r="45" spans="1:23" x14ac:dyDescent="0.2">
      <c r="A45" s="289"/>
      <c r="B45" s="284" t="s">
        <v>1</v>
      </c>
      <c r="C45" s="285"/>
      <c r="D45" s="284" t="s">
        <v>7</v>
      </c>
      <c r="E45" s="285"/>
      <c r="F45" s="284" t="s">
        <v>46</v>
      </c>
      <c r="G45" s="285"/>
      <c r="H45" s="284" t="s">
        <v>8</v>
      </c>
      <c r="I45" s="285"/>
      <c r="J45" s="289"/>
      <c r="K45" s="284" t="s">
        <v>1</v>
      </c>
      <c r="L45" s="285"/>
      <c r="M45" s="284" t="s">
        <v>7</v>
      </c>
      <c r="N45" s="285"/>
      <c r="O45" s="284" t="s">
        <v>46</v>
      </c>
      <c r="P45" s="285"/>
      <c r="Q45" s="284" t="s">
        <v>8</v>
      </c>
      <c r="R45" s="285"/>
    </row>
    <row r="46" spans="1:23" ht="33" customHeight="1" x14ac:dyDescent="0.2">
      <c r="A46" s="290"/>
      <c r="B46" s="86" t="s">
        <v>13</v>
      </c>
      <c r="C46" s="84" t="s">
        <v>96</v>
      </c>
      <c r="D46" s="87" t="s">
        <v>13</v>
      </c>
      <c r="E46" s="84" t="s">
        <v>96</v>
      </c>
      <c r="F46" s="87" t="s">
        <v>13</v>
      </c>
      <c r="G46" s="84" t="s">
        <v>96</v>
      </c>
      <c r="H46" s="87" t="s">
        <v>14</v>
      </c>
      <c r="I46" s="84" t="s">
        <v>96</v>
      </c>
      <c r="J46" s="290"/>
      <c r="K46" s="86" t="s">
        <v>13</v>
      </c>
      <c r="L46" s="84" t="s">
        <v>96</v>
      </c>
      <c r="M46" s="87" t="s">
        <v>13</v>
      </c>
      <c r="N46" s="84" t="s">
        <v>96</v>
      </c>
      <c r="O46" s="87" t="s">
        <v>13</v>
      </c>
      <c r="P46" s="84" t="s">
        <v>96</v>
      </c>
      <c r="Q46" s="87" t="s">
        <v>14</v>
      </c>
      <c r="R46" s="84" t="s">
        <v>96</v>
      </c>
    </row>
    <row r="47" spans="1:23" s="129" customFormat="1" ht="9" customHeight="1" x14ac:dyDescent="0.2">
      <c r="A47" s="127">
        <v>0</v>
      </c>
      <c r="B47" s="128">
        <v>1</v>
      </c>
      <c r="C47" s="128">
        <v>2</v>
      </c>
      <c r="D47" s="128">
        <v>3</v>
      </c>
      <c r="E47" s="128">
        <v>4</v>
      </c>
      <c r="F47" s="128">
        <v>5</v>
      </c>
      <c r="G47" s="128">
        <v>6</v>
      </c>
      <c r="H47" s="128">
        <v>7</v>
      </c>
      <c r="I47" s="128">
        <v>8</v>
      </c>
      <c r="J47" s="127">
        <v>0</v>
      </c>
      <c r="K47" s="128">
        <v>1</v>
      </c>
      <c r="L47" s="128">
        <v>2</v>
      </c>
      <c r="M47" s="128">
        <v>3</v>
      </c>
      <c r="N47" s="128">
        <v>4</v>
      </c>
      <c r="O47" s="128">
        <v>5</v>
      </c>
      <c r="P47" s="128">
        <v>6</v>
      </c>
      <c r="Q47" s="128">
        <v>7</v>
      </c>
      <c r="R47" s="128">
        <v>8</v>
      </c>
      <c r="W47" s="130"/>
    </row>
    <row r="48" spans="1:23" s="90" customFormat="1" x14ac:dyDescent="0.2">
      <c r="A48" s="106" t="s">
        <v>75</v>
      </c>
      <c r="B48" s="119" t="s">
        <v>169</v>
      </c>
      <c r="C48" s="120" t="s">
        <v>170</v>
      </c>
      <c r="D48" s="121" t="s">
        <v>169</v>
      </c>
      <c r="E48" s="92" t="s">
        <v>170</v>
      </c>
      <c r="F48" s="121" t="s">
        <v>169</v>
      </c>
      <c r="G48" s="92" t="s">
        <v>170</v>
      </c>
      <c r="H48" s="121" t="s">
        <v>169</v>
      </c>
      <c r="I48" s="122" t="s">
        <v>170</v>
      </c>
      <c r="J48" s="106" t="s">
        <v>75</v>
      </c>
      <c r="K48" s="119">
        <v>23</v>
      </c>
      <c r="L48" s="95">
        <v>36.75</v>
      </c>
      <c r="M48" s="121"/>
      <c r="N48" s="92"/>
      <c r="O48" s="121">
        <v>22</v>
      </c>
      <c r="P48" s="92">
        <v>35.950000000000003</v>
      </c>
      <c r="Q48" s="121">
        <v>1</v>
      </c>
      <c r="R48" s="122">
        <v>54.43</v>
      </c>
      <c r="W48" s="97"/>
    </row>
    <row r="49" spans="1:23" s="90" customFormat="1" x14ac:dyDescent="0.2">
      <c r="A49" s="106" t="s">
        <v>76</v>
      </c>
      <c r="B49" s="119">
        <v>4</v>
      </c>
      <c r="C49" s="120">
        <v>131.76</v>
      </c>
      <c r="D49" s="121" t="s">
        <v>169</v>
      </c>
      <c r="E49" s="92" t="s">
        <v>170</v>
      </c>
      <c r="F49" s="121">
        <v>4</v>
      </c>
      <c r="G49" s="92">
        <v>131.76</v>
      </c>
      <c r="H49" s="121" t="s">
        <v>169</v>
      </c>
      <c r="I49" s="122" t="s">
        <v>170</v>
      </c>
      <c r="J49" s="106" t="s">
        <v>76</v>
      </c>
      <c r="K49" s="119">
        <v>67</v>
      </c>
      <c r="L49" s="95">
        <v>110.33</v>
      </c>
      <c r="M49" s="121"/>
      <c r="N49" s="92"/>
      <c r="O49" s="121">
        <v>60</v>
      </c>
      <c r="P49" s="92">
        <v>111.09</v>
      </c>
      <c r="Q49" s="121">
        <v>7</v>
      </c>
      <c r="R49" s="122">
        <v>103.79</v>
      </c>
      <c r="S49" s="123"/>
      <c r="W49" s="97"/>
    </row>
    <row r="50" spans="1:23" s="90" customFormat="1" x14ac:dyDescent="0.2">
      <c r="A50" s="106" t="s">
        <v>77</v>
      </c>
      <c r="B50" s="119">
        <v>30</v>
      </c>
      <c r="C50" s="120">
        <v>171.83</v>
      </c>
      <c r="D50" s="121" t="s">
        <v>169</v>
      </c>
      <c r="E50" s="92" t="s">
        <v>170</v>
      </c>
      <c r="F50" s="121">
        <v>28</v>
      </c>
      <c r="G50" s="92">
        <v>172.19</v>
      </c>
      <c r="H50" s="121">
        <v>2</v>
      </c>
      <c r="I50" s="122">
        <v>166.92</v>
      </c>
      <c r="J50" s="106" t="s">
        <v>77</v>
      </c>
      <c r="K50" s="119">
        <v>142</v>
      </c>
      <c r="L50" s="124">
        <v>172.8</v>
      </c>
      <c r="M50" s="121"/>
      <c r="N50" s="92"/>
      <c r="O50" s="121">
        <v>117</v>
      </c>
      <c r="P50" s="92">
        <v>172.04</v>
      </c>
      <c r="Q50" s="121">
        <v>25</v>
      </c>
      <c r="R50" s="122">
        <v>176.36</v>
      </c>
      <c r="S50" s="123"/>
      <c r="W50" s="97"/>
    </row>
    <row r="51" spans="1:23" s="90" customFormat="1" x14ac:dyDescent="0.2">
      <c r="A51" s="106" t="s">
        <v>78</v>
      </c>
      <c r="B51" s="119">
        <v>138</v>
      </c>
      <c r="C51" s="120">
        <v>243.99</v>
      </c>
      <c r="D51" s="121">
        <v>53</v>
      </c>
      <c r="E51" s="92">
        <v>251.39</v>
      </c>
      <c r="F51" s="121">
        <v>78</v>
      </c>
      <c r="G51" s="92">
        <v>239.6</v>
      </c>
      <c r="H51" s="121">
        <v>7</v>
      </c>
      <c r="I51" s="122">
        <v>236.79</v>
      </c>
      <c r="J51" s="106" t="s">
        <v>78</v>
      </c>
      <c r="K51" s="119">
        <v>230</v>
      </c>
      <c r="L51" s="124">
        <v>236.7</v>
      </c>
      <c r="M51" s="121"/>
      <c r="N51" s="92"/>
      <c r="O51" s="121">
        <v>187</v>
      </c>
      <c r="P51" s="92">
        <v>237.28</v>
      </c>
      <c r="Q51" s="121">
        <v>43</v>
      </c>
      <c r="R51" s="122">
        <v>234.16</v>
      </c>
      <c r="S51" s="123"/>
      <c r="W51" s="97"/>
    </row>
    <row r="52" spans="1:23" s="90" customFormat="1" x14ac:dyDescent="0.2">
      <c r="A52" s="106" t="s">
        <v>79</v>
      </c>
      <c r="B52" s="119">
        <v>366</v>
      </c>
      <c r="C52" s="120">
        <v>309.06</v>
      </c>
      <c r="D52" s="121">
        <v>150</v>
      </c>
      <c r="E52" s="92">
        <v>305.79000000000002</v>
      </c>
      <c r="F52" s="121">
        <v>195</v>
      </c>
      <c r="G52" s="92">
        <v>311.82</v>
      </c>
      <c r="H52" s="121">
        <v>21</v>
      </c>
      <c r="I52" s="122">
        <v>306.82</v>
      </c>
      <c r="J52" s="106" t="s">
        <v>79</v>
      </c>
      <c r="K52" s="119">
        <v>541</v>
      </c>
      <c r="L52" s="124">
        <v>307.95</v>
      </c>
      <c r="M52" s="121"/>
      <c r="N52" s="92"/>
      <c r="O52" s="121">
        <v>404</v>
      </c>
      <c r="P52" s="92">
        <v>305.45999999999998</v>
      </c>
      <c r="Q52" s="121">
        <v>137</v>
      </c>
      <c r="R52" s="122">
        <v>315.3</v>
      </c>
      <c r="S52" s="123"/>
      <c r="W52" s="97"/>
    </row>
    <row r="53" spans="1:23" s="90" customFormat="1" x14ac:dyDescent="0.2">
      <c r="A53" s="106" t="s">
        <v>80</v>
      </c>
      <c r="B53" s="119">
        <v>371</v>
      </c>
      <c r="C53" s="120">
        <v>372.88</v>
      </c>
      <c r="D53" s="121">
        <v>46</v>
      </c>
      <c r="E53" s="92">
        <v>370.53</v>
      </c>
      <c r="F53" s="121">
        <v>300</v>
      </c>
      <c r="G53" s="92">
        <v>373.39</v>
      </c>
      <c r="H53" s="121">
        <v>25</v>
      </c>
      <c r="I53" s="122">
        <v>370.98</v>
      </c>
      <c r="J53" s="106" t="s">
        <v>80</v>
      </c>
      <c r="K53" s="119">
        <v>613</v>
      </c>
      <c r="L53" s="124">
        <v>368.13</v>
      </c>
      <c r="M53" s="121"/>
      <c r="N53" s="92"/>
      <c r="O53" s="121">
        <v>532</v>
      </c>
      <c r="P53" s="92">
        <v>368.53</v>
      </c>
      <c r="Q53" s="121">
        <v>81</v>
      </c>
      <c r="R53" s="122">
        <v>365.47</v>
      </c>
      <c r="S53" s="123"/>
      <c r="W53" s="97"/>
    </row>
    <row r="54" spans="1:23" s="90" customFormat="1" x14ac:dyDescent="0.2">
      <c r="A54" s="106" t="s">
        <v>81</v>
      </c>
      <c r="B54" s="119">
        <v>1053</v>
      </c>
      <c r="C54" s="120">
        <v>449.52</v>
      </c>
      <c r="D54" s="121">
        <v>170</v>
      </c>
      <c r="E54" s="92">
        <v>456.52</v>
      </c>
      <c r="F54" s="121">
        <v>789</v>
      </c>
      <c r="G54" s="92">
        <v>448.38</v>
      </c>
      <c r="H54" s="121">
        <v>94</v>
      </c>
      <c r="I54" s="122">
        <v>446.35</v>
      </c>
      <c r="J54" s="106" t="s">
        <v>81</v>
      </c>
      <c r="K54" s="119">
        <v>1307</v>
      </c>
      <c r="L54" s="124">
        <v>444.3</v>
      </c>
      <c r="M54" s="121"/>
      <c r="N54" s="92"/>
      <c r="O54" s="121">
        <v>1218</v>
      </c>
      <c r="P54" s="92">
        <v>444.68</v>
      </c>
      <c r="Q54" s="121">
        <v>89</v>
      </c>
      <c r="R54" s="122">
        <v>439.03</v>
      </c>
      <c r="S54" s="123"/>
      <c r="W54" s="97"/>
    </row>
    <row r="55" spans="1:23" s="90" customFormat="1" x14ac:dyDescent="0.2">
      <c r="A55" s="106" t="s">
        <v>82</v>
      </c>
      <c r="B55" s="119">
        <v>2296</v>
      </c>
      <c r="C55" s="120">
        <v>515.5</v>
      </c>
      <c r="D55" s="121">
        <v>734</v>
      </c>
      <c r="E55" s="92">
        <v>515.76</v>
      </c>
      <c r="F55" s="121">
        <v>1410</v>
      </c>
      <c r="G55" s="92">
        <v>515.49</v>
      </c>
      <c r="H55" s="121">
        <v>152</v>
      </c>
      <c r="I55" s="122">
        <v>514.30999999999995</v>
      </c>
      <c r="J55" s="106" t="s">
        <v>82</v>
      </c>
      <c r="K55" s="119">
        <v>645</v>
      </c>
      <c r="L55" s="124">
        <v>511.16</v>
      </c>
      <c r="M55" s="121"/>
      <c r="N55" s="92"/>
      <c r="O55" s="121">
        <v>505</v>
      </c>
      <c r="P55" s="92">
        <v>512.89</v>
      </c>
      <c r="Q55" s="121">
        <v>140</v>
      </c>
      <c r="R55" s="122">
        <v>504.91</v>
      </c>
      <c r="S55" s="123"/>
      <c r="W55" s="97">
        <f>K62-O62-Q62</f>
        <v>0</v>
      </c>
    </row>
    <row r="56" spans="1:23" s="90" customFormat="1" x14ac:dyDescent="0.2">
      <c r="A56" s="106" t="s">
        <v>83</v>
      </c>
      <c r="B56" s="119">
        <v>2262</v>
      </c>
      <c r="C56" s="120">
        <v>574.37</v>
      </c>
      <c r="D56" s="121">
        <v>758</v>
      </c>
      <c r="E56" s="92">
        <v>574.09</v>
      </c>
      <c r="F56" s="121">
        <v>1371</v>
      </c>
      <c r="G56" s="92">
        <v>575.16999999999996</v>
      </c>
      <c r="H56" s="121">
        <v>133</v>
      </c>
      <c r="I56" s="122">
        <v>567.62</v>
      </c>
      <c r="J56" s="106" t="s">
        <v>83</v>
      </c>
      <c r="K56" s="119">
        <v>389</v>
      </c>
      <c r="L56" s="124">
        <v>574.26</v>
      </c>
      <c r="M56" s="121"/>
      <c r="N56" s="92"/>
      <c r="O56" s="121">
        <v>290</v>
      </c>
      <c r="P56" s="92">
        <v>575.29</v>
      </c>
      <c r="Q56" s="121">
        <v>99</v>
      </c>
      <c r="R56" s="122">
        <v>571.25</v>
      </c>
      <c r="S56" s="123"/>
      <c r="W56" s="97"/>
    </row>
    <row r="57" spans="1:23" s="90" customFormat="1" x14ac:dyDescent="0.2">
      <c r="A57" s="106" t="s">
        <v>84</v>
      </c>
      <c r="B57" s="119">
        <v>2434</v>
      </c>
      <c r="C57" s="120">
        <v>633.78</v>
      </c>
      <c r="D57" s="121">
        <v>1098</v>
      </c>
      <c r="E57" s="92">
        <v>635.79999999999995</v>
      </c>
      <c r="F57" s="121">
        <v>1181</v>
      </c>
      <c r="G57" s="92">
        <v>631.47</v>
      </c>
      <c r="H57" s="121">
        <v>155</v>
      </c>
      <c r="I57" s="122">
        <v>636.99</v>
      </c>
      <c r="J57" s="106" t="s">
        <v>84</v>
      </c>
      <c r="K57" s="119">
        <v>389</v>
      </c>
      <c r="L57" s="124">
        <v>635.15</v>
      </c>
      <c r="M57" s="121"/>
      <c r="N57" s="92"/>
      <c r="O57" s="121">
        <v>288</v>
      </c>
      <c r="P57" s="92">
        <v>634.19000000000005</v>
      </c>
      <c r="Q57" s="121">
        <v>101</v>
      </c>
      <c r="R57" s="122">
        <v>637.87</v>
      </c>
      <c r="S57" s="123"/>
      <c r="W57" s="97"/>
    </row>
    <row r="58" spans="1:23" s="90" customFormat="1" x14ac:dyDescent="0.2">
      <c r="A58" s="106" t="s">
        <v>85</v>
      </c>
      <c r="B58" s="119">
        <v>3402</v>
      </c>
      <c r="C58" s="120">
        <v>724</v>
      </c>
      <c r="D58" s="121">
        <v>1345</v>
      </c>
      <c r="E58" s="92">
        <v>727.93</v>
      </c>
      <c r="F58" s="121">
        <v>1771</v>
      </c>
      <c r="G58" s="92">
        <v>720.52</v>
      </c>
      <c r="H58" s="121">
        <v>286</v>
      </c>
      <c r="I58" s="122">
        <v>727.1</v>
      </c>
      <c r="J58" s="106" t="s">
        <v>85</v>
      </c>
      <c r="K58" s="119">
        <v>932</v>
      </c>
      <c r="L58" s="95">
        <v>716.92</v>
      </c>
      <c r="M58" s="121"/>
      <c r="N58" s="92"/>
      <c r="O58" s="121">
        <v>743</v>
      </c>
      <c r="P58" s="92">
        <v>716.24</v>
      </c>
      <c r="Q58" s="121">
        <v>189</v>
      </c>
      <c r="R58" s="122">
        <v>719.64</v>
      </c>
      <c r="S58" s="123"/>
      <c r="W58" s="97"/>
    </row>
    <row r="59" spans="1:23" s="90" customFormat="1" x14ac:dyDescent="0.2">
      <c r="A59" s="106" t="s">
        <v>86</v>
      </c>
      <c r="B59" s="119">
        <v>1684</v>
      </c>
      <c r="C59" s="120">
        <v>860.52</v>
      </c>
      <c r="D59" s="121">
        <v>1008</v>
      </c>
      <c r="E59" s="92">
        <v>863.06</v>
      </c>
      <c r="F59" s="121">
        <v>512</v>
      </c>
      <c r="G59" s="92">
        <v>854.65</v>
      </c>
      <c r="H59" s="121">
        <v>164</v>
      </c>
      <c r="I59" s="122">
        <v>863.21</v>
      </c>
      <c r="J59" s="106" t="s">
        <v>86</v>
      </c>
      <c r="K59" s="119">
        <v>691</v>
      </c>
      <c r="L59" s="95">
        <v>854.12</v>
      </c>
      <c r="M59" s="121"/>
      <c r="N59" s="92"/>
      <c r="O59" s="121">
        <v>602</v>
      </c>
      <c r="P59" s="92">
        <v>854.07</v>
      </c>
      <c r="Q59" s="121">
        <v>89</v>
      </c>
      <c r="R59" s="122">
        <v>854.45</v>
      </c>
      <c r="S59" s="123"/>
      <c r="W59" s="97"/>
    </row>
    <row r="60" spans="1:23" s="90" customFormat="1" x14ac:dyDescent="0.2">
      <c r="A60" s="106" t="s">
        <v>87</v>
      </c>
      <c r="B60" s="119">
        <v>861</v>
      </c>
      <c r="C60" s="120">
        <v>991.85</v>
      </c>
      <c r="D60" s="121">
        <v>599</v>
      </c>
      <c r="E60" s="92">
        <v>995.09</v>
      </c>
      <c r="F60" s="121">
        <v>163</v>
      </c>
      <c r="G60" s="92">
        <v>979.87</v>
      </c>
      <c r="H60" s="121">
        <v>99</v>
      </c>
      <c r="I60" s="122">
        <v>991.97</v>
      </c>
      <c r="J60" s="106" t="s">
        <v>87</v>
      </c>
      <c r="K60" s="119">
        <v>358</v>
      </c>
      <c r="L60" s="95">
        <v>993.29</v>
      </c>
      <c r="M60" s="121"/>
      <c r="N60" s="92"/>
      <c r="O60" s="121">
        <v>307</v>
      </c>
      <c r="P60" s="92">
        <v>995.01</v>
      </c>
      <c r="Q60" s="121">
        <v>51</v>
      </c>
      <c r="R60" s="122">
        <v>982.95</v>
      </c>
      <c r="S60" s="123"/>
      <c r="W60" s="97"/>
    </row>
    <row r="61" spans="1:23" s="90" customFormat="1" x14ac:dyDescent="0.2">
      <c r="A61" s="106" t="s">
        <v>88</v>
      </c>
      <c r="B61" s="119">
        <v>1100</v>
      </c>
      <c r="C61" s="120">
        <v>1307.9000000000001</v>
      </c>
      <c r="D61" s="121">
        <v>827</v>
      </c>
      <c r="E61" s="92">
        <v>1294.93</v>
      </c>
      <c r="F61" s="121">
        <v>166</v>
      </c>
      <c r="G61" s="92">
        <v>1356</v>
      </c>
      <c r="H61" s="121">
        <v>107</v>
      </c>
      <c r="I61" s="122">
        <v>1333.51</v>
      </c>
      <c r="J61" s="106" t="s">
        <v>88</v>
      </c>
      <c r="K61" s="119">
        <v>403</v>
      </c>
      <c r="L61" s="95">
        <v>1263.55</v>
      </c>
      <c r="M61" s="121"/>
      <c r="N61" s="92"/>
      <c r="O61" s="121">
        <v>362</v>
      </c>
      <c r="P61" s="92">
        <v>1265.55</v>
      </c>
      <c r="Q61" s="121">
        <v>41</v>
      </c>
      <c r="R61" s="122">
        <v>1245.8699999999999</v>
      </c>
      <c r="S61" s="123"/>
      <c r="W61" s="97"/>
    </row>
    <row r="62" spans="1:23" s="90" customFormat="1" x14ac:dyDescent="0.2">
      <c r="A62" s="116" t="s">
        <v>1</v>
      </c>
      <c r="B62" s="125">
        <v>16001</v>
      </c>
      <c r="C62" s="126">
        <v>687.11</v>
      </c>
      <c r="D62" s="125">
        <v>6788</v>
      </c>
      <c r="E62" s="126">
        <v>763.36</v>
      </c>
      <c r="F62" s="125">
        <v>7968</v>
      </c>
      <c r="G62" s="126">
        <v>616.25</v>
      </c>
      <c r="H62" s="125">
        <v>1245</v>
      </c>
      <c r="I62" s="126">
        <v>724.88</v>
      </c>
      <c r="J62" s="116" t="s">
        <v>1</v>
      </c>
      <c r="K62" s="125">
        <v>6730</v>
      </c>
      <c r="L62" s="126">
        <v>591.9</v>
      </c>
      <c r="M62" s="125"/>
      <c r="N62" s="126"/>
      <c r="O62" s="125">
        <v>5637</v>
      </c>
      <c r="P62" s="126">
        <v>594.54</v>
      </c>
      <c r="Q62" s="125">
        <v>1093</v>
      </c>
      <c r="R62" s="126">
        <v>578.29</v>
      </c>
      <c r="S62" s="123"/>
      <c r="W62" s="97"/>
    </row>
    <row r="63" spans="1:23" s="90" customFormat="1" ht="18" customHeight="1" x14ac:dyDescent="0.2">
      <c r="A63" s="283"/>
      <c r="B63" s="283"/>
      <c r="C63" s="283"/>
      <c r="D63" s="283"/>
      <c r="E63" s="283"/>
      <c r="F63" s="283"/>
      <c r="G63" s="283"/>
      <c r="H63" s="94"/>
      <c r="I63" s="95"/>
      <c r="J63" s="283"/>
      <c r="K63" s="283"/>
      <c r="L63" s="283"/>
      <c r="M63" s="283"/>
      <c r="N63" s="283"/>
      <c r="O63" s="283"/>
      <c r="P63" s="283"/>
      <c r="Q63" s="94"/>
      <c r="R63" s="95"/>
      <c r="S63" s="123"/>
      <c r="W63" s="97"/>
    </row>
    <row r="64" spans="1:23" s="99" customFormat="1" ht="9" customHeight="1" x14ac:dyDescent="0.2">
      <c r="A64" s="96"/>
      <c r="B64" s="88"/>
      <c r="C64" s="88"/>
      <c r="D64" s="88"/>
      <c r="E64" s="88"/>
      <c r="F64" s="88"/>
      <c r="G64" s="88"/>
      <c r="H64" s="88"/>
      <c r="I64" s="98"/>
      <c r="J64" s="96"/>
      <c r="K64" s="88"/>
      <c r="L64" s="88"/>
      <c r="M64" s="88"/>
      <c r="N64" s="88"/>
      <c r="O64" s="88"/>
      <c r="P64" s="88"/>
      <c r="Q64" s="88"/>
      <c r="R64" s="98"/>
      <c r="W64" s="100"/>
    </row>
    <row r="65" spans="1:23" s="99" customFormat="1" ht="11.25" customHeight="1" x14ac:dyDescent="0.2">
      <c r="A65" s="96"/>
      <c r="B65" s="101"/>
      <c r="C65" s="102"/>
      <c r="D65" s="102"/>
      <c r="E65" s="103"/>
      <c r="F65" s="104"/>
      <c r="G65" s="105"/>
      <c r="H65" s="104"/>
      <c r="I65" s="105"/>
      <c r="J65" s="96"/>
      <c r="K65" s="101"/>
      <c r="L65" s="102"/>
      <c r="M65" s="102"/>
      <c r="N65" s="103"/>
      <c r="O65" s="104"/>
      <c r="P65" s="105"/>
      <c r="Q65" s="104"/>
      <c r="R65" s="105"/>
      <c r="W65" s="100"/>
    </row>
    <row r="66" spans="1:23" ht="9" customHeight="1" x14ac:dyDescent="0.2">
      <c r="A66" s="60"/>
      <c r="B66" s="2"/>
      <c r="C66" s="45"/>
      <c r="D66" s="2"/>
      <c r="E66" s="45"/>
      <c r="F66" s="2"/>
      <c r="G66" s="45"/>
      <c r="H66" s="2"/>
      <c r="I66" s="45"/>
      <c r="J66" s="60"/>
      <c r="K66" s="2"/>
      <c r="L66" s="45"/>
      <c r="M66" s="2"/>
      <c r="N66" s="45"/>
      <c r="O66" s="2"/>
      <c r="P66" s="45"/>
      <c r="Q66" s="2"/>
      <c r="R66" s="45"/>
    </row>
    <row r="67" spans="1:23" x14ac:dyDescent="0.2">
      <c r="A67" s="276"/>
      <c r="B67" s="276"/>
      <c r="C67" s="276"/>
      <c r="D67" s="276"/>
      <c r="E67" s="276"/>
      <c r="F67" s="276"/>
      <c r="G67" s="276"/>
      <c r="H67" s="6"/>
      <c r="I67" s="46"/>
      <c r="J67" s="276"/>
      <c r="K67" s="276"/>
      <c r="L67" s="276"/>
      <c r="M67" s="276"/>
      <c r="N67" s="276"/>
      <c r="O67" s="276"/>
      <c r="P67" s="276"/>
      <c r="Q67" s="6"/>
      <c r="R67" s="46"/>
    </row>
    <row r="68" spans="1:23" x14ac:dyDescent="0.2">
      <c r="A68" s="6"/>
      <c r="B68" s="6"/>
      <c r="C68" s="46"/>
      <c r="D68" s="6"/>
      <c r="E68" s="46"/>
      <c r="F68" s="6"/>
      <c r="G68" s="46"/>
      <c r="H68" s="6"/>
      <c r="I68" s="46"/>
      <c r="J68" s="6"/>
      <c r="K68" s="6"/>
      <c r="L68" s="46"/>
      <c r="M68" s="6"/>
      <c r="N68" s="46"/>
      <c r="O68" s="6"/>
      <c r="P68" s="46"/>
      <c r="Q68" s="6"/>
      <c r="R68" s="46"/>
    </row>
    <row r="69" spans="1:23" x14ac:dyDescent="0.2">
      <c r="A69" s="6"/>
      <c r="B69" s="6"/>
      <c r="C69" s="46"/>
      <c r="D69" s="6"/>
      <c r="E69" s="46"/>
      <c r="F69" s="6"/>
      <c r="G69" s="46"/>
      <c r="H69" s="6"/>
      <c r="I69" s="46"/>
      <c r="J69" s="6"/>
      <c r="K69" s="6"/>
      <c r="L69" s="46"/>
      <c r="M69" s="6"/>
      <c r="N69" s="46"/>
      <c r="O69" s="6"/>
      <c r="P69" s="46"/>
      <c r="Q69" s="6"/>
      <c r="R69" s="46"/>
    </row>
    <row r="70" spans="1:23" x14ac:dyDescent="0.2">
      <c r="A70" s="6"/>
      <c r="B70" s="6"/>
      <c r="C70" s="46"/>
      <c r="D70" s="6"/>
      <c r="E70" s="46"/>
      <c r="F70" s="6"/>
      <c r="G70" s="46"/>
      <c r="H70" s="6"/>
      <c r="I70" s="46"/>
      <c r="J70" s="6"/>
      <c r="K70" s="6"/>
      <c r="L70" s="46"/>
      <c r="M70" s="6"/>
      <c r="N70" s="46"/>
      <c r="O70" s="6"/>
      <c r="P70" s="46"/>
      <c r="Q70" s="6"/>
      <c r="R70" s="46"/>
    </row>
    <row r="71" spans="1:23" x14ac:dyDescent="0.2">
      <c r="A71" s="6"/>
      <c r="B71" s="6"/>
      <c r="C71" s="46"/>
      <c r="D71" s="6"/>
      <c r="E71" s="46"/>
      <c r="F71" s="6"/>
      <c r="G71" s="46"/>
      <c r="H71" s="6"/>
      <c r="I71" s="46"/>
      <c r="J71" s="6"/>
      <c r="K71" s="6"/>
      <c r="L71" s="46"/>
      <c r="M71" s="6"/>
      <c r="N71" s="46"/>
      <c r="O71" s="6"/>
      <c r="P71" s="46"/>
      <c r="Q71" s="6"/>
      <c r="R71" s="46"/>
    </row>
    <row r="72" spans="1:23" x14ac:dyDescent="0.2">
      <c r="A72" s="6"/>
      <c r="B72" s="6"/>
      <c r="C72" s="46"/>
      <c r="D72" s="6"/>
      <c r="E72" s="46"/>
      <c r="F72" s="6"/>
      <c r="G72" s="46"/>
      <c r="H72" s="6"/>
      <c r="I72" s="46"/>
      <c r="J72" s="6"/>
      <c r="K72" s="6"/>
      <c r="L72" s="46"/>
      <c r="M72" s="6"/>
      <c r="N72" s="46"/>
      <c r="O72" s="6"/>
      <c r="P72" s="46"/>
      <c r="Q72" s="6"/>
      <c r="R72" s="46"/>
    </row>
    <row r="73" spans="1:23" x14ac:dyDescent="0.2">
      <c r="A73" s="6"/>
      <c r="B73" s="6"/>
      <c r="C73" s="46"/>
      <c r="D73" s="6"/>
      <c r="E73" s="46"/>
      <c r="F73" s="6"/>
      <c r="G73" s="46"/>
      <c r="H73" s="6"/>
      <c r="I73" s="46"/>
      <c r="J73" s="6"/>
      <c r="K73" s="6"/>
      <c r="L73" s="46"/>
      <c r="M73" s="6"/>
      <c r="N73" s="46"/>
      <c r="O73" s="6"/>
      <c r="P73" s="46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</sheetData>
  <mergeCells count="55">
    <mergeCell ref="A41:I41"/>
    <mergeCell ref="J41:R41"/>
    <mergeCell ref="A40:I40"/>
    <mergeCell ref="J40:R40"/>
    <mergeCell ref="A38:I38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2:G32"/>
    <mergeCell ref="J32:P32"/>
    <mergeCell ref="A39:I39"/>
    <mergeCell ref="J39:R39"/>
    <mergeCell ref="J38:R38"/>
    <mergeCell ref="A37:I37"/>
    <mergeCell ref="J37:R37"/>
    <mergeCell ref="A35:G36"/>
    <mergeCell ref="J35:P36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A44:A46"/>
    <mergeCell ref="J44:J46"/>
    <mergeCell ref="A67:G67"/>
    <mergeCell ref="J67:P67"/>
    <mergeCell ref="O45:P45"/>
    <mergeCell ref="Q45:R45"/>
    <mergeCell ref="H45:I45"/>
    <mergeCell ref="A63:G63"/>
    <mergeCell ref="J63:P63"/>
  </mergeCells>
  <pageMargins left="0.78740157480314965" right="0.39370078740157483" top="0.39370078740157483" bottom="0.19685039370078741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L34"/>
  <sheetViews>
    <sheetView zoomScaleNormal="100" workbookViewId="0">
      <selection activeCell="E28" sqref="E28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22" customWidth="1"/>
    <col min="7" max="7" width="15.7109375" style="223" customWidth="1"/>
    <col min="8" max="16384" width="9.140625" style="5"/>
  </cols>
  <sheetData>
    <row r="1" spans="1:10" x14ac:dyDescent="0.25">
      <c r="A1" s="7" t="s">
        <v>21</v>
      </c>
      <c r="B1" s="7"/>
      <c r="C1" s="7"/>
      <c r="D1" s="141"/>
      <c r="E1" s="50"/>
    </row>
    <row r="2" spans="1:10" x14ac:dyDescent="0.25">
      <c r="A2" s="7" t="s">
        <v>22</v>
      </c>
      <c r="B2" s="7"/>
      <c r="C2" s="7"/>
      <c r="D2" s="141"/>
      <c r="E2" s="50"/>
    </row>
    <row r="3" spans="1:10" x14ac:dyDescent="0.25">
      <c r="A3" s="139" t="s">
        <v>0</v>
      </c>
      <c r="B3" s="140"/>
      <c r="C3" s="186"/>
      <c r="D3" s="142"/>
      <c r="E3" s="51"/>
    </row>
    <row r="4" spans="1:10" ht="9" customHeight="1" x14ac:dyDescent="0.25">
      <c r="A4" s="139"/>
      <c r="B4" s="140"/>
      <c r="C4" s="186"/>
      <c r="D4" s="142"/>
      <c r="E4" s="51"/>
    </row>
    <row r="5" spans="1:10" ht="9" customHeight="1" x14ac:dyDescent="0.25">
      <c r="A5" s="139"/>
      <c r="B5" s="140"/>
      <c r="C5" s="186"/>
      <c r="D5" s="142"/>
      <c r="E5" s="51"/>
    </row>
    <row r="6" spans="1:10" ht="9" customHeight="1" x14ac:dyDescent="0.25">
      <c r="A6" s="139"/>
      <c r="B6" s="140"/>
      <c r="C6" s="186"/>
      <c r="D6" s="142"/>
      <c r="E6" s="51"/>
    </row>
    <row r="7" spans="1:10" ht="36" customHeight="1" x14ac:dyDescent="0.2">
      <c r="A7" s="292" t="s">
        <v>99</v>
      </c>
      <c r="B7" s="292"/>
      <c r="C7" s="292"/>
      <c r="D7" s="292"/>
      <c r="E7" s="292"/>
      <c r="F7" s="292"/>
      <c r="G7" s="292"/>
    </row>
    <row r="8" spans="1:10" ht="15.75" customHeight="1" x14ac:dyDescent="0.2">
      <c r="A8" s="267" t="str">
        <f>'u RUJNU 2023.'!A6:F6</f>
        <v>za kolovoz 2023. (isplata u rujnu 2023.)</v>
      </c>
      <c r="B8" s="267"/>
      <c r="C8" s="267"/>
      <c r="D8" s="267"/>
      <c r="E8" s="267"/>
      <c r="F8" s="267"/>
      <c r="G8" s="267"/>
    </row>
    <row r="9" spans="1:10" ht="21" customHeight="1" x14ac:dyDescent="0.2">
      <c r="A9" s="8"/>
      <c r="B9" s="8"/>
      <c r="C9" s="8"/>
      <c r="F9" s="298" t="s">
        <v>122</v>
      </c>
      <c r="G9" s="298"/>
    </row>
    <row r="10" spans="1:10" ht="12.75" customHeight="1" x14ac:dyDescent="0.2">
      <c r="A10" s="271" t="s">
        <v>24</v>
      </c>
      <c r="B10" s="301" t="s">
        <v>14</v>
      </c>
      <c r="C10" s="299" t="s">
        <v>135</v>
      </c>
      <c r="D10" s="299" t="s">
        <v>136</v>
      </c>
      <c r="E10" s="299" t="s">
        <v>137</v>
      </c>
      <c r="F10" s="293" t="s">
        <v>134</v>
      </c>
      <c r="G10" s="296" t="s">
        <v>138</v>
      </c>
    </row>
    <row r="11" spans="1:10" ht="80.25" customHeight="1" x14ac:dyDescent="0.2">
      <c r="A11" s="272"/>
      <c r="B11" s="302"/>
      <c r="C11" s="300"/>
      <c r="D11" s="300"/>
      <c r="E11" s="300"/>
      <c r="F11" s="294"/>
      <c r="G11" s="297"/>
    </row>
    <row r="12" spans="1:10" x14ac:dyDescent="0.25">
      <c r="A12" s="30"/>
      <c r="B12" s="30"/>
      <c r="C12" s="30"/>
      <c r="D12" s="52"/>
      <c r="E12" s="52"/>
    </row>
    <row r="13" spans="1:10" x14ac:dyDescent="0.25">
      <c r="A13" s="295" t="s">
        <v>26</v>
      </c>
      <c r="B13" s="295"/>
      <c r="C13" s="295"/>
      <c r="D13" s="295"/>
      <c r="E13" s="295"/>
      <c r="F13" s="295"/>
      <c r="G13" s="295"/>
    </row>
    <row r="14" spans="1:10" ht="16.5" customHeight="1" x14ac:dyDescent="0.2">
      <c r="A14" s="71" t="s">
        <v>27</v>
      </c>
      <c r="B14" s="199">
        <v>51190</v>
      </c>
      <c r="C14" s="200">
        <v>486.32130924005844</v>
      </c>
      <c r="D14" s="200">
        <v>102.34306251221093</v>
      </c>
      <c r="E14" s="200">
        <v>567.74674096504043</v>
      </c>
      <c r="F14" s="224" t="s">
        <v>146</v>
      </c>
      <c r="G14" s="225" t="s">
        <v>147</v>
      </c>
      <c r="J14" s="169"/>
    </row>
    <row r="15" spans="1:10" ht="16.5" customHeight="1" x14ac:dyDescent="0.2">
      <c r="A15" s="77" t="s">
        <v>38</v>
      </c>
      <c r="B15" s="201">
        <v>1084</v>
      </c>
      <c r="C15" s="202">
        <v>620.01941881918935</v>
      </c>
      <c r="D15" s="202">
        <v>97.995027675276688</v>
      </c>
      <c r="E15" s="202">
        <v>681.11983394833862</v>
      </c>
      <c r="F15" s="226" t="s">
        <v>148</v>
      </c>
      <c r="G15" s="227" t="s">
        <v>149</v>
      </c>
      <c r="J15" s="169"/>
    </row>
    <row r="16" spans="1:10" ht="16.5" customHeight="1" x14ac:dyDescent="0.2">
      <c r="A16" s="66" t="s">
        <v>71</v>
      </c>
      <c r="B16" s="203">
        <v>6581</v>
      </c>
      <c r="C16" s="204">
        <v>447.20122929646482</v>
      </c>
      <c r="D16" s="204">
        <v>99.608068682570661</v>
      </c>
      <c r="E16" s="204">
        <v>544.97983285215048</v>
      </c>
      <c r="F16" s="226" t="s">
        <v>150</v>
      </c>
      <c r="G16" s="227" t="s">
        <v>151</v>
      </c>
      <c r="J16" s="169"/>
    </row>
    <row r="17" spans="1:12" ht="19.5" customHeight="1" x14ac:dyDescent="0.2">
      <c r="A17" s="206" t="s">
        <v>28</v>
      </c>
      <c r="B17" s="207">
        <v>58855</v>
      </c>
      <c r="C17" s="208">
        <v>484.40948364620658</v>
      </c>
      <c r="D17" s="209">
        <v>101.95716047914448</v>
      </c>
      <c r="E17" s="209">
        <v>567.28913176451135</v>
      </c>
      <c r="F17" s="234" t="s">
        <v>152</v>
      </c>
      <c r="G17" s="235" t="s">
        <v>167</v>
      </c>
      <c r="J17" s="169"/>
    </row>
    <row r="18" spans="1:12" ht="24" customHeight="1" x14ac:dyDescent="0.2">
      <c r="A18" s="76" t="s">
        <v>29</v>
      </c>
      <c r="B18" s="201">
        <v>12221</v>
      </c>
      <c r="C18" s="202">
        <v>457.43459945995096</v>
      </c>
      <c r="D18" s="205">
        <v>101.09078144178073</v>
      </c>
      <c r="E18" s="205">
        <v>539.51744865395892</v>
      </c>
      <c r="F18" s="226" t="s">
        <v>153</v>
      </c>
      <c r="G18" s="227" t="s">
        <v>154</v>
      </c>
      <c r="J18" s="169"/>
    </row>
    <row r="19" spans="1:12" ht="24" customHeight="1" x14ac:dyDescent="0.2">
      <c r="A19" s="77" t="s">
        <v>39</v>
      </c>
      <c r="B19" s="201">
        <v>2</v>
      </c>
      <c r="C19" s="202">
        <v>488.82499999999999</v>
      </c>
      <c r="D19" s="205">
        <v>106.05500000000001</v>
      </c>
      <c r="E19" s="205">
        <v>570.99</v>
      </c>
      <c r="F19" s="226" t="s">
        <v>155</v>
      </c>
      <c r="G19" s="227" t="s">
        <v>156</v>
      </c>
      <c r="J19" s="169"/>
    </row>
    <row r="20" spans="1:12" ht="19.5" customHeight="1" x14ac:dyDescent="0.2">
      <c r="A20" s="206" t="s">
        <v>30</v>
      </c>
      <c r="B20" s="207">
        <v>71078</v>
      </c>
      <c r="C20" s="208">
        <v>479.77160373107159</v>
      </c>
      <c r="D20" s="209">
        <v>101.80831241733758</v>
      </c>
      <c r="E20" s="209">
        <v>562.51423182981034</v>
      </c>
      <c r="F20" s="234" t="s">
        <v>157</v>
      </c>
      <c r="G20" s="235" t="s">
        <v>168</v>
      </c>
      <c r="J20" s="169"/>
    </row>
    <row r="21" spans="1:12" ht="26.25" customHeight="1" x14ac:dyDescent="0.2">
      <c r="A21" s="76" t="s">
        <v>72</v>
      </c>
      <c r="B21" s="201">
        <v>2392</v>
      </c>
      <c r="C21" s="202">
        <v>381.94264214046825</v>
      </c>
      <c r="D21" s="205">
        <v>90.322311872909623</v>
      </c>
      <c r="E21" s="205">
        <v>466.88495819398008</v>
      </c>
      <c r="F21" s="226" t="s">
        <v>158</v>
      </c>
      <c r="G21" s="227" t="s">
        <v>159</v>
      </c>
      <c r="J21" s="169"/>
    </row>
    <row r="22" spans="1:12" ht="24.75" customHeight="1" x14ac:dyDescent="0.2">
      <c r="A22" s="206" t="s">
        <v>32</v>
      </c>
      <c r="B22" s="207">
        <v>73470</v>
      </c>
      <c r="C22" s="208">
        <v>476.58653668159405</v>
      </c>
      <c r="D22" s="209">
        <v>101.43435688035213</v>
      </c>
      <c r="E22" s="209">
        <v>559.40078113514357</v>
      </c>
      <c r="F22" s="234" t="s">
        <v>160</v>
      </c>
      <c r="G22" s="235" t="s">
        <v>166</v>
      </c>
      <c r="J22" s="169"/>
    </row>
    <row r="23" spans="1:12" ht="7.5" customHeight="1" x14ac:dyDescent="0.25">
      <c r="A23" s="178"/>
      <c r="B23" s="179"/>
      <c r="C23" s="197"/>
      <c r="D23" s="180"/>
      <c r="E23" s="180"/>
      <c r="J23" s="169"/>
    </row>
    <row r="24" spans="1:12" ht="48.75" customHeight="1" x14ac:dyDescent="0.2">
      <c r="A24" s="210" t="s">
        <v>131</v>
      </c>
      <c r="B24" s="155">
        <v>54</v>
      </c>
      <c r="C24" s="211">
        <v>661.39296296296277</v>
      </c>
      <c r="D24" s="212">
        <v>111.89333333333335</v>
      </c>
      <c r="E24" s="212">
        <v>727.28796296296343</v>
      </c>
      <c r="F24" s="228" t="s">
        <v>161</v>
      </c>
      <c r="G24" s="229" t="s">
        <v>162</v>
      </c>
    </row>
    <row r="25" spans="1:12" ht="40.5" customHeight="1" x14ac:dyDescent="0.2">
      <c r="A25" s="210" t="s">
        <v>132</v>
      </c>
      <c r="B25" s="155">
        <v>305</v>
      </c>
      <c r="C25" s="211">
        <v>673.43550819672123</v>
      </c>
      <c r="D25" s="212">
        <v>83.149180327868919</v>
      </c>
      <c r="E25" s="211">
        <v>723.73239344262288</v>
      </c>
      <c r="F25" s="228" t="s">
        <v>163</v>
      </c>
      <c r="G25" s="229" t="s">
        <v>164</v>
      </c>
    </row>
    <row r="26" spans="1:12" ht="63" customHeight="1" x14ac:dyDescent="0.2">
      <c r="A26" s="210" t="s">
        <v>133</v>
      </c>
      <c r="B26" s="155">
        <v>0</v>
      </c>
      <c r="C26" s="211">
        <v>0</v>
      </c>
      <c r="D26" s="212">
        <v>0</v>
      </c>
      <c r="E26" s="211">
        <v>0</v>
      </c>
      <c r="F26" s="228"/>
      <c r="G26" s="229"/>
    </row>
    <row r="27" spans="1:12" ht="7.5" customHeight="1" x14ac:dyDescent="0.25">
      <c r="A27" s="181"/>
      <c r="B27" s="182"/>
      <c r="C27" s="184"/>
      <c r="D27" s="183"/>
      <c r="E27" s="184"/>
    </row>
    <row r="28" spans="1:12" ht="27.75" customHeight="1" x14ac:dyDescent="0.2">
      <c r="A28" s="198" t="s">
        <v>33</v>
      </c>
      <c r="B28" s="230">
        <v>73829</v>
      </c>
      <c r="C28" s="231">
        <v>477.53492394583009</v>
      </c>
      <c r="D28" s="232">
        <v>101.36646764820682</v>
      </c>
      <c r="E28" s="232">
        <v>560.20245865444463</v>
      </c>
      <c r="F28" s="233" t="s">
        <v>165</v>
      </c>
      <c r="G28" s="230" t="s">
        <v>166</v>
      </c>
    </row>
    <row r="29" spans="1:12" ht="24.75" customHeight="1" x14ac:dyDescent="0.25">
      <c r="A29" s="13"/>
      <c r="B29" s="14"/>
      <c r="C29" s="14"/>
      <c r="D29" s="15"/>
      <c r="E29" s="15"/>
    </row>
    <row r="30" spans="1:12" s="138" customFormat="1" ht="31.5" customHeight="1" x14ac:dyDescent="0.2">
      <c r="A30" s="274" t="s">
        <v>98</v>
      </c>
      <c r="B30" s="274"/>
      <c r="C30" s="274"/>
      <c r="D30" s="274"/>
      <c r="E30" s="274"/>
      <c r="F30" s="274"/>
      <c r="G30" s="274"/>
    </row>
    <row r="31" spans="1:12" s="138" customFormat="1" ht="20.25" customHeight="1" x14ac:dyDescent="0.2">
      <c r="A31" s="274" t="s">
        <v>93</v>
      </c>
      <c r="B31" s="274"/>
      <c r="C31" s="274"/>
      <c r="D31" s="274"/>
      <c r="E31" s="274"/>
      <c r="F31" s="274"/>
      <c r="G31" s="274"/>
    </row>
    <row r="32" spans="1:12" s="138" customFormat="1" ht="16.5" customHeight="1" x14ac:dyDescent="0.2">
      <c r="A32" s="265" t="s">
        <v>140</v>
      </c>
      <c r="B32" s="265"/>
      <c r="C32" s="265"/>
      <c r="D32" s="265"/>
      <c r="E32" s="265"/>
      <c r="F32" s="265"/>
      <c r="G32" s="265"/>
      <c r="L32" s="137"/>
    </row>
    <row r="33" spans="1:7" ht="20.25" customHeight="1" x14ac:dyDescent="0.2">
      <c r="A33" s="265"/>
      <c r="B33" s="265"/>
      <c r="C33" s="265"/>
      <c r="D33" s="265"/>
      <c r="E33" s="265"/>
      <c r="F33" s="265"/>
      <c r="G33" s="265"/>
    </row>
    <row r="34" spans="1:7" ht="31.5" customHeight="1" x14ac:dyDescent="0.2">
      <c r="A34" s="265" t="s">
        <v>141</v>
      </c>
      <c r="B34" s="265"/>
      <c r="C34" s="265"/>
      <c r="D34" s="265"/>
      <c r="E34" s="265"/>
      <c r="F34" s="265"/>
      <c r="G34" s="265"/>
    </row>
  </sheetData>
  <mergeCells count="15">
    <mergeCell ref="A34:G34"/>
    <mergeCell ref="C10:C11"/>
    <mergeCell ref="A10:A11"/>
    <mergeCell ref="B10:B11"/>
    <mergeCell ref="E10:E11"/>
    <mergeCell ref="D10:D11"/>
    <mergeCell ref="A30:G30"/>
    <mergeCell ref="A31:G31"/>
    <mergeCell ref="A32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110</v>
      </c>
      <c r="C2" s="167"/>
    </row>
    <row r="3" spans="1:10" ht="36.75" customHeight="1" x14ac:dyDescent="0.25">
      <c r="B3" s="165" t="s">
        <v>101</v>
      </c>
      <c r="C3" s="153" t="s">
        <v>100</v>
      </c>
      <c r="D3" s="154" t="s">
        <v>103</v>
      </c>
      <c r="E3" s="152" t="s">
        <v>107</v>
      </c>
      <c r="F3" s="163" t="s">
        <v>102</v>
      </c>
    </row>
    <row r="4" spans="1:10" s="162" customFormat="1" ht="38.25" customHeight="1" x14ac:dyDescent="0.2">
      <c r="A4" s="164" t="s">
        <v>108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38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109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28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29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39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30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72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31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32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112</v>
      </c>
      <c r="C16" s="172" t="s">
        <v>113</v>
      </c>
    </row>
    <row r="17" spans="1:6" x14ac:dyDescent="0.25">
      <c r="A17" s="173" t="s">
        <v>104</v>
      </c>
      <c r="B17" s="173" t="e">
        <f>'u RUJNU 2023.'!B28-#REF!</f>
        <v>#REF!</v>
      </c>
      <c r="C17" s="173" t="e">
        <f>'u RUJNU 2023.'!E28-#REF!</f>
        <v>#REF!</v>
      </c>
    </row>
    <row r="18" spans="1:6" x14ac:dyDescent="0.25">
      <c r="A18" s="173" t="s">
        <v>105</v>
      </c>
      <c r="B18" s="173" t="e">
        <f>'u RUJNU 2023.'!B36-#REF!</f>
        <v>#REF!</v>
      </c>
      <c r="C18" s="173" t="e">
        <f>'u RUJNU 2023.'!E36-#REF!</f>
        <v>#REF!</v>
      </c>
    </row>
    <row r="19" spans="1:6" x14ac:dyDescent="0.25">
      <c r="A19" s="173" t="s">
        <v>111</v>
      </c>
      <c r="B19" s="173" t="e">
        <f>'u RUJNU 2023.'!B43-#REF!</f>
        <v>#REF!</v>
      </c>
      <c r="C19" s="173" t="e">
        <f>'u RUJNU 2023.'!E43-#REF!</f>
        <v>#REF!</v>
      </c>
    </row>
    <row r="20" spans="1:6" x14ac:dyDescent="0.25">
      <c r="A20" s="159" t="s">
        <v>106</v>
      </c>
      <c r="B20" s="170" t="e">
        <f>'u RUJNU 2023.'!B45-#REF!</f>
        <v>#REF!</v>
      </c>
      <c r="C20" s="159" t="e">
        <f>'u RUJNU 2023.'!E45-#REF!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117</v>
      </c>
      <c r="C25" s="174" t="s">
        <v>119</v>
      </c>
      <c r="D25" s="171" t="s">
        <v>120</v>
      </c>
      <c r="E25" s="171" t="s">
        <v>121</v>
      </c>
    </row>
    <row r="26" spans="1:6" x14ac:dyDescent="0.25">
      <c r="A26" s="151" t="s">
        <v>114</v>
      </c>
      <c r="B26" s="173" t="e">
        <f>'u RUJNU 2023.'!B25-#REF!</f>
        <v>#REF!</v>
      </c>
      <c r="C26" s="173" t="e">
        <f>('u RUJNU 2023.'!B32+'u RUJNU 2023.'!B33)-(#REF!+#REF!)</f>
        <v>#REF!</v>
      </c>
      <c r="D26" s="173" t="e">
        <f>'u RUJNU 2023.'!E25-#REF!</f>
        <v>#REF!</v>
      </c>
      <c r="E26" s="173" t="e">
        <f>('u RUJNU 2023.'!E32+'u RUJNU 2023.'!E33)-(#REF!+#REF!)</f>
        <v>#REF!</v>
      </c>
    </row>
    <row r="27" spans="1:6" x14ac:dyDescent="0.25">
      <c r="A27" s="151" t="s">
        <v>116</v>
      </c>
      <c r="B27" s="173" t="e">
        <f>'u RUJNU 2023.'!B26-#REF!</f>
        <v>#REF!</v>
      </c>
      <c r="C27" s="173" t="e">
        <f>'u RUJNU 2023.'!B34-#REF!</f>
        <v>#REF!</v>
      </c>
      <c r="D27" s="173" t="e">
        <f>'u RUJNU 2023.'!E26-#REF!</f>
        <v>#REF!</v>
      </c>
      <c r="E27" s="173" t="e">
        <f>'u RUJNU 2023.'!E34-#REF!</f>
        <v>#REF!</v>
      </c>
    </row>
    <row r="28" spans="1:6" x14ac:dyDescent="0.25">
      <c r="A28" s="151" t="s">
        <v>115</v>
      </c>
      <c r="B28" s="173" t="e">
        <f>'u RUJNU 2023.'!B27-#REF!</f>
        <v>#REF!</v>
      </c>
      <c r="C28" s="173" t="e">
        <f>'u RUJNU 2023.'!B35-#REF!</f>
        <v>#REF!</v>
      </c>
      <c r="D28" s="173" t="e">
        <f>'u RUJNU 2023.'!E27-#REF!</f>
        <v>#REF!</v>
      </c>
      <c r="E28" s="173" t="e">
        <f>'u RUJNU 2023.'!E35-#REF!</f>
        <v>#REF!</v>
      </c>
    </row>
    <row r="29" spans="1:6" x14ac:dyDescent="0.25">
      <c r="A29" s="151" t="s">
        <v>118</v>
      </c>
      <c r="B29" s="173" t="e">
        <f>'u RUJNU 2023.'!B28-#REF!</f>
        <v>#REF!</v>
      </c>
      <c r="C29" s="173" t="e">
        <f>'u RUJNU 2023.'!B36-#REF!</f>
        <v>#REF!</v>
      </c>
      <c r="D29" s="173" t="e">
        <f>'u RUJNU 2023.'!E28-#REF!</f>
        <v>#REF!</v>
      </c>
      <c r="E29" s="173" t="e">
        <f>'u RUJNU 2023.'!E36-#REF!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RUJNU 2023.</vt:lpstr>
      <vt:lpstr>u RUJNU 2023.-prema svotama</vt:lpstr>
      <vt:lpstr>u RUJNU 2023.-svote bez MU</vt:lpstr>
      <vt:lpstr>DOM u RUJNU 2023.</vt:lpstr>
      <vt:lpstr>kontrola (2)</vt:lpstr>
      <vt:lpstr>'DOM u RUJNU 2023.'!Podrucje_ispisa</vt:lpstr>
      <vt:lpstr>'u RUJNU 2023.'!Podrucje_ispisa</vt:lpstr>
      <vt:lpstr>'u RUJNU 2023.-prema svotama'!Podrucje_ispisa</vt:lpstr>
      <vt:lpstr>'u RUJNU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2023-09-07T12:44:03Z</cp:lastPrinted>
  <dcterms:created xsi:type="dcterms:W3CDTF">2012-01-05T13:22:43Z</dcterms:created>
  <dcterms:modified xsi:type="dcterms:W3CDTF">2023-09-11T10:58:07Z</dcterms:modified>
</cp:coreProperties>
</file>