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/>
  </bookViews>
  <sheets>
    <sheet name="u OŽUJKU 2024." sheetId="7" r:id="rId1"/>
    <sheet name="u OŽUJKU 2023.-prema svotama" sheetId="6" r:id="rId2"/>
    <sheet name="u OŽUJKU 2023.-svote bez MU" sheetId="8" r:id="rId3"/>
    <sheet name="DOM u OŽUJKU 2023." sheetId="11" r:id="rId4"/>
    <sheet name="kontrola (2)" sheetId="14" state="hidden" r:id="rId5"/>
  </sheets>
  <definedNames>
    <definedName name="_xlnm.Print_Area" localSheetId="3">'DOM u OŽUJKU 2023.'!$A$1:$G$37</definedName>
    <definedName name="_xlnm.Print_Area" localSheetId="1">'u OŽUJKU 2023.-prema svotama'!$A$1:$R$77</definedName>
    <definedName name="_xlnm.Print_Area" localSheetId="2">'u OŽUJKU 2023.-svote bez MU'!$A$1:$R$73</definedName>
    <definedName name="_xlnm.Print_Area" localSheetId="0">'u OŽUJKU 2024.'!$A$1:$G$57</definedName>
  </definedNames>
  <calcPr calcId="162913"/>
</workbook>
</file>

<file path=xl/calcChain.xml><?xml version="1.0" encoding="utf-8"?>
<calcChain xmlns="http://schemas.openxmlformats.org/spreadsheetml/2006/main"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<sst xmlns="http://schemas.openxmlformats.org/spreadsheetml/2006/main" count="520" uniqueCount="169">
  <si>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</si>
  <si>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</si>
  <si>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</si>
  <si>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</si>
  <si>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</si>
  <si>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</si>
  <si>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</si>
  <si>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</si>
  <si>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</si>
  <si>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</si>
  <si>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</si>
  <si>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</si>
  <si>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</si>
  <si>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</si>
  <si>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</si>
  <si>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</si>
  <si>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</si>
  <si>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</si>
  <si>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</si>
  <si>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</si>
  <si>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</si>
  <si>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</si>
  <si>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</si>
  <si>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</si>
  <si>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</si>
  <si>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</si>
  <si>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</si>
  <si>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</si>
  <si>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</si>
  <si>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</si>
  <si>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</si>
  <si>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</si>
  <si>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</si>
  <si>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</si>
  <si>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</si>
  <si>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</si>
  <si>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</si>
  <si>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</si>
  <si>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</si>
  <si>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</si>
  <si>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</si>
  <si>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</si>
  <si>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</si>
  <si>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</si>
  <si>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</si>
  <si>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</si>
  <si>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</si>
  <si>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</si>
  <si>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</si>
  <si>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</si>
  <si>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</si>
  <si>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</si>
  <si>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</si>
  <si>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</si>
  <si>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</si>
  <si>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</si>
  <si>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</si>
  <si>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</si>
  <si>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</si>
  <si>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</si>
  <si>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</si>
  <si>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</si>
  <si>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</si>
  <si>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</si>
  <si>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</si>
  <si>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</si>
  <si>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</si>
  <si>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</si>
  <si>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</si>
  <si>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</si>
  <si>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</si>
  <si>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</si>
  <si>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</si>
  <si>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</si>
  <si>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</si>
  <si>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</si>
  <si>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</si>
  <si>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</si>
  <si>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</si>
  <si>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</si>
  <si>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</si>
  <si>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</si>
  <si>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</si>
  <si>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</si>
  <si>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</si>
  <si>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</si>
  <si>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</si>
  <si>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</si>
  <si>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</si>
  <si>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</si>
  <si>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</si>
  <si>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</si>
  <si>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</si>
  <si>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</si>
  <si>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</si>
  <si>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</si>
  <si>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</si>
  <si>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</si>
  <si>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</si>
  <si>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</si>
  <si>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</si>
  <si>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</si>
  <si>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</si>
  <si>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</si>
  <si>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</si>
  <si>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</si>
  <si>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</si>
  <si>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</si>
  <si>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</si>
  <si>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</si>
  <si>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</si>
  <si>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</si>
  <si>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</si>
  <si>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</si>
  <si>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</si>
  <si>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</si>
  <si>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</si>
  <si>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</si>
  <si>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</si>
  <si>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</si>
  <si>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</si>
  <si>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</si>
  <si>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</si>
  <si>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</si>
  <si>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</si>
  <si>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</si>
  <si>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</si>
  <si>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</si>
  <si>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</si>
  <si>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</si>
  <si>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</si>
  <si>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</si>
  <si>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</si>
  <si>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</si>
  <si>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</si>
  <si>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</si>
  <si>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</si>
  <si>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</si>
  <si>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</si>
  <si>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-</t>
  </si>
  <si>
    <t>za veljaču 2024. (isplata u ožujku 2024.)</t>
  </si>
  <si>
    <t xml:space="preserve">         </t>
  </si>
  <si>
    <t xml:space="preserve">          </t>
  </si>
  <si>
    <t>31 07 19</t>
  </si>
  <si>
    <t>80 03</t>
  </si>
  <si>
    <t>42 04 21</t>
  </si>
  <si>
    <t>69 08</t>
  </si>
  <si>
    <t>24 06 25</t>
  </si>
  <si>
    <t>79 02</t>
  </si>
  <si>
    <t>31 00 23</t>
  </si>
  <si>
    <t>79 11</t>
  </si>
  <si>
    <t>34 02 24</t>
  </si>
  <si>
    <t>73 02</t>
  </si>
  <si>
    <t xml:space="preserve">35 11 14 </t>
  </si>
  <si>
    <t>68 01</t>
  </si>
  <si>
    <t>31 07 12</t>
  </si>
  <si>
    <t>78 09</t>
  </si>
  <si>
    <t>25 08 26</t>
  </si>
  <si>
    <t>73 07</t>
  </si>
  <si>
    <t>31 05 01</t>
  </si>
  <si>
    <t>78 07</t>
  </si>
  <si>
    <t>33 01 09</t>
  </si>
  <si>
    <t>71 01</t>
  </si>
  <si>
    <t>25 08 17</t>
  </si>
  <si>
    <t xml:space="preserve"> 73 09</t>
  </si>
  <si>
    <t>73 01</t>
  </si>
  <si>
    <t>31 04 23</t>
  </si>
  <si>
    <t>Prosječna mirovina umanjena je za porez.</t>
  </si>
  <si>
    <t>Od siječnja 2024. u primjeni je članak 1. Zakona o izmjenama Zakona o dodatku na mirovine ostvarene prema Zakonu o mirovinskom osiguranju (NN 156/23).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</si>
</sst>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18" fillId="2" borderId="0" xfId="0" applyFont="1" applyFill="1"/>
    <xf numFmtId="0" fontId="7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15" fillId="2" borderId="0" xfId="0" applyFont="1" applyFill="1"/>
    <xf numFmtId="0" fontId="7" fillId="2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tabSelected="1" zoomScaleNormal="100" workbookViewId="0">
      <selection activeCell="J19" sqref="J19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140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6" t="s">
        <v>64</v>
      </c>
      <c r="Y9" s="42" t="s">
        <v>133</v>
      </c>
      <c r="Z9" s="237" t="s">
        <v>133</v>
      </c>
      <c r="AA9" s="238"/>
      <c r="AB9" s="238"/>
      <c r="AC9" s="238"/>
      <c r="AD9" s="238"/>
    </row>
    <row r="10" spans="1:30" x14ac:dyDescent="0.2">
      <c r="A10" s="30"/>
      <c r="B10" s="30"/>
      <c r="C10" s="52"/>
      <c r="D10" s="52"/>
      <c r="E10" s="30"/>
      <c r="G10" s="52"/>
      <c r="X10" s="42"/>
      <c r="Y10" s="239" t="s">
        <v>130</v>
      </c>
      <c r="Z10" s="240" t="s">
        <v>130</v>
      </c>
      <c r="AA10" s="237"/>
      <c r="AB10" s="237"/>
      <c r="AC10" s="237"/>
      <c r="AD10" s="237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6" t="s">
        <v>65</v>
      </c>
      <c r="X11" s="42"/>
      <c r="Y11" s="241" t="s">
        <v>131</v>
      </c>
      <c r="Z11" s="242" t="s">
        <v>132</v>
      </c>
      <c r="AA11" s="237"/>
      <c r="AB11" s="237"/>
      <c r="AC11" s="237"/>
      <c r="AD11" s="237"/>
    </row>
    <row r="12" spans="1:30" ht="20.25" customHeight="1" x14ac:dyDescent="0.2">
      <c r="A12" s="182" t="s">
        <v>114</v>
      </c>
      <c r="B12" s="72">
        <f>R12</f>
        <v>503370</v>
      </c>
      <c r="C12" s="73">
        <f>S12</f>
        <v>483.9</v>
      </c>
      <c r="D12" s="73">
        <f>Y12</f>
        <v>467.66</v>
      </c>
      <c r="E12" s="71">
        <f>T12</f>
        <v>407725</v>
      </c>
      <c r="F12" s="73">
        <f>U12</f>
        <v>565.35</v>
      </c>
      <c r="G12" s="73">
        <f>Z12</f>
        <v>560.35</v>
      </c>
      <c r="Q12" s="41" t="s">
        <v>51</v>
      </c>
      <c r="R12" s="41">
        <v>503370</v>
      </c>
      <c r="S12" s="41">
        <v>483.9</v>
      </c>
      <c r="T12" s="243">
        <v>407725</v>
      </c>
      <c r="U12" s="243">
        <v>565.35</v>
      </c>
      <c r="X12" s="42"/>
      <c r="Y12" s="42">
        <v>467.66</v>
      </c>
      <c r="Z12" s="237">
        <v>560.35</v>
      </c>
      <c r="AA12" s="237"/>
      <c r="AB12" s="237"/>
      <c r="AC12" s="237"/>
      <c r="AD12" s="237"/>
    </row>
    <row r="13" spans="1:30" ht="20.25" customHeight="1" x14ac:dyDescent="0.2">
      <c r="A13" s="183" t="s">
        <v>37</v>
      </c>
      <c r="B13" s="74">
        <f>R14</f>
        <v>53549</v>
      </c>
      <c r="C13" s="75">
        <f>S14</f>
        <v>614.92999999999995</v>
      </c>
      <c r="D13" s="75">
        <f>Y14</f>
        <v>612.13</v>
      </c>
      <c r="E13" s="76">
        <f>T14</f>
        <v>47332</v>
      </c>
      <c r="F13" s="75">
        <f>U14</f>
        <v>645.51</v>
      </c>
      <c r="G13" s="75">
        <f>Z14</f>
        <v>643.29999999999995</v>
      </c>
      <c r="Q13" s="41" t="s">
        <v>52</v>
      </c>
      <c r="R13" s="41">
        <v>212170</v>
      </c>
      <c r="S13" s="41">
        <v>463.23</v>
      </c>
      <c r="T13" s="243">
        <v>176417</v>
      </c>
      <c r="U13" s="243">
        <v>512.51</v>
      </c>
      <c r="X13" s="42"/>
      <c r="Y13" s="42">
        <v>454.98</v>
      </c>
      <c r="Z13" s="237">
        <v>506.92</v>
      </c>
      <c r="AA13" s="237"/>
      <c r="AB13" s="237"/>
      <c r="AC13" s="237"/>
      <c r="AD13" s="237"/>
    </row>
    <row r="14" spans="1:30" ht="20.25" customHeight="1" x14ac:dyDescent="0.2">
      <c r="A14" s="183" t="s">
        <v>68</v>
      </c>
      <c r="B14" s="74">
        <f>R16</f>
        <v>75257</v>
      </c>
      <c r="C14" s="75">
        <f>S16</f>
        <v>424.16</v>
      </c>
      <c r="D14" s="75">
        <f>Y16</f>
        <v>406.95</v>
      </c>
      <c r="E14" s="76">
        <f>T16</f>
        <v>65341</v>
      </c>
      <c r="F14" s="75">
        <f>U16</f>
        <v>476.27</v>
      </c>
      <c r="G14" s="75">
        <f>Z16</f>
        <v>464.07</v>
      </c>
      <c r="Q14" s="41" t="s">
        <v>53</v>
      </c>
      <c r="R14" s="41">
        <v>53549</v>
      </c>
      <c r="S14" s="41">
        <v>614.92999999999995</v>
      </c>
      <c r="T14" s="243">
        <v>47332</v>
      </c>
      <c r="U14" s="243">
        <v>645.51</v>
      </c>
      <c r="X14" s="42"/>
      <c r="Y14" s="42">
        <v>612.13</v>
      </c>
      <c r="Z14" s="237">
        <v>643.29999999999995</v>
      </c>
      <c r="AA14" s="237"/>
      <c r="AB14" s="237"/>
      <c r="AC14" s="237"/>
      <c r="AD14" s="237"/>
    </row>
    <row r="15" spans="1:30" ht="15.75" x14ac:dyDescent="0.2">
      <c r="A15" s="143" t="s">
        <v>27</v>
      </c>
      <c r="B15" s="144">
        <f>R18</f>
        <v>632176</v>
      </c>
      <c r="C15" s="145">
        <f>S18</f>
        <v>487.88</v>
      </c>
      <c r="D15" s="145">
        <f>Y18</f>
        <v>473.96</v>
      </c>
      <c r="E15" s="150">
        <f>T18</f>
        <v>520398</v>
      </c>
      <c r="F15" s="145">
        <f>U18</f>
        <v>561.45000000000005</v>
      </c>
      <c r="G15" s="145">
        <f>Z18</f>
        <v>556.66999999999996</v>
      </c>
      <c r="Q15" s="41" t="s">
        <v>54</v>
      </c>
      <c r="R15" s="41">
        <v>385</v>
      </c>
      <c r="S15" s="41">
        <v>506.89</v>
      </c>
      <c r="T15" s="243">
        <v>377</v>
      </c>
      <c r="U15" s="243">
        <v>507.32</v>
      </c>
      <c r="X15" s="42"/>
      <c r="Y15" s="42">
        <v>506.48</v>
      </c>
      <c r="Z15" s="237">
        <v>506.91</v>
      </c>
      <c r="AA15" s="237"/>
      <c r="AB15" s="237"/>
      <c r="AC15" s="237"/>
      <c r="AD15" s="237"/>
    </row>
    <row r="16" spans="1:30" ht="17.25" customHeight="1" x14ac:dyDescent="0.2">
      <c r="A16" s="184" t="s">
        <v>28</v>
      </c>
      <c r="B16" s="74">
        <f>R13</f>
        <v>212170</v>
      </c>
      <c r="C16" s="75">
        <f>S13</f>
        <v>463.23</v>
      </c>
      <c r="D16" s="75">
        <f>Y13</f>
        <v>454.98</v>
      </c>
      <c r="E16" s="76">
        <f>T13</f>
        <v>176417</v>
      </c>
      <c r="F16" s="75">
        <f>U13</f>
        <v>512.51</v>
      </c>
      <c r="G16" s="75">
        <f>Z13</f>
        <v>506.92</v>
      </c>
      <c r="Q16" s="41" t="s">
        <v>55</v>
      </c>
      <c r="R16" s="41">
        <v>75257</v>
      </c>
      <c r="S16" s="41">
        <v>424.16</v>
      </c>
      <c r="T16" s="243">
        <v>65341</v>
      </c>
      <c r="U16" s="243">
        <v>476.27</v>
      </c>
      <c r="X16" s="42"/>
      <c r="Y16" s="42">
        <v>406.95</v>
      </c>
      <c r="Z16" s="237">
        <v>464.07</v>
      </c>
      <c r="AA16" s="237"/>
      <c r="AB16" s="237"/>
      <c r="AC16" s="237"/>
      <c r="AD16" s="237"/>
    </row>
    <row r="17" spans="1:30" ht="25.5" customHeight="1" x14ac:dyDescent="0.2">
      <c r="A17" s="185" t="s">
        <v>38</v>
      </c>
      <c r="B17" s="74">
        <f>R15</f>
        <v>385</v>
      </c>
      <c r="C17" s="75">
        <f>S15</f>
        <v>506.89</v>
      </c>
      <c r="D17" s="75">
        <f>Y15</f>
        <v>506.48</v>
      </c>
      <c r="E17" s="76">
        <f>T15</f>
        <v>377</v>
      </c>
      <c r="F17" s="75">
        <f>U15</f>
        <v>507.32</v>
      </c>
      <c r="G17" s="75">
        <f>Z15</f>
        <v>506.91</v>
      </c>
      <c r="Q17" s="41" t="s">
        <v>56</v>
      </c>
      <c r="R17" s="41">
        <v>844731</v>
      </c>
      <c r="S17" s="41">
        <v>481.7</v>
      </c>
      <c r="T17" s="243">
        <v>697192</v>
      </c>
      <c r="U17" s="243">
        <v>549.04</v>
      </c>
      <c r="W17" s="42">
        <f>SUM(T12:T16)-T17</f>
        <v>0</v>
      </c>
      <c r="X17" s="42">
        <f>SUM(R17,R19,R20)-R21</f>
        <v>0</v>
      </c>
      <c r="Y17" s="42">
        <v>469.02</v>
      </c>
      <c r="Z17" s="237">
        <v>543.39</v>
      </c>
      <c r="AA17" s="41"/>
      <c r="AB17" s="42"/>
      <c r="AC17" s="237"/>
      <c r="AD17" s="237"/>
    </row>
    <row r="18" spans="1:30" ht="15.75" x14ac:dyDescent="0.2">
      <c r="A18" s="143" t="s">
        <v>29</v>
      </c>
      <c r="B18" s="144">
        <f>R17</f>
        <v>844731</v>
      </c>
      <c r="C18" s="145">
        <f>S17</f>
        <v>481.7</v>
      </c>
      <c r="D18" s="145">
        <f>Y17</f>
        <v>469.02</v>
      </c>
      <c r="E18" s="150">
        <f>T17</f>
        <v>697192</v>
      </c>
      <c r="F18" s="145">
        <f>U17</f>
        <v>549.04</v>
      </c>
      <c r="G18" s="145">
        <f>Z17</f>
        <v>543.39</v>
      </c>
      <c r="Q18" s="41" t="s">
        <v>57</v>
      </c>
      <c r="R18" s="41">
        <v>632176</v>
      </c>
      <c r="S18" s="41">
        <v>487.88</v>
      </c>
      <c r="T18" s="243">
        <v>520398</v>
      </c>
      <c r="U18" s="243">
        <v>561.45000000000005</v>
      </c>
      <c r="W18" s="42">
        <f>SUM(T12,T14,T16)-T18</f>
        <v>0</v>
      </c>
      <c r="X18" s="42"/>
      <c r="Y18" s="42">
        <v>473.96</v>
      </c>
      <c r="Z18" s="237">
        <v>556.66999999999996</v>
      </c>
      <c r="AA18" s="41"/>
      <c r="AB18" s="42"/>
      <c r="AC18" s="237"/>
      <c r="AD18" s="237"/>
    </row>
    <row r="19" spans="1:30" ht="15.75" customHeight="1" x14ac:dyDescent="0.2">
      <c r="A19" s="184" t="s">
        <v>115</v>
      </c>
      <c r="B19" s="74">
        <f>R19</f>
        <v>93097</v>
      </c>
      <c r="C19" s="75">
        <f>S19</f>
        <v>359.24</v>
      </c>
      <c r="D19" s="75">
        <f>Y19</f>
        <v>354.89</v>
      </c>
      <c r="E19" s="76">
        <f>T19</f>
        <v>88020</v>
      </c>
      <c r="F19" s="75">
        <f>U19</f>
        <v>375</v>
      </c>
      <c r="G19" s="75">
        <f>Z19</f>
        <v>370.99</v>
      </c>
      <c r="Q19" s="41" t="s">
        <v>58</v>
      </c>
      <c r="R19" s="41">
        <v>93097</v>
      </c>
      <c r="S19" s="41">
        <v>359.24</v>
      </c>
      <c r="T19" s="243">
        <v>88020</v>
      </c>
      <c r="U19" s="243">
        <v>375</v>
      </c>
      <c r="X19" s="42"/>
      <c r="Y19" s="42">
        <v>354.89</v>
      </c>
      <c r="Z19" s="237">
        <v>370.99</v>
      </c>
      <c r="AA19" s="41"/>
      <c r="AB19" s="42"/>
      <c r="AC19" s="237"/>
      <c r="AD19" s="237"/>
    </row>
    <row r="20" spans="1:30" s="28" customFormat="1" ht="15.75" customHeight="1" x14ac:dyDescent="0.2">
      <c r="A20" s="184" t="s">
        <v>116</v>
      </c>
      <c r="B20" s="74">
        <f>R20</f>
        <v>194016</v>
      </c>
      <c r="C20" s="75">
        <f>S20</f>
        <v>377.58</v>
      </c>
      <c r="D20" s="75">
        <f>Y20</f>
        <v>377.58</v>
      </c>
      <c r="E20" s="76">
        <f>T20</f>
        <v>160893</v>
      </c>
      <c r="F20" s="75">
        <f>U20</f>
        <v>432.58</v>
      </c>
      <c r="G20" s="75">
        <f>Z20</f>
        <v>432.58</v>
      </c>
      <c r="I20" s="29"/>
      <c r="P20" s="39"/>
      <c r="Q20" s="244" t="s">
        <v>59</v>
      </c>
      <c r="R20" s="244">
        <v>194016</v>
      </c>
      <c r="S20" s="244">
        <v>377.58</v>
      </c>
      <c r="T20" s="244">
        <v>160893</v>
      </c>
      <c r="U20" s="244">
        <v>432.58</v>
      </c>
      <c r="V20" s="244"/>
      <c r="W20" s="245"/>
      <c r="X20" s="245"/>
      <c r="Y20" s="245">
        <v>377.58</v>
      </c>
      <c r="Z20" s="246">
        <v>432.58</v>
      </c>
      <c r="AA20" s="244"/>
      <c r="AB20" s="245"/>
      <c r="AC20" s="246"/>
      <c r="AD20" s="246"/>
    </row>
    <row r="21" spans="1:30" ht="15.75" customHeight="1" x14ac:dyDescent="0.2">
      <c r="A21" s="143" t="s">
        <v>31</v>
      </c>
      <c r="B21" s="144">
        <f>SUM(R17,R19,R20)</f>
        <v>1131844</v>
      </c>
      <c r="C21" s="145">
        <f>S21</f>
        <v>453.78</v>
      </c>
      <c r="D21" s="145">
        <f>Y21</f>
        <v>441.88</v>
      </c>
      <c r="E21" s="150">
        <f>SUM(E18:E20)</f>
        <v>946105</v>
      </c>
      <c r="F21" s="145">
        <f>U21</f>
        <v>513.04</v>
      </c>
      <c r="G21" s="145">
        <f>Z21</f>
        <v>505.2</v>
      </c>
      <c r="I21" s="24"/>
      <c r="Q21" s="41" t="s">
        <v>60</v>
      </c>
      <c r="R21" s="41">
        <v>1131844</v>
      </c>
      <c r="S21" s="41">
        <v>453.78</v>
      </c>
      <c r="T21" s="41">
        <v>946105</v>
      </c>
      <c r="U21" s="41">
        <v>513.04</v>
      </c>
      <c r="W21" s="42">
        <f>SUM(T17,T19,T20)-T21</f>
        <v>0</v>
      </c>
      <c r="X21" s="42"/>
      <c r="Y21" s="42">
        <v>441.88</v>
      </c>
      <c r="Z21" s="237">
        <v>505.2</v>
      </c>
      <c r="AA21" s="41"/>
      <c r="AB21" s="42"/>
      <c r="AC21" s="237"/>
      <c r="AD21" s="237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7">
        <v>1226806</v>
      </c>
      <c r="S22" s="247">
        <v>495.53</v>
      </c>
      <c r="T22" s="243">
        <v>1040887</v>
      </c>
      <c r="U22" s="243">
        <v>556.85</v>
      </c>
      <c r="X22" s="42"/>
      <c r="Y22" s="42">
        <v>488.24</v>
      </c>
      <c r="Z22" s="237">
        <v>554.17999999999995</v>
      </c>
      <c r="AA22" s="41"/>
      <c r="AB22" s="42"/>
      <c r="AC22" s="237"/>
      <c r="AD22" s="237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48">
        <f>B45-B36-B28-B21-B43</f>
        <v>0</v>
      </c>
      <c r="T23" s="41">
        <f>E45-E43-E36-E28-E21</f>
        <v>0</v>
      </c>
      <c r="U23" s="249">
        <f>((E21*F21)+(E28*F28)+(E36*F36)+(E43*F43))/E45</f>
        <v>556.84611324764353</v>
      </c>
      <c r="V23" s="41">
        <f>T18-T16-T14-T12</f>
        <v>0</v>
      </c>
      <c r="X23" s="42"/>
      <c r="Y23" s="42"/>
      <c r="Z23" s="237"/>
      <c r="AA23" s="41"/>
      <c r="AB23" s="42"/>
      <c r="AC23" s="237"/>
      <c r="AD23" s="237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37"/>
      <c r="AA24" s="41"/>
      <c r="AB24" s="42"/>
      <c r="AC24" s="237"/>
      <c r="AD24" s="237"/>
    </row>
    <row r="25" spans="1:30" ht="18" customHeight="1" x14ac:dyDescent="0.2">
      <c r="A25" s="187" t="s">
        <v>114</v>
      </c>
      <c r="B25" s="71">
        <f t="shared" ref="B25:C27" si="0">R25</f>
        <v>7002</v>
      </c>
      <c r="C25" s="73">
        <f t="shared" si="0"/>
        <v>802.68</v>
      </c>
      <c r="D25" s="73">
        <f>Y25</f>
        <v>801.82</v>
      </c>
      <c r="E25" s="78">
        <f t="shared" ref="E25:F27" si="1">T25</f>
        <v>6916</v>
      </c>
      <c r="F25" s="73">
        <f t="shared" si="1"/>
        <v>806.41</v>
      </c>
      <c r="G25" s="73">
        <f>Z25</f>
        <v>805.57</v>
      </c>
      <c r="R25" s="41">
        <v>7002</v>
      </c>
      <c r="S25" s="41">
        <v>802.68</v>
      </c>
      <c r="T25" s="41">
        <v>6916</v>
      </c>
      <c r="U25" s="41">
        <v>806.41</v>
      </c>
      <c r="X25" s="42"/>
      <c r="Y25" s="42">
        <v>801.82</v>
      </c>
      <c r="Z25" s="237">
        <v>805.57</v>
      </c>
      <c r="AA25" s="41"/>
      <c r="AB25" s="42"/>
      <c r="AC25" s="237"/>
      <c r="AD25" s="237"/>
    </row>
    <row r="26" spans="1:30" ht="18" customHeight="1" x14ac:dyDescent="0.2">
      <c r="A26" s="188" t="s">
        <v>115</v>
      </c>
      <c r="B26" s="76">
        <f t="shared" si="0"/>
        <v>7841</v>
      </c>
      <c r="C26" s="75">
        <f t="shared" si="0"/>
        <v>640.17999999999995</v>
      </c>
      <c r="D26" s="75">
        <f>Y26</f>
        <v>639.22</v>
      </c>
      <c r="E26" s="79">
        <f t="shared" si="1"/>
        <v>7836</v>
      </c>
      <c r="F26" s="75">
        <f t="shared" si="1"/>
        <v>640.42999999999995</v>
      </c>
      <c r="G26" s="75">
        <f>Z26</f>
        <v>639.48</v>
      </c>
      <c r="R26" s="41">
        <v>7841</v>
      </c>
      <c r="S26" s="41">
        <v>640.17999999999995</v>
      </c>
      <c r="T26" s="41">
        <v>7836</v>
      </c>
      <c r="U26" s="41">
        <v>640.42999999999995</v>
      </c>
      <c r="X26" s="42"/>
      <c r="Y26" s="42">
        <v>639.22</v>
      </c>
      <c r="Z26" s="237">
        <v>639.48</v>
      </c>
      <c r="AA26" s="41"/>
      <c r="AB26" s="42"/>
      <c r="AC26" s="237"/>
      <c r="AD26" s="237"/>
    </row>
    <row r="27" spans="1:30" s="28" customFormat="1" ht="18" customHeight="1" x14ac:dyDescent="0.2">
      <c r="A27" s="188" t="s">
        <v>116</v>
      </c>
      <c r="B27" s="76">
        <f t="shared" si="0"/>
        <v>1294</v>
      </c>
      <c r="C27" s="75">
        <f t="shared" si="0"/>
        <v>758.85</v>
      </c>
      <c r="D27" s="75">
        <f>Y27</f>
        <v>758.85</v>
      </c>
      <c r="E27" s="79">
        <f t="shared" si="1"/>
        <v>1284</v>
      </c>
      <c r="F27" s="75">
        <f t="shared" si="1"/>
        <v>762.37</v>
      </c>
      <c r="G27" s="75">
        <f>Z27</f>
        <v>762.37</v>
      </c>
      <c r="P27" s="39"/>
      <c r="Q27" s="244"/>
      <c r="R27" s="244">
        <v>1294</v>
      </c>
      <c r="S27" s="244">
        <v>758.85</v>
      </c>
      <c r="T27" s="41">
        <v>1284</v>
      </c>
      <c r="U27" s="41">
        <v>762.37</v>
      </c>
      <c r="V27" s="244"/>
      <c r="W27" s="245"/>
      <c r="X27" s="245"/>
      <c r="Y27" s="245">
        <v>758.85</v>
      </c>
      <c r="Z27" s="246">
        <v>762.37</v>
      </c>
      <c r="AA27" s="244"/>
      <c r="AB27" s="245"/>
      <c r="AC27" s="246"/>
      <c r="AD27" s="246"/>
    </row>
    <row r="28" spans="1:30" ht="15.75" customHeight="1" x14ac:dyDescent="0.2">
      <c r="A28" s="143" t="s">
        <v>1</v>
      </c>
      <c r="B28" s="150">
        <f>SUM(R25:R27)</f>
        <v>16137</v>
      </c>
      <c r="C28" s="145">
        <f>S28</f>
        <v>720.2</v>
      </c>
      <c r="D28" s="145">
        <f>Y28</f>
        <v>719.46</v>
      </c>
      <c r="E28" s="150">
        <f>SUM(E25:E27)</f>
        <v>16036</v>
      </c>
      <c r="F28" s="145">
        <f>U28</f>
        <v>721.78</v>
      </c>
      <c r="G28" s="145">
        <f>Z28</f>
        <v>721.05</v>
      </c>
      <c r="R28" s="41">
        <v>16137</v>
      </c>
      <c r="S28" s="41">
        <v>720.2</v>
      </c>
      <c r="T28" s="41">
        <v>16036</v>
      </c>
      <c r="U28" s="41">
        <v>721.78</v>
      </c>
      <c r="V28" s="41">
        <f>R28-R25-R26-R27</f>
        <v>0</v>
      </c>
      <c r="W28" s="42">
        <f>T28-T25-T26-T27</f>
        <v>0</v>
      </c>
      <c r="X28" s="42"/>
      <c r="Y28" s="42">
        <v>719.46</v>
      </c>
      <c r="Z28" s="237">
        <v>721.05</v>
      </c>
      <c r="AA28" s="41"/>
      <c r="AB28" s="42"/>
      <c r="AC28" s="237"/>
      <c r="AD28" s="237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37"/>
      <c r="AA29" s="237"/>
      <c r="AB29" s="237"/>
      <c r="AC29" s="237"/>
      <c r="AD29" s="237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37"/>
      <c r="AA30" s="237"/>
      <c r="AB30" s="237"/>
      <c r="AC30" s="237"/>
      <c r="AD30" s="237"/>
    </row>
    <row r="31" spans="1:30" x14ac:dyDescent="0.2">
      <c r="A31" s="12" t="s">
        <v>40</v>
      </c>
      <c r="X31" s="42"/>
      <c r="Y31" s="42"/>
      <c r="Z31" s="237"/>
      <c r="AA31" s="237"/>
      <c r="AB31" s="237"/>
      <c r="AC31" s="237"/>
      <c r="AD31" s="237"/>
    </row>
    <row r="32" spans="1:30" ht="17.25" customHeight="1" x14ac:dyDescent="0.2">
      <c r="A32" s="182" t="s">
        <v>42</v>
      </c>
      <c r="B32" s="78">
        <f t="shared" ref="B32:C35" si="2">R32</f>
        <v>2723</v>
      </c>
      <c r="C32" s="80">
        <f t="shared" si="2"/>
        <v>527.27</v>
      </c>
      <c r="D32" s="73">
        <f>Y32</f>
        <v>525.14</v>
      </c>
      <c r="E32" s="78">
        <f t="shared" ref="E32:F35" si="3">T32</f>
        <v>2723</v>
      </c>
      <c r="F32" s="73">
        <f t="shared" si="3"/>
        <v>527.27</v>
      </c>
      <c r="G32" s="73">
        <f>Z32</f>
        <v>525.14</v>
      </c>
      <c r="R32" s="41">
        <v>2723</v>
      </c>
      <c r="S32" s="41">
        <v>527.27</v>
      </c>
      <c r="T32" s="41">
        <v>2723</v>
      </c>
      <c r="U32" s="41">
        <v>527.27</v>
      </c>
      <c r="X32" s="42"/>
      <c r="Y32" s="42">
        <v>525.14</v>
      </c>
      <c r="Z32" s="237">
        <v>525.14</v>
      </c>
      <c r="AA32" s="237"/>
      <c r="AB32" s="237"/>
      <c r="AC32" s="237"/>
      <c r="AD32" s="237"/>
    </row>
    <row r="33" spans="1:30" ht="26.25" customHeight="1" x14ac:dyDescent="0.2">
      <c r="A33" s="186" t="s">
        <v>70</v>
      </c>
      <c r="B33" s="79">
        <f t="shared" si="2"/>
        <v>1697</v>
      </c>
      <c r="C33" s="81">
        <f t="shared" si="2"/>
        <v>696.34</v>
      </c>
      <c r="D33" s="75">
        <f>Y33</f>
        <v>696.4</v>
      </c>
      <c r="E33" s="79">
        <f t="shared" si="3"/>
        <v>1694</v>
      </c>
      <c r="F33" s="82">
        <f t="shared" si="3"/>
        <v>696.62</v>
      </c>
      <c r="G33" s="75">
        <f t="shared" ref="G33:G36" si="4">Z33</f>
        <v>696.68</v>
      </c>
      <c r="R33" s="41">
        <v>1697</v>
      </c>
      <c r="S33" s="41">
        <v>696.34</v>
      </c>
      <c r="T33" s="41">
        <v>1694</v>
      </c>
      <c r="U33" s="41">
        <v>696.62</v>
      </c>
      <c r="X33" s="42"/>
      <c r="Y33" s="42">
        <v>696.4</v>
      </c>
      <c r="Z33" s="237">
        <v>696.68</v>
      </c>
      <c r="AA33" s="237"/>
      <c r="AB33" s="237"/>
      <c r="AC33" s="237"/>
      <c r="AD33" s="237"/>
    </row>
    <row r="34" spans="1:30" ht="17.25" customHeight="1" x14ac:dyDescent="0.2">
      <c r="A34" s="183" t="s">
        <v>115</v>
      </c>
      <c r="B34" s="79">
        <f t="shared" si="2"/>
        <v>52069</v>
      </c>
      <c r="C34" s="81">
        <f t="shared" si="2"/>
        <v>1088.21</v>
      </c>
      <c r="D34" s="75">
        <f>Y34</f>
        <v>1089.67</v>
      </c>
      <c r="E34" s="79">
        <f t="shared" si="3"/>
        <v>51999</v>
      </c>
      <c r="F34" s="82">
        <f t="shared" si="3"/>
        <v>1088.93</v>
      </c>
      <c r="G34" s="75">
        <f t="shared" si="4"/>
        <v>1090.3900000000001</v>
      </c>
      <c r="R34" s="41">
        <v>52069</v>
      </c>
      <c r="S34" s="41">
        <v>1088.21</v>
      </c>
      <c r="T34" s="41">
        <v>51999</v>
      </c>
      <c r="U34" s="41">
        <v>1088.93</v>
      </c>
      <c r="X34" s="42"/>
      <c r="Y34" s="42">
        <v>1089.67</v>
      </c>
      <c r="Z34" s="237">
        <v>1090.3900000000001</v>
      </c>
      <c r="AA34" s="237"/>
      <c r="AB34" s="237"/>
      <c r="AC34" s="237"/>
      <c r="AD34" s="237"/>
    </row>
    <row r="35" spans="1:30" s="28" customFormat="1" ht="17.25" customHeight="1" x14ac:dyDescent="0.2">
      <c r="A35" s="183" t="s">
        <v>116</v>
      </c>
      <c r="B35" s="79">
        <f t="shared" si="2"/>
        <v>15099</v>
      </c>
      <c r="C35" s="81">
        <f t="shared" si="2"/>
        <v>1262.32</v>
      </c>
      <c r="D35" s="75">
        <f>Y35</f>
        <v>1262.32</v>
      </c>
      <c r="E35" s="79">
        <f t="shared" si="3"/>
        <v>15093</v>
      </c>
      <c r="F35" s="82">
        <f t="shared" si="3"/>
        <v>1262.57</v>
      </c>
      <c r="G35" s="75">
        <f t="shared" si="4"/>
        <v>1262.57</v>
      </c>
      <c r="P35" s="39"/>
      <c r="Q35" s="244"/>
      <c r="R35" s="244">
        <v>15099</v>
      </c>
      <c r="S35" s="244">
        <v>1262.32</v>
      </c>
      <c r="T35" s="244">
        <v>15093</v>
      </c>
      <c r="U35" s="244">
        <v>1262.57</v>
      </c>
      <c r="V35" s="244"/>
      <c r="W35" s="245"/>
      <c r="X35" s="245"/>
      <c r="Y35" s="245">
        <v>1262.32</v>
      </c>
      <c r="Z35" s="246">
        <v>1262.57</v>
      </c>
      <c r="AA35" s="246"/>
      <c r="AB35" s="246"/>
      <c r="AC35" s="246"/>
      <c r="AD35" s="246"/>
    </row>
    <row r="36" spans="1:30" ht="17.25" customHeight="1" x14ac:dyDescent="0.2">
      <c r="A36" s="143" t="s">
        <v>1</v>
      </c>
      <c r="B36" s="150">
        <f>SUM(R32:R35)</f>
        <v>71588</v>
      </c>
      <c r="C36" s="195">
        <f>S36</f>
        <v>1094.31</v>
      </c>
      <c r="D36" s="145">
        <f>Y36</f>
        <v>1096.1500000000001</v>
      </c>
      <c r="E36" s="150">
        <f>SUM(E32:E35)</f>
        <v>71509</v>
      </c>
      <c r="F36" s="145">
        <f>U36</f>
        <v>1094.9000000000001</v>
      </c>
      <c r="G36" s="145">
        <f t="shared" si="4"/>
        <v>1096.75</v>
      </c>
      <c r="R36" s="41">
        <v>71588</v>
      </c>
      <c r="S36" s="41">
        <v>1094.31</v>
      </c>
      <c r="T36" s="41">
        <v>71509</v>
      </c>
      <c r="U36" s="41">
        <v>1094.9000000000001</v>
      </c>
      <c r="V36" s="41">
        <f>R36-R32-R33-R34-R35</f>
        <v>0</v>
      </c>
      <c r="W36" s="42">
        <f>T36-T32-T33-T34-T35</f>
        <v>0</v>
      </c>
      <c r="X36" s="42"/>
      <c r="Y36" s="42">
        <v>1096.1500000000001</v>
      </c>
      <c r="Z36" s="237">
        <v>1096.75</v>
      </c>
      <c r="AA36" s="237"/>
      <c r="AB36" s="237"/>
      <c r="AC36" s="237"/>
      <c r="AD36" s="237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37"/>
      <c r="AA37" s="237"/>
      <c r="AB37" s="237"/>
      <c r="AC37" s="237"/>
      <c r="AD37" s="237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37"/>
      <c r="AA38" s="237"/>
      <c r="AB38" s="237"/>
      <c r="AC38" s="237"/>
      <c r="AD38" s="237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37"/>
      <c r="AA39" s="237"/>
      <c r="AB39" s="237"/>
      <c r="AC39" s="237"/>
      <c r="AD39" s="237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37"/>
      <c r="AA40" s="237"/>
      <c r="AB40" s="237"/>
      <c r="AC40" s="237"/>
      <c r="AD40" s="237"/>
    </row>
    <row r="41" spans="1:30" ht="18.75" customHeight="1" x14ac:dyDescent="0.2">
      <c r="A41" s="189" t="s">
        <v>115</v>
      </c>
      <c r="B41" s="63">
        <f>R41</f>
        <v>6113</v>
      </c>
      <c r="C41" s="64">
        <f>S41</f>
        <v>603.19000000000005</v>
      </c>
      <c r="D41" s="64">
        <f>Y41</f>
        <v>603.16</v>
      </c>
      <c r="E41" s="63">
        <f t="shared" ref="E41:F43" si="5">T41</f>
        <v>6113</v>
      </c>
      <c r="F41" s="65">
        <f t="shared" si="5"/>
        <v>603.19000000000005</v>
      </c>
      <c r="G41" s="64">
        <f>Z41</f>
        <v>603.16</v>
      </c>
      <c r="R41" s="41">
        <v>6113</v>
      </c>
      <c r="S41" s="41">
        <v>603.19000000000005</v>
      </c>
      <c r="T41" s="41">
        <v>6113</v>
      </c>
      <c r="U41" s="41">
        <v>603.19000000000005</v>
      </c>
      <c r="X41" s="42"/>
      <c r="Y41" s="42">
        <v>603.16</v>
      </c>
      <c r="Z41" s="237">
        <v>603.16</v>
      </c>
      <c r="AA41" s="237"/>
      <c r="AB41" s="237"/>
      <c r="AC41" s="237"/>
      <c r="AD41" s="237"/>
    </row>
    <row r="42" spans="1:30" s="28" customFormat="1" ht="16.5" customHeight="1" x14ac:dyDescent="0.2">
      <c r="A42" s="183" t="s">
        <v>116</v>
      </c>
      <c r="B42" s="67">
        <f>R42</f>
        <v>1124</v>
      </c>
      <c r="C42" s="68">
        <f>S42</f>
        <v>593.57000000000005</v>
      </c>
      <c r="D42" s="68">
        <f t="shared" ref="D42:D43" si="6">Y42</f>
        <v>593.57000000000005</v>
      </c>
      <c r="E42" s="69">
        <f t="shared" si="5"/>
        <v>1124</v>
      </c>
      <c r="F42" s="70">
        <f t="shared" si="5"/>
        <v>593.57000000000005</v>
      </c>
      <c r="G42" s="68">
        <f>Z42</f>
        <v>593.57000000000005</v>
      </c>
      <c r="P42" s="39"/>
      <c r="Q42" s="244"/>
      <c r="R42" s="41">
        <v>1124</v>
      </c>
      <c r="S42" s="41">
        <v>593.57000000000005</v>
      </c>
      <c r="T42" s="244">
        <v>1124</v>
      </c>
      <c r="U42" s="244">
        <v>593.57000000000005</v>
      </c>
      <c r="V42" s="244"/>
      <c r="W42" s="245"/>
      <c r="X42" s="245"/>
      <c r="Y42" s="245">
        <v>593.57000000000005</v>
      </c>
      <c r="Z42" s="246">
        <v>593.57000000000005</v>
      </c>
      <c r="AA42" s="246"/>
      <c r="AB42" s="246"/>
      <c r="AC42" s="246"/>
      <c r="AD42" s="246"/>
    </row>
    <row r="43" spans="1:30" ht="15" customHeight="1" x14ac:dyDescent="0.2">
      <c r="A43" s="143" t="s">
        <v>1</v>
      </c>
      <c r="B43" s="150">
        <f>SUM(B41:B42)</f>
        <v>7237</v>
      </c>
      <c r="C43" s="145">
        <f>S43</f>
        <v>601.70000000000005</v>
      </c>
      <c r="D43" s="145">
        <f t="shared" si="6"/>
        <v>601.66999999999996</v>
      </c>
      <c r="E43" s="196">
        <f t="shared" si="5"/>
        <v>7237</v>
      </c>
      <c r="F43" s="145">
        <f t="shared" si="5"/>
        <v>601.70000000000005</v>
      </c>
      <c r="G43" s="145">
        <f>Z43</f>
        <v>601.66999999999996</v>
      </c>
      <c r="R43" s="41">
        <v>7237</v>
      </c>
      <c r="S43" s="41">
        <v>601.70000000000005</v>
      </c>
      <c r="T43" s="41">
        <v>7237</v>
      </c>
      <c r="U43" s="41">
        <v>601.70000000000005</v>
      </c>
      <c r="X43" s="42"/>
      <c r="Y43" s="42">
        <v>601.66999999999996</v>
      </c>
      <c r="Z43" s="237">
        <v>601.66999999999996</v>
      </c>
      <c r="AA43" s="237"/>
      <c r="AB43" s="237"/>
      <c r="AC43" s="237"/>
      <c r="AD43" s="237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37"/>
      <c r="AA44" s="237"/>
      <c r="AB44" s="237"/>
      <c r="AC44" s="237"/>
      <c r="AD44" s="237"/>
    </row>
    <row r="45" spans="1:30" ht="18" customHeight="1" x14ac:dyDescent="0.2">
      <c r="A45" s="197" t="s">
        <v>32</v>
      </c>
      <c r="B45" s="198">
        <f>SUM(B21,B28,B36,B43)</f>
        <v>1226806</v>
      </c>
      <c r="C45" s="199">
        <f>S22</f>
        <v>495.53</v>
      </c>
      <c r="D45" s="199">
        <f>Y22</f>
        <v>488.24</v>
      </c>
      <c r="E45" s="200">
        <f>SUM(E21,E28,E36,E43)</f>
        <v>1040887</v>
      </c>
      <c r="F45" s="199">
        <f>U22</f>
        <v>556.85</v>
      </c>
      <c r="G45" s="199">
        <f>Z22</f>
        <v>554.17999999999995</v>
      </c>
      <c r="X45" s="42"/>
      <c r="Y45" s="237"/>
      <c r="Z45" s="237"/>
      <c r="AA45" s="237"/>
      <c r="AB45" s="237"/>
      <c r="AC45" s="237"/>
      <c r="AD45" s="237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37"/>
      <c r="Z46" s="237"/>
      <c r="AA46" s="237"/>
      <c r="AB46" s="237"/>
      <c r="AC46" s="237"/>
      <c r="AD46" s="237"/>
    </row>
    <row r="47" spans="1:30" s="134" customFormat="1" ht="20.25" customHeight="1" x14ac:dyDescent="0.2">
      <c r="A47" s="269" t="s">
        <v>167</v>
      </c>
      <c r="B47" s="269"/>
      <c r="C47" s="269"/>
      <c r="D47" s="269"/>
      <c r="E47" s="269"/>
      <c r="F47" s="269"/>
      <c r="G47" s="269"/>
      <c r="P47" s="135"/>
      <c r="Q47" s="250"/>
      <c r="R47" s="250" t="s">
        <v>66</v>
      </c>
      <c r="S47" s="250"/>
      <c r="T47" s="250"/>
      <c r="U47" s="250"/>
      <c r="V47" s="250"/>
      <c r="W47" s="251"/>
      <c r="X47" s="251"/>
      <c r="Y47" s="252"/>
      <c r="Z47" s="252"/>
      <c r="AA47" s="252"/>
      <c r="AB47" s="252"/>
      <c r="AC47" s="252"/>
      <c r="AD47" s="252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0"/>
      <c r="R48" s="253">
        <f>((B21*C21)+(B28*C28)+(B36*C36)+(B43*C43))/(B21+B28+B36+B43)</f>
        <v>495.53393519431756</v>
      </c>
      <c r="S48" s="253">
        <f>((E21*F21)+(E28*F28)+(E36*F36)+(E43*F43))/(E21+E28+E36+E43)</f>
        <v>556.84611324764353</v>
      </c>
      <c r="T48" s="250"/>
      <c r="U48" s="250"/>
      <c r="V48" s="250"/>
      <c r="W48" s="251"/>
      <c r="X48" s="251"/>
      <c r="Y48" s="253"/>
      <c r="Z48" s="252"/>
      <c r="AA48" s="252"/>
      <c r="AB48" s="252"/>
      <c r="AC48" s="252"/>
      <c r="AD48" s="252"/>
    </row>
    <row r="49" spans="1:30" s="134" customFormat="1" ht="30" customHeight="1" x14ac:dyDescent="0.2">
      <c r="A49" s="260" t="s">
        <v>168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0"/>
      <c r="R49" s="254">
        <f>B21+B28+B36+B43</f>
        <v>1226806</v>
      </c>
      <c r="S49" s="250">
        <f>E21+E28+E36+E43</f>
        <v>1040887</v>
      </c>
      <c r="T49" s="250"/>
      <c r="U49" s="250"/>
      <c r="V49" s="250"/>
      <c r="W49" s="251"/>
      <c r="X49" s="251"/>
      <c r="Y49" s="252"/>
      <c r="Z49" s="252"/>
      <c r="AA49" s="252"/>
      <c r="AB49" s="252"/>
      <c r="AC49" s="252"/>
      <c r="AD49" s="252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0"/>
      <c r="R50" s="255" t="s">
        <v>67</v>
      </c>
      <c r="S50" s="256">
        <f>R22-R49</f>
        <v>0</v>
      </c>
      <c r="T50" s="257">
        <f>S22-R48</f>
        <v>-3.9351943175915949E-3</v>
      </c>
      <c r="U50" s="255">
        <f>S49-T22</f>
        <v>0</v>
      </c>
      <c r="V50" s="257">
        <f>S48-U22</f>
        <v>-3.8867523564931616E-3</v>
      </c>
      <c r="W50" s="251"/>
      <c r="X50" s="251"/>
      <c r="Y50" s="252"/>
      <c r="Z50" s="252"/>
      <c r="AA50" s="252"/>
      <c r="AB50" s="252"/>
      <c r="AC50" s="252"/>
      <c r="AD50" s="252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37"/>
      <c r="Z51" s="237"/>
      <c r="AA51" s="237"/>
      <c r="AB51" s="237"/>
      <c r="AC51" s="237"/>
      <c r="AD51" s="237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37"/>
      <c r="Z52" s="237"/>
      <c r="AA52" s="237"/>
      <c r="AB52" s="237"/>
      <c r="AC52" s="237"/>
      <c r="AD52" s="237"/>
    </row>
    <row r="53" spans="1:30" ht="6.75" customHeight="1" x14ac:dyDescent="0.2">
      <c r="P53" s="40"/>
      <c r="X53" s="42"/>
      <c r="Y53" s="237"/>
      <c r="Z53" s="237"/>
      <c r="AA53" s="237"/>
      <c r="AB53" s="237"/>
      <c r="AC53" s="237"/>
      <c r="AD53" s="237"/>
    </row>
    <row r="54" spans="1:30" ht="9" customHeight="1" x14ac:dyDescent="0.2">
      <c r="X54" s="42"/>
      <c r="Y54" s="237"/>
      <c r="Z54" s="237"/>
      <c r="AA54" s="237"/>
      <c r="AB54" s="237"/>
      <c r="AC54" s="237"/>
      <c r="AD54" s="237"/>
    </row>
    <row r="55" spans="1:30" x14ac:dyDescent="0.2">
      <c r="X55" s="42"/>
      <c r="Y55" s="237"/>
      <c r="Z55" s="237"/>
      <c r="AA55" s="237"/>
      <c r="AB55" s="237"/>
      <c r="AC55" s="237"/>
      <c r="AD55" s="237"/>
    </row>
    <row r="56" spans="1:30" x14ac:dyDescent="0.2">
      <c r="X56" s="42"/>
      <c r="Y56" s="237"/>
      <c r="Z56" s="237"/>
      <c r="AA56" s="237"/>
      <c r="AB56" s="237"/>
      <c r="AC56" s="237"/>
      <c r="AD56" s="237"/>
    </row>
    <row r="57" spans="1:30" x14ac:dyDescent="0.2">
      <c r="Y57" s="258"/>
      <c r="Z57" s="238"/>
      <c r="AA57" s="238"/>
      <c r="AB57" s="238"/>
      <c r="AC57" s="238"/>
      <c r="AD57" s="238"/>
    </row>
    <row r="58" spans="1:30" x14ac:dyDescent="0.2">
      <c r="Y58" s="258"/>
      <c r="Z58" s="238"/>
      <c r="AA58" s="238"/>
      <c r="AB58" s="238"/>
      <c r="AC58" s="238"/>
      <c r="AD58" s="238"/>
    </row>
    <row r="59" spans="1:30" x14ac:dyDescent="0.2">
      <c r="Y59" s="258"/>
      <c r="Z59" s="238"/>
      <c r="AA59" s="238"/>
      <c r="AB59" s="238"/>
      <c r="AC59" s="238"/>
      <c r="AD59" s="238"/>
    </row>
    <row r="60" spans="1:30" x14ac:dyDescent="0.2">
      <c r="Y60" s="258"/>
      <c r="Z60" s="238"/>
      <c r="AA60" s="238"/>
      <c r="AB60" s="238"/>
      <c r="AC60" s="238"/>
      <c r="AD60" s="238"/>
    </row>
    <row r="61" spans="1:30" x14ac:dyDescent="0.2">
      <c r="Y61" s="258"/>
      <c r="Z61" s="238"/>
      <c r="AA61" s="238"/>
      <c r="AB61" s="238"/>
      <c r="AC61" s="238"/>
      <c r="AD61" s="238"/>
    </row>
    <row r="62" spans="1:30" x14ac:dyDescent="0.2">
      <c r="Y62" s="258"/>
      <c r="Z62" s="238"/>
      <c r="AA62" s="238"/>
      <c r="AB62" s="238"/>
      <c r="AC62" s="238"/>
      <c r="AD62" s="238"/>
    </row>
    <row r="63" spans="1:30" x14ac:dyDescent="0.2">
      <c r="Y63" s="258"/>
      <c r="Z63" s="238"/>
      <c r="AA63" s="238"/>
      <c r="AB63" s="238"/>
      <c r="AC63" s="238"/>
      <c r="AD63" s="238"/>
    </row>
    <row r="64" spans="1:30" x14ac:dyDescent="0.2">
      <c r="Y64" s="258"/>
      <c r="Z64" s="238"/>
      <c r="AA64" s="238"/>
      <c r="AB64" s="238"/>
      <c r="AC64" s="238"/>
      <c r="AD64" s="238"/>
    </row>
    <row r="65" spans="25:30" x14ac:dyDescent="0.2">
      <c r="Y65" s="258"/>
      <c r="Z65" s="238"/>
      <c r="AA65" s="238"/>
      <c r="AB65" s="238"/>
      <c r="AC65" s="238"/>
      <c r="AD65" s="238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>
      <selection activeCell="B52" sqref="B52:C69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2" t="s">
        <v>85</v>
      </c>
      <c r="B6" s="282"/>
      <c r="C6" s="282"/>
      <c r="D6" s="282"/>
      <c r="E6" s="282"/>
      <c r="F6" s="282"/>
      <c r="G6" s="282"/>
      <c r="H6" s="282"/>
      <c r="I6" s="282"/>
      <c r="J6" s="282" t="s">
        <v>86</v>
      </c>
      <c r="K6" s="282"/>
      <c r="L6" s="282"/>
      <c r="M6" s="282"/>
      <c r="N6" s="282"/>
      <c r="O6" s="282"/>
      <c r="P6" s="282"/>
      <c r="Q6" s="282"/>
      <c r="R6" s="282"/>
    </row>
    <row r="7" spans="1:18" ht="12.75" x14ac:dyDescent="0.2">
      <c r="A7" s="282" t="s">
        <v>87</v>
      </c>
      <c r="B7" s="282"/>
      <c r="C7" s="282"/>
      <c r="D7" s="282"/>
      <c r="E7" s="282"/>
      <c r="F7" s="282"/>
      <c r="G7" s="282"/>
      <c r="H7" s="282"/>
      <c r="I7" s="282"/>
      <c r="J7" s="282" t="s">
        <v>87</v>
      </c>
      <c r="K7" s="282"/>
      <c r="L7" s="282"/>
      <c r="M7" s="282"/>
      <c r="N7" s="282"/>
      <c r="O7" s="282"/>
      <c r="P7" s="282"/>
      <c r="Q7" s="282"/>
      <c r="R7" s="282"/>
    </row>
    <row r="8" spans="1:18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18" x14ac:dyDescent="0.2">
      <c r="A10" s="276" t="str">
        <f>'u OŽUJKU 2024.'!A6:F6</f>
        <v>za veljaču 2024. (isplata u ožujku 2024.)</v>
      </c>
      <c r="B10" s="276"/>
      <c r="C10" s="276"/>
      <c r="D10" s="276"/>
      <c r="E10" s="276"/>
      <c r="F10" s="276"/>
      <c r="G10" s="276"/>
      <c r="H10" s="276"/>
      <c r="I10" s="276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6" t="str">
        <f>A10</f>
        <v>za veljaču 2024. (isplata u ožujku 2024.)</v>
      </c>
      <c r="K11" s="276"/>
      <c r="L11" s="276"/>
      <c r="M11" s="276"/>
      <c r="N11" s="276"/>
      <c r="O11" s="276"/>
      <c r="P11" s="276"/>
      <c r="Q11" s="276"/>
      <c r="R11" s="276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18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18" ht="39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79105</v>
      </c>
      <c r="C17" s="108">
        <v>34.049999999999997</v>
      </c>
      <c r="D17" s="109">
        <v>57286</v>
      </c>
      <c r="E17" s="110">
        <v>34.159999999999997</v>
      </c>
      <c r="F17" s="109">
        <v>3652</v>
      </c>
      <c r="G17" s="110">
        <v>39.69</v>
      </c>
      <c r="H17" s="109">
        <v>18167</v>
      </c>
      <c r="I17" s="111">
        <v>32.57</v>
      </c>
      <c r="J17" s="106" t="s">
        <v>72</v>
      </c>
      <c r="K17" s="107" t="s">
        <v>141</v>
      </c>
      <c r="L17" s="112" t="s">
        <v>142</v>
      </c>
      <c r="M17" s="109" t="s">
        <v>141</v>
      </c>
      <c r="N17" s="110" t="s">
        <v>142</v>
      </c>
      <c r="O17" s="109" t="s">
        <v>141</v>
      </c>
      <c r="P17" s="113" t="s">
        <v>142</v>
      </c>
      <c r="Q17" s="109" t="s">
        <v>141</v>
      </c>
      <c r="R17" s="111" t="s">
        <v>142</v>
      </c>
    </row>
    <row r="18" spans="1:22" s="90" customFormat="1" x14ac:dyDescent="0.2">
      <c r="A18" s="106" t="s">
        <v>73</v>
      </c>
      <c r="B18" s="107">
        <v>49971</v>
      </c>
      <c r="C18" s="112">
        <v>104.32</v>
      </c>
      <c r="D18" s="109">
        <v>35519</v>
      </c>
      <c r="E18" s="110">
        <v>103.89</v>
      </c>
      <c r="F18" s="109">
        <v>3568</v>
      </c>
      <c r="G18" s="110">
        <v>105.3</v>
      </c>
      <c r="H18" s="109">
        <v>10884</v>
      </c>
      <c r="I18" s="111">
        <v>105.41</v>
      </c>
      <c r="J18" s="106" t="s">
        <v>73</v>
      </c>
      <c r="K18" s="107">
        <v>2</v>
      </c>
      <c r="L18" s="112">
        <v>127.06</v>
      </c>
      <c r="M18" s="109" t="s">
        <v>141</v>
      </c>
      <c r="N18" s="110" t="s">
        <v>142</v>
      </c>
      <c r="O18" s="109">
        <v>2</v>
      </c>
      <c r="P18" s="110">
        <v>127.06</v>
      </c>
      <c r="Q18" s="109" t="s">
        <v>141</v>
      </c>
      <c r="R18" s="111" t="s">
        <v>142</v>
      </c>
    </row>
    <row r="19" spans="1:22" s="90" customFormat="1" x14ac:dyDescent="0.2">
      <c r="A19" s="106" t="s">
        <v>74</v>
      </c>
      <c r="B19" s="107">
        <v>57008</v>
      </c>
      <c r="C19" s="112">
        <v>175.56</v>
      </c>
      <c r="D19" s="109">
        <v>36574</v>
      </c>
      <c r="E19" s="110">
        <v>173.96</v>
      </c>
      <c r="F19" s="109">
        <v>4684</v>
      </c>
      <c r="G19" s="110">
        <v>173.21</v>
      </c>
      <c r="H19" s="109">
        <v>15750</v>
      </c>
      <c r="I19" s="111">
        <v>179.98</v>
      </c>
      <c r="J19" s="106" t="s">
        <v>74</v>
      </c>
      <c r="K19" s="107">
        <v>18</v>
      </c>
      <c r="L19" s="112">
        <v>170.33</v>
      </c>
      <c r="M19" s="109">
        <v>2</v>
      </c>
      <c r="N19" s="110">
        <v>155.72</v>
      </c>
      <c r="O19" s="109">
        <v>15</v>
      </c>
      <c r="P19" s="110">
        <v>170.82</v>
      </c>
      <c r="Q19" s="109">
        <v>1</v>
      </c>
      <c r="R19" s="111">
        <v>192.17</v>
      </c>
    </row>
    <row r="20" spans="1:22" s="90" customFormat="1" x14ac:dyDescent="0.2">
      <c r="A20" s="106" t="s">
        <v>75</v>
      </c>
      <c r="B20" s="107">
        <v>82861</v>
      </c>
      <c r="C20" s="112">
        <v>235.76</v>
      </c>
      <c r="D20" s="109">
        <v>51503</v>
      </c>
      <c r="E20" s="110">
        <v>235.6</v>
      </c>
      <c r="F20" s="109">
        <v>10872</v>
      </c>
      <c r="G20" s="110">
        <v>237.88</v>
      </c>
      <c r="H20" s="109">
        <v>20486</v>
      </c>
      <c r="I20" s="111">
        <v>235.04</v>
      </c>
      <c r="J20" s="106" t="s">
        <v>75</v>
      </c>
      <c r="K20" s="107">
        <v>62</v>
      </c>
      <c r="L20" s="112">
        <v>238.66</v>
      </c>
      <c r="M20" s="109">
        <v>1</v>
      </c>
      <c r="N20" s="110">
        <v>221.71</v>
      </c>
      <c r="O20" s="109">
        <v>56</v>
      </c>
      <c r="P20" s="110">
        <v>239.99</v>
      </c>
      <c r="Q20" s="109">
        <v>5</v>
      </c>
      <c r="R20" s="111">
        <v>227.21</v>
      </c>
      <c r="U20" s="114"/>
    </row>
    <row r="21" spans="1:22" s="90" customFormat="1" x14ac:dyDescent="0.2">
      <c r="A21" s="106" t="s">
        <v>76</v>
      </c>
      <c r="B21" s="107">
        <v>118253</v>
      </c>
      <c r="C21" s="112">
        <v>308.56</v>
      </c>
      <c r="D21" s="109">
        <v>74205</v>
      </c>
      <c r="E21" s="110">
        <v>309.58999999999997</v>
      </c>
      <c r="F21" s="109">
        <v>22116</v>
      </c>
      <c r="G21" s="110">
        <v>308.45</v>
      </c>
      <c r="H21" s="109">
        <v>21932</v>
      </c>
      <c r="I21" s="111">
        <v>305.19</v>
      </c>
      <c r="J21" s="106" t="s">
        <v>76</v>
      </c>
      <c r="K21" s="107">
        <v>136</v>
      </c>
      <c r="L21" s="112">
        <v>307.67</v>
      </c>
      <c r="M21" s="109" t="s">
        <v>141</v>
      </c>
      <c r="N21" s="110" t="s">
        <v>142</v>
      </c>
      <c r="O21" s="109">
        <v>114</v>
      </c>
      <c r="P21" s="110">
        <v>307.94</v>
      </c>
      <c r="Q21" s="109">
        <v>22</v>
      </c>
      <c r="R21" s="111">
        <v>306.23</v>
      </c>
      <c r="U21" s="114"/>
    </row>
    <row r="22" spans="1:22" s="90" customFormat="1" x14ac:dyDescent="0.2">
      <c r="A22" s="106" t="s">
        <v>77</v>
      </c>
      <c r="B22" s="107">
        <v>125494</v>
      </c>
      <c r="C22" s="112">
        <v>372.41</v>
      </c>
      <c r="D22" s="109">
        <v>84564</v>
      </c>
      <c r="E22" s="110">
        <v>371.49</v>
      </c>
      <c r="F22" s="109">
        <v>15987</v>
      </c>
      <c r="G22" s="110">
        <v>372.54</v>
      </c>
      <c r="H22" s="109">
        <v>24943</v>
      </c>
      <c r="I22" s="111">
        <v>375.43</v>
      </c>
      <c r="J22" s="106" t="s">
        <v>77</v>
      </c>
      <c r="K22" s="107">
        <v>694</v>
      </c>
      <c r="L22" s="112">
        <v>382.46</v>
      </c>
      <c r="M22" s="109">
        <v>21</v>
      </c>
      <c r="N22" s="110">
        <v>388.3</v>
      </c>
      <c r="O22" s="109">
        <v>414</v>
      </c>
      <c r="P22" s="110">
        <v>383.27</v>
      </c>
      <c r="Q22" s="109">
        <v>259</v>
      </c>
      <c r="R22" s="111">
        <v>380.69</v>
      </c>
      <c r="U22" s="114"/>
    </row>
    <row r="23" spans="1:22" s="90" customFormat="1" x14ac:dyDescent="0.2">
      <c r="A23" s="106" t="s">
        <v>78</v>
      </c>
      <c r="B23" s="107">
        <v>131749</v>
      </c>
      <c r="C23" s="112">
        <v>432.77</v>
      </c>
      <c r="D23" s="109">
        <v>93032</v>
      </c>
      <c r="E23" s="110">
        <v>434.33</v>
      </c>
      <c r="F23" s="109">
        <v>12264</v>
      </c>
      <c r="G23" s="110">
        <v>428.65</v>
      </c>
      <c r="H23" s="109">
        <v>26453</v>
      </c>
      <c r="I23" s="111">
        <v>429.21</v>
      </c>
      <c r="J23" s="106" t="s">
        <v>78</v>
      </c>
      <c r="K23" s="107">
        <v>2119</v>
      </c>
      <c r="L23" s="112">
        <v>433.73</v>
      </c>
      <c r="M23" s="109">
        <v>9</v>
      </c>
      <c r="N23" s="110">
        <v>427.69</v>
      </c>
      <c r="O23" s="109">
        <v>1611</v>
      </c>
      <c r="P23" s="110">
        <v>432.8</v>
      </c>
      <c r="Q23" s="109">
        <v>499</v>
      </c>
      <c r="R23" s="111">
        <v>436.84</v>
      </c>
      <c r="U23" s="114"/>
      <c r="V23" s="113"/>
    </row>
    <row r="24" spans="1:22" s="90" customFormat="1" x14ac:dyDescent="0.2">
      <c r="A24" s="106" t="s">
        <v>79</v>
      </c>
      <c r="B24" s="107">
        <v>133115</v>
      </c>
      <c r="C24" s="112">
        <v>504.67</v>
      </c>
      <c r="D24" s="109">
        <v>104399</v>
      </c>
      <c r="E24" s="110">
        <v>505.21</v>
      </c>
      <c r="F24" s="109">
        <v>11162</v>
      </c>
      <c r="G24" s="110">
        <v>503.48</v>
      </c>
      <c r="H24" s="109">
        <v>17554</v>
      </c>
      <c r="I24" s="111">
        <v>502.25</v>
      </c>
      <c r="J24" s="106" t="s">
        <v>79</v>
      </c>
      <c r="K24" s="107">
        <v>6772</v>
      </c>
      <c r="L24" s="112">
        <v>509.27</v>
      </c>
      <c r="M24" s="109">
        <v>2419</v>
      </c>
      <c r="N24" s="110">
        <v>510.72</v>
      </c>
      <c r="O24" s="109">
        <v>3855</v>
      </c>
      <c r="P24" s="110">
        <v>508.95</v>
      </c>
      <c r="Q24" s="109">
        <v>498</v>
      </c>
      <c r="R24" s="111">
        <v>504.75</v>
      </c>
    </row>
    <row r="25" spans="1:22" s="90" customFormat="1" x14ac:dyDescent="0.2">
      <c r="A25" s="106" t="s">
        <v>80</v>
      </c>
      <c r="B25" s="107">
        <v>82103</v>
      </c>
      <c r="C25" s="112">
        <v>569.66999999999996</v>
      </c>
      <c r="D25" s="109">
        <v>67609</v>
      </c>
      <c r="E25" s="110">
        <v>569.83000000000004</v>
      </c>
      <c r="F25" s="109">
        <v>3656</v>
      </c>
      <c r="G25" s="110">
        <v>567.86</v>
      </c>
      <c r="H25" s="109">
        <v>10838</v>
      </c>
      <c r="I25" s="111">
        <v>569.32000000000005</v>
      </c>
      <c r="J25" s="106" t="s">
        <v>80</v>
      </c>
      <c r="K25" s="107">
        <v>4106</v>
      </c>
      <c r="L25" s="112">
        <v>569.16999999999996</v>
      </c>
      <c r="M25" s="109">
        <v>828</v>
      </c>
      <c r="N25" s="110">
        <v>567.32000000000005</v>
      </c>
      <c r="O25" s="109">
        <v>2876</v>
      </c>
      <c r="P25" s="110">
        <v>570.27</v>
      </c>
      <c r="Q25" s="109">
        <v>402</v>
      </c>
      <c r="R25" s="111">
        <v>565.20000000000005</v>
      </c>
      <c r="U25" s="115"/>
      <c r="V25" s="115"/>
    </row>
    <row r="26" spans="1:22" s="90" customFormat="1" x14ac:dyDescent="0.2">
      <c r="A26" s="106" t="s">
        <v>81</v>
      </c>
      <c r="B26" s="107">
        <v>75681</v>
      </c>
      <c r="C26" s="112">
        <v>632.75</v>
      </c>
      <c r="D26" s="109">
        <v>64682</v>
      </c>
      <c r="E26" s="110">
        <v>633.01</v>
      </c>
      <c r="F26" s="109">
        <v>2367</v>
      </c>
      <c r="G26" s="110">
        <v>629.64</v>
      </c>
      <c r="H26" s="109">
        <v>8632</v>
      </c>
      <c r="I26" s="111">
        <v>631.64</v>
      </c>
      <c r="J26" s="106" t="s">
        <v>81</v>
      </c>
      <c r="K26" s="107">
        <v>4074</v>
      </c>
      <c r="L26" s="112">
        <v>634.28</v>
      </c>
      <c r="M26" s="109">
        <v>556</v>
      </c>
      <c r="N26" s="110">
        <v>630.07000000000005</v>
      </c>
      <c r="O26" s="109">
        <v>3113</v>
      </c>
      <c r="P26" s="110">
        <v>634.79</v>
      </c>
      <c r="Q26" s="109">
        <v>405</v>
      </c>
      <c r="R26" s="111">
        <v>636.15</v>
      </c>
    </row>
    <row r="27" spans="1:22" s="90" customFormat="1" x14ac:dyDescent="0.2">
      <c r="A27" s="106" t="s">
        <v>82</v>
      </c>
      <c r="B27" s="107">
        <v>91106</v>
      </c>
      <c r="C27" s="112">
        <v>729.16</v>
      </c>
      <c r="D27" s="109">
        <v>80724</v>
      </c>
      <c r="E27" s="110">
        <v>729.65</v>
      </c>
      <c r="F27" s="109">
        <v>1596</v>
      </c>
      <c r="G27" s="110">
        <v>722.42</v>
      </c>
      <c r="H27" s="109">
        <v>8786</v>
      </c>
      <c r="I27" s="111">
        <v>725.92</v>
      </c>
      <c r="J27" s="106" t="s">
        <v>82</v>
      </c>
      <c r="K27" s="107">
        <v>6564</v>
      </c>
      <c r="L27" s="112">
        <v>733.58</v>
      </c>
      <c r="M27" s="109">
        <v>244</v>
      </c>
      <c r="N27" s="110">
        <v>723.7</v>
      </c>
      <c r="O27" s="109">
        <v>5205</v>
      </c>
      <c r="P27" s="110">
        <v>732.57</v>
      </c>
      <c r="Q27" s="109">
        <v>1115</v>
      </c>
      <c r="R27" s="111">
        <v>740.42</v>
      </c>
    </row>
    <row r="28" spans="1:22" s="90" customFormat="1" x14ac:dyDescent="0.2">
      <c r="A28" s="106" t="s">
        <v>83</v>
      </c>
      <c r="B28" s="107">
        <v>52790</v>
      </c>
      <c r="C28" s="108">
        <v>860.88</v>
      </c>
      <c r="D28" s="109">
        <v>47973</v>
      </c>
      <c r="E28" s="110">
        <v>861.13</v>
      </c>
      <c r="F28" s="109">
        <v>616</v>
      </c>
      <c r="G28" s="110">
        <v>856.45</v>
      </c>
      <c r="H28" s="109">
        <v>4201</v>
      </c>
      <c r="I28" s="111">
        <v>858.69</v>
      </c>
      <c r="J28" s="106" t="s">
        <v>83</v>
      </c>
      <c r="K28" s="107">
        <v>5277</v>
      </c>
      <c r="L28" s="108">
        <v>865.1</v>
      </c>
      <c r="M28" s="109">
        <v>99</v>
      </c>
      <c r="N28" s="110">
        <v>859.41</v>
      </c>
      <c r="O28" s="109">
        <v>4181</v>
      </c>
      <c r="P28" s="110">
        <v>863.06</v>
      </c>
      <c r="Q28" s="109">
        <v>997</v>
      </c>
      <c r="R28" s="111">
        <v>874.24</v>
      </c>
    </row>
    <row r="29" spans="1:22" s="90" customFormat="1" x14ac:dyDescent="0.2">
      <c r="A29" s="106" t="s">
        <v>84</v>
      </c>
      <c r="B29" s="107">
        <v>23167</v>
      </c>
      <c r="C29" s="108">
        <v>991.96</v>
      </c>
      <c r="D29" s="109">
        <v>20159</v>
      </c>
      <c r="E29" s="110">
        <v>991.64</v>
      </c>
      <c r="F29" s="109">
        <v>291</v>
      </c>
      <c r="G29" s="110">
        <v>991.74</v>
      </c>
      <c r="H29" s="109">
        <v>2717</v>
      </c>
      <c r="I29" s="111">
        <v>994.39</v>
      </c>
      <c r="J29" s="106" t="s">
        <v>84</v>
      </c>
      <c r="K29" s="107">
        <v>6816</v>
      </c>
      <c r="L29" s="108">
        <v>989.51</v>
      </c>
      <c r="M29" s="109">
        <v>88</v>
      </c>
      <c r="N29" s="110">
        <v>979.7</v>
      </c>
      <c r="O29" s="109">
        <v>5695</v>
      </c>
      <c r="P29" s="110">
        <v>989.26</v>
      </c>
      <c r="Q29" s="109">
        <v>1033</v>
      </c>
      <c r="R29" s="111">
        <v>991.7</v>
      </c>
    </row>
    <row r="30" spans="1:22" s="90" customFormat="1" x14ac:dyDescent="0.2">
      <c r="A30" s="106" t="s">
        <v>135</v>
      </c>
      <c r="B30" s="107">
        <v>11680</v>
      </c>
      <c r="C30" s="108">
        <v>1128.7</v>
      </c>
      <c r="D30" s="109">
        <v>9919</v>
      </c>
      <c r="E30" s="110">
        <v>1129.43</v>
      </c>
      <c r="F30" s="109">
        <v>135</v>
      </c>
      <c r="G30" s="110">
        <v>1129.74</v>
      </c>
      <c r="H30" s="109">
        <v>1626</v>
      </c>
      <c r="I30" s="111">
        <v>1124.1600000000001</v>
      </c>
      <c r="J30" s="106" t="s">
        <v>135</v>
      </c>
      <c r="K30" s="107">
        <v>6534</v>
      </c>
      <c r="L30" s="108">
        <v>1151.67</v>
      </c>
      <c r="M30" s="109">
        <v>69</v>
      </c>
      <c r="N30" s="110">
        <v>1140.8699999999999</v>
      </c>
      <c r="O30" s="109">
        <v>5358</v>
      </c>
      <c r="P30" s="110">
        <v>1155.67</v>
      </c>
      <c r="Q30" s="109">
        <v>1107</v>
      </c>
      <c r="R30" s="111">
        <v>1133</v>
      </c>
    </row>
    <row r="31" spans="1:22" s="90" customFormat="1" x14ac:dyDescent="0.2">
      <c r="A31" s="106" t="s">
        <v>136</v>
      </c>
      <c r="B31" s="107">
        <v>7103</v>
      </c>
      <c r="C31" s="108">
        <v>1268.27</v>
      </c>
      <c r="D31" s="109">
        <v>6521</v>
      </c>
      <c r="E31" s="110">
        <v>1268.1199999999999</v>
      </c>
      <c r="F31" s="109">
        <v>77</v>
      </c>
      <c r="G31" s="110">
        <v>1276.1199999999999</v>
      </c>
      <c r="H31" s="109">
        <v>505</v>
      </c>
      <c r="I31" s="111">
        <v>1268.96</v>
      </c>
      <c r="J31" s="106" t="s">
        <v>136</v>
      </c>
      <c r="K31" s="107">
        <v>5038</v>
      </c>
      <c r="L31" s="108">
        <v>1269.8599999999999</v>
      </c>
      <c r="M31" s="109">
        <v>30</v>
      </c>
      <c r="N31" s="110">
        <v>1264.98</v>
      </c>
      <c r="O31" s="109">
        <v>4027</v>
      </c>
      <c r="P31" s="110">
        <v>1268.6300000000001</v>
      </c>
      <c r="Q31" s="109">
        <v>981</v>
      </c>
      <c r="R31" s="111">
        <v>1275.06</v>
      </c>
    </row>
    <row r="32" spans="1:22" s="90" customFormat="1" x14ac:dyDescent="0.2">
      <c r="A32" s="106" t="s">
        <v>137</v>
      </c>
      <c r="B32" s="107">
        <v>4962</v>
      </c>
      <c r="C32" s="108">
        <v>1416.4</v>
      </c>
      <c r="D32" s="109">
        <v>4649</v>
      </c>
      <c r="E32" s="110">
        <v>1416.47</v>
      </c>
      <c r="F32" s="109">
        <v>36</v>
      </c>
      <c r="G32" s="110">
        <v>1417.55</v>
      </c>
      <c r="H32" s="109">
        <v>277</v>
      </c>
      <c r="I32" s="111">
        <v>1415.03</v>
      </c>
      <c r="J32" s="106" t="s">
        <v>137</v>
      </c>
      <c r="K32" s="107">
        <v>7191</v>
      </c>
      <c r="L32" s="108">
        <v>1440.21</v>
      </c>
      <c r="M32" s="109">
        <v>26</v>
      </c>
      <c r="N32" s="110">
        <v>1422.65</v>
      </c>
      <c r="O32" s="109">
        <v>4537</v>
      </c>
      <c r="P32" s="110">
        <v>1434.18</v>
      </c>
      <c r="Q32" s="109">
        <v>2628</v>
      </c>
      <c r="R32" s="111">
        <v>1450.79</v>
      </c>
    </row>
    <row r="33" spans="1:18" s="90" customFormat="1" x14ac:dyDescent="0.2">
      <c r="A33" s="106" t="s">
        <v>134</v>
      </c>
      <c r="B33" s="107">
        <v>5696</v>
      </c>
      <c r="C33" s="108">
        <v>1755.79</v>
      </c>
      <c r="D33" s="109">
        <v>5413</v>
      </c>
      <c r="E33" s="110">
        <v>1754.59</v>
      </c>
      <c r="F33" s="109">
        <v>18</v>
      </c>
      <c r="G33" s="110">
        <v>1907.72</v>
      </c>
      <c r="H33" s="109">
        <v>265</v>
      </c>
      <c r="I33" s="111">
        <v>1769.82</v>
      </c>
      <c r="J33" s="106" t="s">
        <v>134</v>
      </c>
      <c r="K33" s="107">
        <v>16185</v>
      </c>
      <c r="L33" s="108">
        <v>1749.84</v>
      </c>
      <c r="M33" s="109">
        <v>28</v>
      </c>
      <c r="N33" s="110">
        <v>1709.94</v>
      </c>
      <c r="O33" s="109">
        <v>11010</v>
      </c>
      <c r="P33" s="110">
        <v>1754.2</v>
      </c>
      <c r="Q33" s="109">
        <v>5147</v>
      </c>
      <c r="R33" s="111">
        <v>1740.74</v>
      </c>
    </row>
    <row r="34" spans="1:18" s="90" customFormat="1" x14ac:dyDescent="0.2">
      <c r="A34" s="116" t="s">
        <v>1</v>
      </c>
      <c r="B34" s="117">
        <v>1131844</v>
      </c>
      <c r="C34" s="118">
        <v>453.78</v>
      </c>
      <c r="D34" s="117">
        <v>844731</v>
      </c>
      <c r="E34" s="118">
        <v>481.7</v>
      </c>
      <c r="F34" s="117">
        <v>93097</v>
      </c>
      <c r="G34" s="118">
        <v>359.24</v>
      </c>
      <c r="H34" s="117">
        <v>194016</v>
      </c>
      <c r="I34" s="118">
        <v>377.58</v>
      </c>
      <c r="J34" s="116" t="s">
        <v>1</v>
      </c>
      <c r="K34" s="117">
        <v>71588</v>
      </c>
      <c r="L34" s="118">
        <v>1094.31</v>
      </c>
      <c r="M34" s="117">
        <v>4420</v>
      </c>
      <c r="N34" s="118">
        <v>592.17999999999995</v>
      </c>
      <c r="O34" s="117">
        <v>52069</v>
      </c>
      <c r="P34" s="118">
        <v>1088.21</v>
      </c>
      <c r="Q34" s="117">
        <v>15099</v>
      </c>
      <c r="R34" s="118">
        <v>1262.32</v>
      </c>
    </row>
    <row r="35" spans="1:18" s="90" customFormat="1" ht="18" customHeight="1" x14ac:dyDescent="0.15">
      <c r="A35" s="283"/>
      <c r="B35" s="283"/>
      <c r="C35" s="283"/>
      <c r="D35" s="283"/>
      <c r="E35" s="283"/>
      <c r="F35" s="283"/>
      <c r="G35" s="283"/>
      <c r="H35" s="132"/>
      <c r="I35" s="108"/>
      <c r="J35" s="272"/>
      <c r="K35" s="272"/>
      <c r="L35" s="272"/>
      <c r="M35" s="272"/>
      <c r="N35" s="272"/>
      <c r="O35" s="272"/>
      <c r="P35" s="27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87"/>
      <c r="B39" s="287"/>
      <c r="C39" s="287"/>
      <c r="D39" s="287"/>
      <c r="E39" s="287"/>
      <c r="F39" s="287"/>
      <c r="G39" s="287"/>
      <c r="H39" s="62"/>
      <c r="I39" s="45"/>
      <c r="J39" s="287"/>
      <c r="K39" s="287"/>
      <c r="L39" s="287"/>
      <c r="M39" s="287"/>
      <c r="N39" s="287"/>
      <c r="O39" s="287"/>
      <c r="P39" s="287"/>
      <c r="Q39" s="218"/>
    </row>
    <row r="40" spans="1:18" ht="9.75" customHeight="1" x14ac:dyDescent="0.2">
      <c r="A40" s="287"/>
      <c r="B40" s="287"/>
      <c r="C40" s="287"/>
      <c r="D40" s="287"/>
      <c r="E40" s="287"/>
      <c r="F40" s="287"/>
      <c r="G40" s="287"/>
      <c r="H40" s="19"/>
      <c r="I40" s="20"/>
      <c r="J40" s="287"/>
      <c r="K40" s="287"/>
      <c r="L40" s="287"/>
      <c r="M40" s="287"/>
      <c r="N40" s="287"/>
      <c r="O40" s="287"/>
      <c r="P40" s="287"/>
      <c r="Q40" s="218"/>
    </row>
    <row r="41" spans="1:18" ht="12.75" x14ac:dyDescent="0.2">
      <c r="A41" s="282" t="s">
        <v>85</v>
      </c>
      <c r="B41" s="282"/>
      <c r="C41" s="282"/>
      <c r="D41" s="282"/>
      <c r="E41" s="282"/>
      <c r="F41" s="282"/>
      <c r="G41" s="282"/>
      <c r="H41" s="282"/>
      <c r="I41" s="282"/>
      <c r="J41" s="282" t="s">
        <v>18</v>
      </c>
      <c r="K41" s="282"/>
      <c r="L41" s="282"/>
      <c r="M41" s="282"/>
      <c r="N41" s="282"/>
      <c r="O41" s="282"/>
      <c r="P41" s="282"/>
      <c r="Q41" s="282"/>
      <c r="R41" s="282"/>
    </row>
    <row r="42" spans="1:18" ht="12.75" x14ac:dyDescent="0.2">
      <c r="A42" s="282" t="s">
        <v>87</v>
      </c>
      <c r="B42" s="282"/>
      <c r="C42" s="282"/>
      <c r="D42" s="282"/>
      <c r="E42" s="282"/>
      <c r="F42" s="282"/>
      <c r="G42" s="282"/>
      <c r="H42" s="282"/>
      <c r="I42" s="282"/>
      <c r="J42" s="282" t="s">
        <v>19</v>
      </c>
      <c r="K42" s="282"/>
      <c r="L42" s="282"/>
      <c r="M42" s="282"/>
      <c r="N42" s="282"/>
      <c r="O42" s="282"/>
      <c r="P42" s="282"/>
      <c r="Q42" s="282"/>
      <c r="R42" s="282"/>
    </row>
    <row r="43" spans="1:18" ht="12.75" x14ac:dyDescent="0.2">
      <c r="A43" s="282" t="s">
        <v>9</v>
      </c>
      <c r="B43" s="282"/>
      <c r="C43" s="282"/>
      <c r="D43" s="282"/>
      <c r="E43" s="282"/>
      <c r="F43" s="282"/>
      <c r="G43" s="282"/>
      <c r="H43" s="282"/>
      <c r="I43" s="282"/>
      <c r="J43" s="282" t="s">
        <v>49</v>
      </c>
      <c r="K43" s="282"/>
      <c r="L43" s="282"/>
      <c r="M43" s="282"/>
      <c r="N43" s="282"/>
      <c r="O43" s="282"/>
      <c r="P43" s="282"/>
      <c r="Q43" s="282"/>
      <c r="R43" s="282"/>
    </row>
    <row r="44" spans="1:18" ht="12.75" x14ac:dyDescent="0.2">
      <c r="A44" s="282" t="s">
        <v>46</v>
      </c>
      <c r="B44" s="282"/>
      <c r="C44" s="282"/>
      <c r="D44" s="282"/>
      <c r="E44" s="282"/>
      <c r="F44" s="282"/>
      <c r="G44" s="282"/>
      <c r="H44" s="282"/>
      <c r="I44" s="282"/>
      <c r="J44" s="282" t="s">
        <v>50</v>
      </c>
      <c r="K44" s="282"/>
      <c r="L44" s="282"/>
      <c r="M44" s="282"/>
      <c r="N44" s="282"/>
      <c r="O44" s="282"/>
      <c r="P44" s="282"/>
      <c r="Q44" s="282"/>
      <c r="R44" s="28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6" t="str">
        <f>A10</f>
        <v>za veljaču 2024. (isplata u ožujku 2024.)</v>
      </c>
      <c r="B46" s="276"/>
      <c r="C46" s="276"/>
      <c r="D46" s="276"/>
      <c r="E46" s="276"/>
      <c r="F46" s="276"/>
      <c r="G46" s="276"/>
      <c r="H46" s="276"/>
      <c r="I46" s="276"/>
      <c r="J46" s="277" t="str">
        <f>A10</f>
        <v>za veljaču 2024. (isplata u ožujku 2024.)</v>
      </c>
      <c r="K46" s="277"/>
      <c r="L46" s="277"/>
      <c r="M46" s="277"/>
      <c r="N46" s="277"/>
      <c r="O46" s="277"/>
      <c r="P46" s="277"/>
      <c r="Q46" s="277"/>
      <c r="R46" s="27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73" t="s">
        <v>89</v>
      </c>
      <c r="B48" s="278" t="s">
        <v>6</v>
      </c>
      <c r="C48" s="279"/>
      <c r="D48" s="279"/>
      <c r="E48" s="279"/>
      <c r="F48" s="279"/>
      <c r="G48" s="279"/>
      <c r="H48" s="279"/>
      <c r="I48" s="280"/>
      <c r="J48" s="273" t="s">
        <v>89</v>
      </c>
      <c r="K48" s="278" t="s">
        <v>6</v>
      </c>
      <c r="L48" s="279"/>
      <c r="M48" s="279"/>
      <c r="N48" s="279"/>
      <c r="O48" s="279"/>
      <c r="P48" s="279"/>
      <c r="Q48" s="279"/>
      <c r="R48" s="280"/>
    </row>
    <row r="49" spans="1:19" x14ac:dyDescent="0.2">
      <c r="A49" s="274"/>
      <c r="B49" s="278" t="s">
        <v>1</v>
      </c>
      <c r="C49" s="280"/>
      <c r="D49" s="278" t="s">
        <v>7</v>
      </c>
      <c r="E49" s="280"/>
      <c r="F49" s="278" t="s">
        <v>45</v>
      </c>
      <c r="G49" s="280"/>
      <c r="H49" s="278" t="s">
        <v>8</v>
      </c>
      <c r="I49" s="280"/>
      <c r="J49" s="274"/>
      <c r="K49" s="278" t="s">
        <v>1</v>
      </c>
      <c r="L49" s="280"/>
      <c r="M49" s="278" t="s">
        <v>7</v>
      </c>
      <c r="N49" s="280"/>
      <c r="O49" s="278" t="s">
        <v>45</v>
      </c>
      <c r="P49" s="280"/>
      <c r="Q49" s="278" t="s">
        <v>8</v>
      </c>
      <c r="R49" s="280"/>
    </row>
    <row r="50" spans="1:19" ht="39.75" customHeight="1" x14ac:dyDescent="0.2">
      <c r="A50" s="27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7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141</v>
      </c>
      <c r="C52" s="112" t="s">
        <v>142</v>
      </c>
      <c r="D52" s="109" t="s">
        <v>141</v>
      </c>
      <c r="E52" s="110" t="s">
        <v>142</v>
      </c>
      <c r="F52" s="109" t="s">
        <v>141</v>
      </c>
      <c r="G52" s="113" t="s">
        <v>142</v>
      </c>
      <c r="H52" s="109" t="s">
        <v>141</v>
      </c>
      <c r="I52" s="111" t="s">
        <v>142</v>
      </c>
      <c r="J52" s="106" t="s">
        <v>72</v>
      </c>
      <c r="K52" s="119">
        <v>24</v>
      </c>
      <c r="L52" s="95">
        <v>36.67</v>
      </c>
      <c r="M52" s="121"/>
      <c r="N52" s="92"/>
      <c r="O52" s="121">
        <v>23</v>
      </c>
      <c r="P52" s="92">
        <v>35.9</v>
      </c>
      <c r="Q52" s="121">
        <v>1</v>
      </c>
      <c r="R52" s="122">
        <v>54.43</v>
      </c>
    </row>
    <row r="53" spans="1:19" s="90" customFormat="1" x14ac:dyDescent="0.2">
      <c r="A53" s="106" t="s">
        <v>73</v>
      </c>
      <c r="B53" s="107">
        <v>8</v>
      </c>
      <c r="C53" s="112">
        <v>115.06</v>
      </c>
      <c r="D53" s="109" t="s">
        <v>141</v>
      </c>
      <c r="E53" s="110" t="s">
        <v>142</v>
      </c>
      <c r="F53" s="109">
        <v>3</v>
      </c>
      <c r="G53" s="110">
        <v>120.68</v>
      </c>
      <c r="H53" s="109">
        <v>5</v>
      </c>
      <c r="I53" s="111">
        <v>111.68</v>
      </c>
      <c r="J53" s="106" t="s">
        <v>73</v>
      </c>
      <c r="K53" s="119">
        <v>83</v>
      </c>
      <c r="L53" s="95">
        <v>110.94</v>
      </c>
      <c r="M53" s="121"/>
      <c r="N53" s="92"/>
      <c r="O53" s="121">
        <v>74</v>
      </c>
      <c r="P53" s="92">
        <v>111.55</v>
      </c>
      <c r="Q53" s="121">
        <v>9</v>
      </c>
      <c r="R53" s="122">
        <v>105.88</v>
      </c>
      <c r="S53" s="123"/>
    </row>
    <row r="54" spans="1:19" s="90" customFormat="1" x14ac:dyDescent="0.2">
      <c r="A54" s="106" t="s">
        <v>74</v>
      </c>
      <c r="B54" s="107">
        <v>33</v>
      </c>
      <c r="C54" s="112">
        <v>171.54</v>
      </c>
      <c r="D54" s="109">
        <v>1</v>
      </c>
      <c r="E54" s="110">
        <v>180.91</v>
      </c>
      <c r="F54" s="109">
        <v>30</v>
      </c>
      <c r="G54" s="110">
        <v>171.53</v>
      </c>
      <c r="H54" s="109">
        <v>2</v>
      </c>
      <c r="I54" s="111">
        <v>166.92</v>
      </c>
      <c r="J54" s="106" t="s">
        <v>74</v>
      </c>
      <c r="K54" s="119">
        <v>162</v>
      </c>
      <c r="L54" s="124">
        <v>173.33</v>
      </c>
      <c r="M54" s="121"/>
      <c r="N54" s="92"/>
      <c r="O54" s="121">
        <v>135</v>
      </c>
      <c r="P54" s="92">
        <v>172.79</v>
      </c>
      <c r="Q54" s="121">
        <v>27</v>
      </c>
      <c r="R54" s="122">
        <v>176.01</v>
      </c>
      <c r="S54" s="123"/>
    </row>
    <row r="55" spans="1:19" s="90" customFormat="1" x14ac:dyDescent="0.2">
      <c r="A55" s="106" t="s">
        <v>75</v>
      </c>
      <c r="B55" s="107">
        <v>130</v>
      </c>
      <c r="C55" s="112">
        <v>244.25</v>
      </c>
      <c r="D55" s="109">
        <v>49</v>
      </c>
      <c r="E55" s="110">
        <v>249.61</v>
      </c>
      <c r="F55" s="109">
        <v>74</v>
      </c>
      <c r="G55" s="110">
        <v>241.41</v>
      </c>
      <c r="H55" s="109">
        <v>7</v>
      </c>
      <c r="I55" s="111">
        <v>236.79</v>
      </c>
      <c r="J55" s="106" t="s">
        <v>75</v>
      </c>
      <c r="K55" s="119">
        <v>249</v>
      </c>
      <c r="L55" s="124">
        <v>236.73</v>
      </c>
      <c r="M55" s="121"/>
      <c r="N55" s="92"/>
      <c r="O55" s="121">
        <v>204</v>
      </c>
      <c r="P55" s="92">
        <v>237.05</v>
      </c>
      <c r="Q55" s="121">
        <v>45</v>
      </c>
      <c r="R55" s="122">
        <v>235.31</v>
      </c>
      <c r="S55" s="123"/>
    </row>
    <row r="56" spans="1:19" s="90" customFormat="1" x14ac:dyDescent="0.2">
      <c r="A56" s="106" t="s">
        <v>76</v>
      </c>
      <c r="B56" s="107">
        <v>345</v>
      </c>
      <c r="C56" s="112">
        <v>307.67</v>
      </c>
      <c r="D56" s="109">
        <v>125</v>
      </c>
      <c r="E56" s="110">
        <v>302.23</v>
      </c>
      <c r="F56" s="109">
        <v>197</v>
      </c>
      <c r="G56" s="110">
        <v>310.89</v>
      </c>
      <c r="H56" s="109">
        <v>23</v>
      </c>
      <c r="I56" s="111">
        <v>309.66000000000003</v>
      </c>
      <c r="J56" s="106" t="s">
        <v>76</v>
      </c>
      <c r="K56" s="119">
        <v>579</v>
      </c>
      <c r="L56" s="124">
        <v>307.66000000000003</v>
      </c>
      <c r="M56" s="121"/>
      <c r="N56" s="92"/>
      <c r="O56" s="121">
        <v>438</v>
      </c>
      <c r="P56" s="92">
        <v>305.16000000000003</v>
      </c>
      <c r="Q56" s="121">
        <v>141</v>
      </c>
      <c r="R56" s="122">
        <v>315.41000000000003</v>
      </c>
      <c r="S56" s="123"/>
    </row>
    <row r="57" spans="1:19" s="90" customFormat="1" x14ac:dyDescent="0.2">
      <c r="A57" s="106" t="s">
        <v>77</v>
      </c>
      <c r="B57" s="107">
        <v>381</v>
      </c>
      <c r="C57" s="112">
        <v>371.74</v>
      </c>
      <c r="D57" s="109">
        <v>73</v>
      </c>
      <c r="E57" s="110">
        <v>365.76</v>
      </c>
      <c r="F57" s="109">
        <v>283</v>
      </c>
      <c r="G57" s="110">
        <v>373.23</v>
      </c>
      <c r="H57" s="109">
        <v>25</v>
      </c>
      <c r="I57" s="111">
        <v>372.25</v>
      </c>
      <c r="J57" s="106" t="s">
        <v>77</v>
      </c>
      <c r="K57" s="119">
        <v>675</v>
      </c>
      <c r="L57" s="124">
        <v>368.93</v>
      </c>
      <c r="M57" s="121"/>
      <c r="N57" s="92"/>
      <c r="O57" s="121">
        <v>589</v>
      </c>
      <c r="P57" s="92">
        <v>369.44</v>
      </c>
      <c r="Q57" s="121">
        <v>86</v>
      </c>
      <c r="R57" s="122">
        <v>365.44</v>
      </c>
      <c r="S57" s="123"/>
    </row>
    <row r="58" spans="1:19" s="90" customFormat="1" x14ac:dyDescent="0.2">
      <c r="A58" s="106" t="s">
        <v>78</v>
      </c>
      <c r="B58" s="107">
        <v>635</v>
      </c>
      <c r="C58" s="112">
        <v>440.36</v>
      </c>
      <c r="D58" s="109">
        <v>85</v>
      </c>
      <c r="E58" s="110">
        <v>443.92</v>
      </c>
      <c r="F58" s="109">
        <v>477</v>
      </c>
      <c r="G58" s="110">
        <v>439.91</v>
      </c>
      <c r="H58" s="109">
        <v>73</v>
      </c>
      <c r="I58" s="111">
        <v>439.15</v>
      </c>
      <c r="J58" s="106" t="s">
        <v>78</v>
      </c>
      <c r="K58" s="119">
        <v>1134</v>
      </c>
      <c r="L58" s="124">
        <v>438.55</v>
      </c>
      <c r="M58" s="121"/>
      <c r="N58" s="92"/>
      <c r="O58" s="121">
        <v>1053</v>
      </c>
      <c r="P58" s="92">
        <v>438.76</v>
      </c>
      <c r="Q58" s="121">
        <v>81</v>
      </c>
      <c r="R58" s="122">
        <v>435.91</v>
      </c>
      <c r="S58" s="123"/>
    </row>
    <row r="59" spans="1:19" s="90" customFormat="1" x14ac:dyDescent="0.2">
      <c r="A59" s="106" t="s">
        <v>79</v>
      </c>
      <c r="B59" s="107">
        <v>1825</v>
      </c>
      <c r="C59" s="112">
        <v>510.84</v>
      </c>
      <c r="D59" s="109">
        <v>562</v>
      </c>
      <c r="E59" s="110">
        <v>511.97</v>
      </c>
      <c r="F59" s="109">
        <v>1141</v>
      </c>
      <c r="G59" s="110">
        <v>510.5</v>
      </c>
      <c r="H59" s="109">
        <v>122</v>
      </c>
      <c r="I59" s="111">
        <v>508.82</v>
      </c>
      <c r="J59" s="106" t="s">
        <v>79</v>
      </c>
      <c r="K59" s="119">
        <v>844</v>
      </c>
      <c r="L59" s="124">
        <v>500.83</v>
      </c>
      <c r="M59" s="121"/>
      <c r="N59" s="92"/>
      <c r="O59" s="121">
        <v>709</v>
      </c>
      <c r="P59" s="92">
        <v>499.59</v>
      </c>
      <c r="Q59" s="121">
        <v>135</v>
      </c>
      <c r="R59" s="122">
        <v>507.35</v>
      </c>
      <c r="S59" s="123"/>
    </row>
    <row r="60" spans="1:19" s="90" customFormat="1" x14ac:dyDescent="0.2">
      <c r="A60" s="106" t="s">
        <v>80</v>
      </c>
      <c r="B60" s="107">
        <v>2673</v>
      </c>
      <c r="C60" s="112">
        <v>571.84</v>
      </c>
      <c r="D60" s="109">
        <v>885</v>
      </c>
      <c r="E60" s="110">
        <v>571.02</v>
      </c>
      <c r="F60" s="109">
        <v>1626</v>
      </c>
      <c r="G60" s="110">
        <v>572.26</v>
      </c>
      <c r="H60" s="109">
        <v>162</v>
      </c>
      <c r="I60" s="111">
        <v>572.15</v>
      </c>
      <c r="J60" s="106" t="s">
        <v>80</v>
      </c>
      <c r="K60" s="119">
        <v>626</v>
      </c>
      <c r="L60" s="124">
        <v>572.25</v>
      </c>
      <c r="M60" s="121"/>
      <c r="N60" s="92"/>
      <c r="O60" s="121">
        <v>511</v>
      </c>
      <c r="P60" s="92">
        <v>570.85</v>
      </c>
      <c r="Q60" s="121">
        <v>115</v>
      </c>
      <c r="R60" s="122">
        <v>578.48</v>
      </c>
      <c r="S60" s="123"/>
    </row>
    <row r="61" spans="1:19" s="90" customFormat="1" x14ac:dyDescent="0.2">
      <c r="A61" s="106" t="s">
        <v>81</v>
      </c>
      <c r="B61" s="107">
        <v>2263</v>
      </c>
      <c r="C61" s="112">
        <v>632.58000000000004</v>
      </c>
      <c r="D61" s="109">
        <v>901</v>
      </c>
      <c r="E61" s="110">
        <v>634.20000000000005</v>
      </c>
      <c r="F61" s="109">
        <v>1225</v>
      </c>
      <c r="G61" s="110">
        <v>631.24</v>
      </c>
      <c r="H61" s="109">
        <v>137</v>
      </c>
      <c r="I61" s="111">
        <v>633.91</v>
      </c>
      <c r="J61" s="106" t="s">
        <v>81</v>
      </c>
      <c r="K61" s="119">
        <v>370</v>
      </c>
      <c r="L61" s="124">
        <v>636.94000000000005</v>
      </c>
      <c r="M61" s="121"/>
      <c r="N61" s="92"/>
      <c r="O61" s="121">
        <v>307</v>
      </c>
      <c r="P61" s="92">
        <v>636.80999999999995</v>
      </c>
      <c r="Q61" s="121">
        <v>63</v>
      </c>
      <c r="R61" s="122">
        <v>637.62</v>
      </c>
      <c r="S61" s="123"/>
    </row>
    <row r="62" spans="1:19" s="90" customFormat="1" x14ac:dyDescent="0.2">
      <c r="A62" s="106" t="s">
        <v>82</v>
      </c>
      <c r="B62" s="107">
        <v>3191</v>
      </c>
      <c r="C62" s="112">
        <v>731.64</v>
      </c>
      <c r="D62" s="109">
        <v>1386</v>
      </c>
      <c r="E62" s="110">
        <v>732.45</v>
      </c>
      <c r="F62" s="109">
        <v>1529</v>
      </c>
      <c r="G62" s="110">
        <v>730.17</v>
      </c>
      <c r="H62" s="109">
        <v>276</v>
      </c>
      <c r="I62" s="111">
        <v>735.74</v>
      </c>
      <c r="J62" s="106" t="s">
        <v>82</v>
      </c>
      <c r="K62" s="119">
        <v>899</v>
      </c>
      <c r="L62" s="95">
        <v>730.32</v>
      </c>
      <c r="M62" s="121"/>
      <c r="N62" s="92"/>
      <c r="O62" s="121">
        <v>708</v>
      </c>
      <c r="P62" s="92">
        <v>734.17</v>
      </c>
      <c r="Q62" s="121">
        <v>191</v>
      </c>
      <c r="R62" s="122">
        <v>716.08</v>
      </c>
      <c r="S62" s="123"/>
    </row>
    <row r="63" spans="1:19" s="90" customFormat="1" x14ac:dyDescent="0.2">
      <c r="A63" s="106" t="s">
        <v>83</v>
      </c>
      <c r="B63" s="107">
        <v>1980</v>
      </c>
      <c r="C63" s="108">
        <v>859.58</v>
      </c>
      <c r="D63" s="109">
        <v>1048</v>
      </c>
      <c r="E63" s="110">
        <v>864.28</v>
      </c>
      <c r="F63" s="109">
        <v>762</v>
      </c>
      <c r="G63" s="110">
        <v>853.07</v>
      </c>
      <c r="H63" s="109">
        <v>170</v>
      </c>
      <c r="I63" s="111">
        <v>859.72</v>
      </c>
      <c r="J63" s="106" t="s">
        <v>83</v>
      </c>
      <c r="K63" s="119">
        <v>672</v>
      </c>
      <c r="L63" s="95">
        <v>877.64</v>
      </c>
      <c r="M63" s="121"/>
      <c r="N63" s="92"/>
      <c r="O63" s="121">
        <v>557</v>
      </c>
      <c r="P63" s="92">
        <v>881.86</v>
      </c>
      <c r="Q63" s="121">
        <v>115</v>
      </c>
      <c r="R63" s="122">
        <v>857.2</v>
      </c>
      <c r="S63" s="123"/>
    </row>
    <row r="64" spans="1:19" s="90" customFormat="1" x14ac:dyDescent="0.2">
      <c r="A64" s="106" t="s">
        <v>84</v>
      </c>
      <c r="B64" s="107">
        <v>1221</v>
      </c>
      <c r="C64" s="108">
        <v>988.67</v>
      </c>
      <c r="D64" s="109">
        <v>790</v>
      </c>
      <c r="E64" s="110">
        <v>989.81</v>
      </c>
      <c r="F64" s="109">
        <v>290</v>
      </c>
      <c r="G64" s="110">
        <v>985.34</v>
      </c>
      <c r="H64" s="109">
        <v>141</v>
      </c>
      <c r="I64" s="111">
        <v>989.14</v>
      </c>
      <c r="J64" s="106" t="s">
        <v>84</v>
      </c>
      <c r="K64" s="119">
        <v>371</v>
      </c>
      <c r="L64" s="95">
        <v>992.6</v>
      </c>
      <c r="M64" s="121"/>
      <c r="N64" s="92"/>
      <c r="O64" s="121">
        <v>306</v>
      </c>
      <c r="P64" s="92">
        <v>991.41</v>
      </c>
      <c r="Q64" s="121">
        <v>65</v>
      </c>
      <c r="R64" s="122">
        <v>998.22</v>
      </c>
      <c r="S64" s="123"/>
    </row>
    <row r="65" spans="1:19" s="90" customFormat="1" x14ac:dyDescent="0.2">
      <c r="A65" s="106" t="s">
        <v>135</v>
      </c>
      <c r="B65" s="107">
        <v>583</v>
      </c>
      <c r="C65" s="108">
        <v>1131.42</v>
      </c>
      <c r="D65" s="109">
        <v>456</v>
      </c>
      <c r="E65" s="110">
        <v>1132.2</v>
      </c>
      <c r="F65" s="109">
        <v>70</v>
      </c>
      <c r="G65" s="110">
        <v>1129.74</v>
      </c>
      <c r="H65" s="109">
        <v>57</v>
      </c>
      <c r="I65" s="111">
        <v>1127.28</v>
      </c>
      <c r="J65" s="106" t="s">
        <v>135</v>
      </c>
      <c r="K65" s="119">
        <v>226</v>
      </c>
      <c r="L65" s="95">
        <v>1126.23</v>
      </c>
      <c r="M65" s="121"/>
      <c r="N65" s="92"/>
      <c r="O65" s="121">
        <v>206</v>
      </c>
      <c r="P65" s="92">
        <v>1124.8499999999999</v>
      </c>
      <c r="Q65" s="121">
        <v>20</v>
      </c>
      <c r="R65" s="122">
        <v>1140.47</v>
      </c>
      <c r="S65" s="123"/>
    </row>
    <row r="66" spans="1:19" s="90" customFormat="1" x14ac:dyDescent="0.2">
      <c r="A66" s="106" t="s">
        <v>136</v>
      </c>
      <c r="B66" s="107">
        <v>412</v>
      </c>
      <c r="C66" s="108">
        <v>1268.05</v>
      </c>
      <c r="D66" s="109">
        <v>326</v>
      </c>
      <c r="E66" s="110">
        <v>1265.9000000000001</v>
      </c>
      <c r="F66" s="109">
        <v>45</v>
      </c>
      <c r="G66" s="110">
        <v>1272.73</v>
      </c>
      <c r="H66" s="109">
        <v>41</v>
      </c>
      <c r="I66" s="111">
        <v>1280.03</v>
      </c>
      <c r="J66" s="106" t="s">
        <v>136</v>
      </c>
      <c r="K66" s="119">
        <v>168</v>
      </c>
      <c r="L66" s="95">
        <v>1264.1099999999999</v>
      </c>
      <c r="M66" s="121"/>
      <c r="N66" s="92"/>
      <c r="O66" s="121">
        <v>150</v>
      </c>
      <c r="P66" s="92">
        <v>1261.94</v>
      </c>
      <c r="Q66" s="121">
        <v>18</v>
      </c>
      <c r="R66" s="122">
        <v>1282.18</v>
      </c>
      <c r="S66" s="123"/>
    </row>
    <row r="67" spans="1:19" s="90" customFormat="1" x14ac:dyDescent="0.2">
      <c r="A67" s="106" t="s">
        <v>137</v>
      </c>
      <c r="B67" s="107">
        <v>187</v>
      </c>
      <c r="C67" s="108">
        <v>1413.91</v>
      </c>
      <c r="D67" s="109">
        <v>131</v>
      </c>
      <c r="E67" s="110">
        <v>1409.25</v>
      </c>
      <c r="F67" s="109">
        <v>30</v>
      </c>
      <c r="G67" s="110">
        <v>1425.86</v>
      </c>
      <c r="H67" s="109">
        <v>26</v>
      </c>
      <c r="I67" s="111">
        <v>1423.59</v>
      </c>
      <c r="J67" s="106" t="s">
        <v>137</v>
      </c>
      <c r="K67" s="119">
        <v>93</v>
      </c>
      <c r="L67" s="95">
        <v>1404.38</v>
      </c>
      <c r="M67" s="121"/>
      <c r="N67" s="92"/>
      <c r="O67" s="121">
        <v>85</v>
      </c>
      <c r="P67" s="92">
        <v>1405.35</v>
      </c>
      <c r="Q67" s="121">
        <v>8</v>
      </c>
      <c r="R67" s="122">
        <v>1393.97</v>
      </c>
      <c r="S67" s="123"/>
    </row>
    <row r="68" spans="1:19" s="90" customFormat="1" x14ac:dyDescent="0.2">
      <c r="A68" s="106" t="s">
        <v>134</v>
      </c>
      <c r="B68" s="107">
        <v>270</v>
      </c>
      <c r="C68" s="108">
        <v>1753.93</v>
      </c>
      <c r="D68" s="109">
        <v>184</v>
      </c>
      <c r="E68" s="110">
        <v>1764.88</v>
      </c>
      <c r="F68" s="109">
        <v>59</v>
      </c>
      <c r="G68" s="110">
        <v>1728.05</v>
      </c>
      <c r="H68" s="109">
        <v>27</v>
      </c>
      <c r="I68" s="111">
        <v>1735.8</v>
      </c>
      <c r="J68" s="106" t="s">
        <v>134</v>
      </c>
      <c r="K68" s="119">
        <v>62</v>
      </c>
      <c r="L68" s="95">
        <v>1680.65</v>
      </c>
      <c r="M68" s="121"/>
      <c r="N68" s="92"/>
      <c r="O68" s="121">
        <v>58</v>
      </c>
      <c r="P68" s="92">
        <v>1673.32</v>
      </c>
      <c r="Q68" s="121">
        <v>4</v>
      </c>
      <c r="R68" s="122">
        <v>1787.01</v>
      </c>
      <c r="S68" s="123"/>
    </row>
    <row r="69" spans="1:19" s="90" customFormat="1" x14ac:dyDescent="0.2">
      <c r="A69" s="116" t="s">
        <v>1</v>
      </c>
      <c r="B69" s="117">
        <v>16137</v>
      </c>
      <c r="C69" s="118">
        <v>720.2</v>
      </c>
      <c r="D69" s="117">
        <v>7002</v>
      </c>
      <c r="E69" s="118">
        <v>802.68</v>
      </c>
      <c r="F69" s="117">
        <v>7841</v>
      </c>
      <c r="G69" s="118">
        <v>640.17999999999995</v>
      </c>
      <c r="H69" s="117">
        <v>1294</v>
      </c>
      <c r="I69" s="118">
        <v>758.85</v>
      </c>
      <c r="J69" s="116" t="s">
        <v>1</v>
      </c>
      <c r="K69" s="125">
        <v>7237</v>
      </c>
      <c r="L69" s="126">
        <v>601.70000000000005</v>
      </c>
      <c r="M69" s="125"/>
      <c r="N69" s="126"/>
      <c r="O69" s="125">
        <v>6113</v>
      </c>
      <c r="P69" s="126">
        <v>603.19000000000005</v>
      </c>
      <c r="Q69" s="125">
        <v>1124</v>
      </c>
      <c r="R69" s="126">
        <v>593.57000000000005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71"/>
      <c r="B71" s="271"/>
      <c r="C71" s="271"/>
      <c r="D71" s="271"/>
      <c r="E71" s="271"/>
      <c r="F71" s="271"/>
      <c r="G71" s="271"/>
      <c r="H71" s="133"/>
      <c r="I71" s="133"/>
      <c r="J71" s="272"/>
      <c r="K71" s="272"/>
      <c r="L71" s="272"/>
      <c r="M71" s="272"/>
      <c r="N71" s="272"/>
      <c r="O71" s="272"/>
      <c r="P71" s="27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87"/>
      <c r="B75" s="287"/>
      <c r="C75" s="287"/>
      <c r="D75" s="287"/>
      <c r="E75" s="287"/>
      <c r="F75" s="287"/>
      <c r="G75" s="287"/>
      <c r="H75" s="6"/>
      <c r="I75" s="46"/>
      <c r="J75" s="287"/>
      <c r="K75" s="287"/>
      <c r="L75" s="287"/>
      <c r="M75" s="287"/>
      <c r="N75" s="287"/>
      <c r="O75" s="287"/>
      <c r="P75" s="287"/>
      <c r="Q75" s="6"/>
      <c r="R75" s="46"/>
    </row>
    <row r="76" spans="1:19" ht="8.25" customHeight="1" x14ac:dyDescent="0.2">
      <c r="A76" s="287"/>
      <c r="B76" s="287"/>
      <c r="C76" s="287"/>
      <c r="D76" s="287"/>
      <c r="E76" s="287"/>
      <c r="F76" s="287"/>
      <c r="G76" s="287"/>
      <c r="H76" s="6"/>
      <c r="I76" s="46"/>
      <c r="J76" s="287"/>
      <c r="K76" s="287"/>
      <c r="L76" s="287"/>
      <c r="M76" s="287"/>
      <c r="N76" s="287"/>
      <c r="O76" s="287"/>
      <c r="P76" s="287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40" zoomScale="110" zoomScaleNormal="110" workbookViewId="0">
      <selection activeCell="B51" sqref="B51:C68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82" t="s">
        <v>16</v>
      </c>
      <c r="B6" s="282"/>
      <c r="C6" s="282"/>
      <c r="D6" s="282"/>
      <c r="E6" s="282"/>
      <c r="F6" s="282"/>
      <c r="G6" s="282"/>
      <c r="H6" s="282"/>
      <c r="I6" s="282"/>
      <c r="J6" s="282" t="s">
        <v>17</v>
      </c>
      <c r="K6" s="282"/>
      <c r="L6" s="282"/>
      <c r="M6" s="282"/>
      <c r="N6" s="282"/>
      <c r="O6" s="282"/>
      <c r="P6" s="282"/>
      <c r="Q6" s="282"/>
      <c r="R6" s="282"/>
    </row>
    <row r="7" spans="1:23" ht="12.75" x14ac:dyDescent="0.2">
      <c r="A7" s="282" t="s">
        <v>15</v>
      </c>
      <c r="B7" s="282"/>
      <c r="C7" s="282"/>
      <c r="D7" s="282"/>
      <c r="E7" s="282"/>
      <c r="F7" s="282"/>
      <c r="G7" s="282"/>
      <c r="H7" s="282"/>
      <c r="I7" s="282"/>
      <c r="J7" s="282" t="s">
        <v>15</v>
      </c>
      <c r="K7" s="282"/>
      <c r="L7" s="282"/>
      <c r="M7" s="282"/>
      <c r="N7" s="282"/>
      <c r="O7" s="282"/>
      <c r="P7" s="282"/>
      <c r="Q7" s="282"/>
      <c r="R7" s="282"/>
    </row>
    <row r="8" spans="1:23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23" ht="12.75" x14ac:dyDescent="0.2">
      <c r="A9" s="288" t="s">
        <v>47</v>
      </c>
      <c r="B9" s="288"/>
      <c r="C9" s="288"/>
      <c r="D9" s="288"/>
      <c r="E9" s="288"/>
      <c r="F9" s="288"/>
      <c r="G9" s="288"/>
      <c r="H9" s="288"/>
      <c r="I9" s="28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23" ht="12.75" x14ac:dyDescent="0.2">
      <c r="A10" s="276" t="str">
        <f>'u OŽUJKU 2023.-prema svotama'!A10:I10</f>
        <v>za veljaču 2024. (isplata u ožujku 2024.)</v>
      </c>
      <c r="B10" s="276"/>
      <c r="C10" s="276"/>
      <c r="D10" s="276"/>
      <c r="E10" s="276"/>
      <c r="F10" s="276"/>
      <c r="G10" s="276"/>
      <c r="H10" s="276"/>
      <c r="I10" s="276"/>
      <c r="J10" s="288" t="s">
        <v>47</v>
      </c>
      <c r="K10" s="288"/>
      <c r="L10" s="288"/>
      <c r="M10" s="288"/>
      <c r="N10" s="288"/>
      <c r="O10" s="288"/>
      <c r="P10" s="288"/>
      <c r="Q10" s="288"/>
      <c r="R10" s="288"/>
    </row>
    <row r="11" spans="1:23" ht="12" customHeight="1" x14ac:dyDescent="0.2">
      <c r="J11" s="276" t="str">
        <f>A10</f>
        <v>za veljaču 2024. (isplata u ožujku 2024.)</v>
      </c>
      <c r="K11" s="276"/>
      <c r="L11" s="276"/>
      <c r="M11" s="276"/>
      <c r="N11" s="276"/>
      <c r="O11" s="276"/>
      <c r="P11" s="276"/>
      <c r="Q11" s="276"/>
      <c r="R11" s="276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23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23" ht="30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2170</v>
      </c>
      <c r="C17" s="108">
        <v>49.14</v>
      </c>
      <c r="D17" s="109">
        <v>814</v>
      </c>
      <c r="E17" s="110">
        <v>47.42</v>
      </c>
      <c r="F17" s="109">
        <v>1003</v>
      </c>
      <c r="G17" s="110">
        <v>51.63</v>
      </c>
      <c r="H17" s="109">
        <v>353</v>
      </c>
      <c r="I17" s="111">
        <v>46.02</v>
      </c>
      <c r="J17" s="106" t="s">
        <v>72</v>
      </c>
      <c r="K17" s="107" t="s">
        <v>141</v>
      </c>
      <c r="L17" s="112" t="s">
        <v>142</v>
      </c>
      <c r="M17" s="109" t="s">
        <v>141</v>
      </c>
      <c r="N17" s="110" t="s">
        <v>142</v>
      </c>
      <c r="O17" s="109" t="s">
        <v>141</v>
      </c>
      <c r="P17" s="113" t="s">
        <v>142</v>
      </c>
      <c r="Q17" s="109" t="s">
        <v>141</v>
      </c>
      <c r="R17" s="111" t="s">
        <v>142</v>
      </c>
      <c r="W17" s="97"/>
    </row>
    <row r="18" spans="1:23" s="90" customFormat="1" x14ac:dyDescent="0.2">
      <c r="A18" s="106" t="s">
        <v>73</v>
      </c>
      <c r="B18" s="107">
        <v>7713</v>
      </c>
      <c r="C18" s="112">
        <v>119.2</v>
      </c>
      <c r="D18" s="109">
        <v>3000</v>
      </c>
      <c r="E18" s="110">
        <v>122.29</v>
      </c>
      <c r="F18" s="109">
        <v>1765</v>
      </c>
      <c r="G18" s="110">
        <v>110.26</v>
      </c>
      <c r="H18" s="109">
        <v>2948</v>
      </c>
      <c r="I18" s="111">
        <v>121.4</v>
      </c>
      <c r="J18" s="106" t="s">
        <v>73</v>
      </c>
      <c r="K18" s="107">
        <v>2</v>
      </c>
      <c r="L18" s="112">
        <v>127.06</v>
      </c>
      <c r="M18" s="109" t="s">
        <v>141</v>
      </c>
      <c r="N18" s="110" t="s">
        <v>142</v>
      </c>
      <c r="O18" s="109">
        <v>2</v>
      </c>
      <c r="P18" s="110">
        <v>127.06</v>
      </c>
      <c r="Q18" s="109" t="s">
        <v>141</v>
      </c>
      <c r="R18" s="111" t="s">
        <v>142</v>
      </c>
      <c r="W18" s="131">
        <f>C34-'u OŽUJKU 2024.'!F21</f>
        <v>0</v>
      </c>
    </row>
    <row r="19" spans="1:23" s="90" customFormat="1" x14ac:dyDescent="0.2">
      <c r="A19" s="106" t="s">
        <v>74</v>
      </c>
      <c r="B19" s="107">
        <v>35650</v>
      </c>
      <c r="C19" s="112">
        <v>180.97</v>
      </c>
      <c r="D19" s="109">
        <v>17860</v>
      </c>
      <c r="E19" s="110">
        <v>181.65</v>
      </c>
      <c r="F19" s="109">
        <v>4334</v>
      </c>
      <c r="G19" s="110">
        <v>174.08</v>
      </c>
      <c r="H19" s="109">
        <v>13456</v>
      </c>
      <c r="I19" s="111">
        <v>182.28</v>
      </c>
      <c r="J19" s="106" t="s">
        <v>74</v>
      </c>
      <c r="K19" s="107">
        <v>18</v>
      </c>
      <c r="L19" s="112">
        <v>170.33</v>
      </c>
      <c r="M19" s="109">
        <v>2</v>
      </c>
      <c r="N19" s="110">
        <v>155.72</v>
      </c>
      <c r="O19" s="109">
        <v>15</v>
      </c>
      <c r="P19" s="110">
        <v>170.82</v>
      </c>
      <c r="Q19" s="109">
        <v>1</v>
      </c>
      <c r="R19" s="111">
        <v>192.17</v>
      </c>
      <c r="W19" s="97"/>
    </row>
    <row r="20" spans="1:23" s="90" customFormat="1" x14ac:dyDescent="0.2">
      <c r="A20" s="106" t="s">
        <v>75</v>
      </c>
      <c r="B20" s="107">
        <v>70595</v>
      </c>
      <c r="C20" s="112">
        <v>236.43</v>
      </c>
      <c r="D20" s="109">
        <v>40668</v>
      </c>
      <c r="E20" s="110">
        <v>236.58</v>
      </c>
      <c r="F20" s="109">
        <v>10780</v>
      </c>
      <c r="G20" s="110">
        <v>237.96</v>
      </c>
      <c r="H20" s="109">
        <v>19147</v>
      </c>
      <c r="I20" s="111">
        <v>235.25</v>
      </c>
      <c r="J20" s="106" t="s">
        <v>75</v>
      </c>
      <c r="K20" s="107">
        <v>60</v>
      </c>
      <c r="L20" s="112">
        <v>238.15</v>
      </c>
      <c r="M20" s="109">
        <v>1</v>
      </c>
      <c r="N20" s="110">
        <v>221.71</v>
      </c>
      <c r="O20" s="109">
        <v>54</v>
      </c>
      <c r="P20" s="110">
        <v>239.47</v>
      </c>
      <c r="Q20" s="109">
        <v>5</v>
      </c>
      <c r="R20" s="111">
        <v>227.21</v>
      </c>
      <c r="W20" s="97"/>
    </row>
    <row r="21" spans="1:23" s="90" customFormat="1" x14ac:dyDescent="0.2">
      <c r="A21" s="106" t="s">
        <v>76</v>
      </c>
      <c r="B21" s="107">
        <v>109062</v>
      </c>
      <c r="C21" s="112">
        <v>308.98</v>
      </c>
      <c r="D21" s="109">
        <v>66157</v>
      </c>
      <c r="E21" s="110">
        <v>310.3</v>
      </c>
      <c r="F21" s="109">
        <v>22087</v>
      </c>
      <c r="G21" s="110">
        <v>308.47000000000003</v>
      </c>
      <c r="H21" s="109">
        <v>20818</v>
      </c>
      <c r="I21" s="111">
        <v>305.32</v>
      </c>
      <c r="J21" s="106" t="s">
        <v>76</v>
      </c>
      <c r="K21" s="107">
        <v>136</v>
      </c>
      <c r="L21" s="112">
        <v>307.67</v>
      </c>
      <c r="M21" s="109" t="s">
        <v>141</v>
      </c>
      <c r="N21" s="110" t="s">
        <v>142</v>
      </c>
      <c r="O21" s="109">
        <v>114</v>
      </c>
      <c r="P21" s="110">
        <v>307.94</v>
      </c>
      <c r="Q21" s="109">
        <v>22</v>
      </c>
      <c r="R21" s="111">
        <v>306.23</v>
      </c>
      <c r="W21" s="97"/>
    </row>
    <row r="22" spans="1:23" s="90" customFormat="1" x14ac:dyDescent="0.2">
      <c r="A22" s="106" t="s">
        <v>77</v>
      </c>
      <c r="B22" s="107">
        <v>119330</v>
      </c>
      <c r="C22" s="112">
        <v>372.57</v>
      </c>
      <c r="D22" s="109">
        <v>79336</v>
      </c>
      <c r="E22" s="110">
        <v>371.68</v>
      </c>
      <c r="F22" s="109">
        <v>15966</v>
      </c>
      <c r="G22" s="110">
        <v>372.53</v>
      </c>
      <c r="H22" s="109">
        <v>24028</v>
      </c>
      <c r="I22" s="111">
        <v>375.52</v>
      </c>
      <c r="J22" s="106" t="s">
        <v>77</v>
      </c>
      <c r="K22" s="107">
        <v>690</v>
      </c>
      <c r="L22" s="112">
        <v>382.52</v>
      </c>
      <c r="M22" s="109">
        <v>21</v>
      </c>
      <c r="N22" s="110">
        <v>388.3</v>
      </c>
      <c r="O22" s="109">
        <v>411</v>
      </c>
      <c r="P22" s="110">
        <v>383.39</v>
      </c>
      <c r="Q22" s="109">
        <v>258</v>
      </c>
      <c r="R22" s="111">
        <v>380.66</v>
      </c>
      <c r="W22" s="97"/>
    </row>
    <row r="23" spans="1:23" s="90" customFormat="1" x14ac:dyDescent="0.2">
      <c r="A23" s="106" t="s">
        <v>78</v>
      </c>
      <c r="B23" s="107">
        <v>126290</v>
      </c>
      <c r="C23" s="112">
        <v>432.7</v>
      </c>
      <c r="D23" s="109">
        <v>88300</v>
      </c>
      <c r="E23" s="110">
        <v>434.29</v>
      </c>
      <c r="F23" s="109">
        <v>12250</v>
      </c>
      <c r="G23" s="110">
        <v>428.67</v>
      </c>
      <c r="H23" s="109">
        <v>25740</v>
      </c>
      <c r="I23" s="111">
        <v>429.13</v>
      </c>
      <c r="J23" s="106" t="s">
        <v>78</v>
      </c>
      <c r="K23" s="107">
        <v>2108</v>
      </c>
      <c r="L23" s="112">
        <v>433.76</v>
      </c>
      <c r="M23" s="109">
        <v>9</v>
      </c>
      <c r="N23" s="110">
        <v>427.69</v>
      </c>
      <c r="O23" s="109">
        <v>1602</v>
      </c>
      <c r="P23" s="110">
        <v>432.8</v>
      </c>
      <c r="Q23" s="109">
        <v>497</v>
      </c>
      <c r="R23" s="111">
        <v>436.96</v>
      </c>
      <c r="W23" s="97"/>
    </row>
    <row r="24" spans="1:23" s="90" customFormat="1" x14ac:dyDescent="0.2">
      <c r="A24" s="106" t="s">
        <v>79</v>
      </c>
      <c r="B24" s="107">
        <v>128134</v>
      </c>
      <c r="C24" s="112">
        <v>504.76</v>
      </c>
      <c r="D24" s="109">
        <v>99910</v>
      </c>
      <c r="E24" s="110">
        <v>505.34</v>
      </c>
      <c r="F24" s="109">
        <v>11066</v>
      </c>
      <c r="G24" s="110">
        <v>503.45</v>
      </c>
      <c r="H24" s="109">
        <v>17158</v>
      </c>
      <c r="I24" s="111">
        <v>502.24</v>
      </c>
      <c r="J24" s="106" t="s">
        <v>79</v>
      </c>
      <c r="K24" s="107">
        <v>6744</v>
      </c>
      <c r="L24" s="112">
        <v>509.26</v>
      </c>
      <c r="M24" s="109">
        <v>2418</v>
      </c>
      <c r="N24" s="110">
        <v>510.71</v>
      </c>
      <c r="O24" s="109">
        <v>3829</v>
      </c>
      <c r="P24" s="110">
        <v>508.94</v>
      </c>
      <c r="Q24" s="109">
        <v>497</v>
      </c>
      <c r="R24" s="111">
        <v>504.71</v>
      </c>
      <c r="W24" s="97"/>
    </row>
    <row r="25" spans="1:23" s="90" customFormat="1" x14ac:dyDescent="0.2">
      <c r="A25" s="106" t="s">
        <v>80</v>
      </c>
      <c r="B25" s="107">
        <v>79718</v>
      </c>
      <c r="C25" s="112">
        <v>569.71</v>
      </c>
      <c r="D25" s="109">
        <v>65458</v>
      </c>
      <c r="E25" s="110">
        <v>569.88</v>
      </c>
      <c r="F25" s="109">
        <v>3638</v>
      </c>
      <c r="G25" s="110">
        <v>567.9</v>
      </c>
      <c r="H25" s="109">
        <v>10622</v>
      </c>
      <c r="I25" s="111">
        <v>569.33000000000004</v>
      </c>
      <c r="J25" s="106" t="s">
        <v>80</v>
      </c>
      <c r="K25" s="107">
        <v>4092</v>
      </c>
      <c r="L25" s="112">
        <v>569.19000000000005</v>
      </c>
      <c r="M25" s="109">
        <v>826</v>
      </c>
      <c r="N25" s="110">
        <v>567.35</v>
      </c>
      <c r="O25" s="109">
        <v>2865</v>
      </c>
      <c r="P25" s="110">
        <v>570.28</v>
      </c>
      <c r="Q25" s="109">
        <v>401</v>
      </c>
      <c r="R25" s="111">
        <v>565.15</v>
      </c>
      <c r="W25" s="97"/>
    </row>
    <row r="26" spans="1:23" s="90" customFormat="1" x14ac:dyDescent="0.2">
      <c r="A26" s="106" t="s">
        <v>81</v>
      </c>
      <c r="B26" s="107">
        <v>73939</v>
      </c>
      <c r="C26" s="112">
        <v>632.77</v>
      </c>
      <c r="D26" s="109">
        <v>63113</v>
      </c>
      <c r="E26" s="110">
        <v>633.04</v>
      </c>
      <c r="F26" s="109">
        <v>2364</v>
      </c>
      <c r="G26" s="110">
        <v>629.66</v>
      </c>
      <c r="H26" s="109">
        <v>8462</v>
      </c>
      <c r="I26" s="111">
        <v>631.63</v>
      </c>
      <c r="J26" s="106" t="s">
        <v>81</v>
      </c>
      <c r="K26" s="107">
        <v>4064</v>
      </c>
      <c r="L26" s="112">
        <v>634.26</v>
      </c>
      <c r="M26" s="109">
        <v>556</v>
      </c>
      <c r="N26" s="110">
        <v>630.07000000000005</v>
      </c>
      <c r="O26" s="109">
        <v>3103</v>
      </c>
      <c r="P26" s="110">
        <v>634.77</v>
      </c>
      <c r="Q26" s="109">
        <v>405</v>
      </c>
      <c r="R26" s="111">
        <v>636.15</v>
      </c>
      <c r="W26" s="97"/>
    </row>
    <row r="27" spans="1:23" s="90" customFormat="1" x14ac:dyDescent="0.2">
      <c r="A27" s="106" t="s">
        <v>82</v>
      </c>
      <c r="B27" s="107">
        <v>89465</v>
      </c>
      <c r="C27" s="108">
        <v>729.21</v>
      </c>
      <c r="D27" s="109">
        <v>79198</v>
      </c>
      <c r="E27" s="110">
        <v>729.7</v>
      </c>
      <c r="F27" s="109">
        <v>1595</v>
      </c>
      <c r="G27" s="110">
        <v>722.43</v>
      </c>
      <c r="H27" s="109">
        <v>8672</v>
      </c>
      <c r="I27" s="111">
        <v>725.99</v>
      </c>
      <c r="J27" s="106" t="s">
        <v>82</v>
      </c>
      <c r="K27" s="107">
        <v>6560</v>
      </c>
      <c r="L27" s="108">
        <v>733.58</v>
      </c>
      <c r="M27" s="109">
        <v>244</v>
      </c>
      <c r="N27" s="110">
        <v>723.7</v>
      </c>
      <c r="O27" s="109">
        <v>5201</v>
      </c>
      <c r="P27" s="110">
        <v>732.58</v>
      </c>
      <c r="Q27" s="109">
        <v>1115</v>
      </c>
      <c r="R27" s="111">
        <v>740.42</v>
      </c>
      <c r="W27" s="97"/>
    </row>
    <row r="28" spans="1:23" s="90" customFormat="1" x14ac:dyDescent="0.2">
      <c r="A28" s="106" t="s">
        <v>83</v>
      </c>
      <c r="B28" s="107">
        <v>52056</v>
      </c>
      <c r="C28" s="108">
        <v>860.9</v>
      </c>
      <c r="D28" s="109">
        <v>47288</v>
      </c>
      <c r="E28" s="110">
        <v>861.15</v>
      </c>
      <c r="F28" s="109">
        <v>615</v>
      </c>
      <c r="G28" s="110">
        <v>856.5</v>
      </c>
      <c r="H28" s="109">
        <v>4153</v>
      </c>
      <c r="I28" s="111">
        <v>858.76</v>
      </c>
      <c r="J28" s="106" t="s">
        <v>83</v>
      </c>
      <c r="K28" s="107">
        <v>5273</v>
      </c>
      <c r="L28" s="108">
        <v>865.11</v>
      </c>
      <c r="M28" s="109">
        <v>99</v>
      </c>
      <c r="N28" s="110">
        <v>859.41</v>
      </c>
      <c r="O28" s="109">
        <v>4177</v>
      </c>
      <c r="P28" s="110">
        <v>863.07</v>
      </c>
      <c r="Q28" s="109">
        <v>997</v>
      </c>
      <c r="R28" s="111">
        <v>874.24</v>
      </c>
      <c r="W28" s="97"/>
    </row>
    <row r="29" spans="1:23" s="90" customFormat="1" x14ac:dyDescent="0.2">
      <c r="A29" s="106" t="s">
        <v>84</v>
      </c>
      <c r="B29" s="107">
        <v>22863</v>
      </c>
      <c r="C29" s="108">
        <v>991.99</v>
      </c>
      <c r="D29" s="109">
        <v>19881</v>
      </c>
      <c r="E29" s="110">
        <v>991.66</v>
      </c>
      <c r="F29" s="109">
        <v>291</v>
      </c>
      <c r="G29" s="110">
        <v>991.74</v>
      </c>
      <c r="H29" s="109">
        <v>2691</v>
      </c>
      <c r="I29" s="111">
        <v>994.43</v>
      </c>
      <c r="J29" s="106" t="s">
        <v>84</v>
      </c>
      <c r="K29" s="107">
        <v>6816</v>
      </c>
      <c r="L29" s="108">
        <v>989.51</v>
      </c>
      <c r="M29" s="109">
        <v>88</v>
      </c>
      <c r="N29" s="110">
        <v>979.7</v>
      </c>
      <c r="O29" s="109">
        <v>5695</v>
      </c>
      <c r="P29" s="110">
        <v>989.26</v>
      </c>
      <c r="Q29" s="109">
        <v>1033</v>
      </c>
      <c r="R29" s="111">
        <v>991.7</v>
      </c>
      <c r="W29" s="97"/>
    </row>
    <row r="30" spans="1:23" s="90" customFormat="1" x14ac:dyDescent="0.2">
      <c r="A30" s="106" t="s">
        <v>135</v>
      </c>
      <c r="B30" s="107">
        <v>11529</v>
      </c>
      <c r="C30" s="108">
        <v>1128.74</v>
      </c>
      <c r="D30" s="109">
        <v>9788</v>
      </c>
      <c r="E30" s="110">
        <v>1129.48</v>
      </c>
      <c r="F30" s="109">
        <v>135</v>
      </c>
      <c r="G30" s="110">
        <v>1129.74</v>
      </c>
      <c r="H30" s="109">
        <v>1606</v>
      </c>
      <c r="I30" s="111">
        <v>1124.18</v>
      </c>
      <c r="J30" s="106" t="s">
        <v>135</v>
      </c>
      <c r="K30" s="107">
        <v>6533</v>
      </c>
      <c r="L30" s="108">
        <v>1151.67</v>
      </c>
      <c r="M30" s="109">
        <v>69</v>
      </c>
      <c r="N30" s="110">
        <v>1140.8699999999999</v>
      </c>
      <c r="O30" s="109">
        <v>5357</v>
      </c>
      <c r="P30" s="110">
        <v>1155.67</v>
      </c>
      <c r="Q30" s="109">
        <v>1107</v>
      </c>
      <c r="R30" s="111">
        <v>1133</v>
      </c>
      <c r="W30" s="97"/>
    </row>
    <row r="31" spans="1:23" s="90" customFormat="1" x14ac:dyDescent="0.2">
      <c r="A31" s="106" t="s">
        <v>136</v>
      </c>
      <c r="B31" s="107">
        <v>7024</v>
      </c>
      <c r="C31" s="108">
        <v>1268.22</v>
      </c>
      <c r="D31" s="109">
        <v>6447</v>
      </c>
      <c r="E31" s="110">
        <v>1268.06</v>
      </c>
      <c r="F31" s="109">
        <v>77</v>
      </c>
      <c r="G31" s="110">
        <v>1276.1199999999999</v>
      </c>
      <c r="H31" s="109">
        <v>500</v>
      </c>
      <c r="I31" s="111">
        <v>1269.06</v>
      </c>
      <c r="J31" s="106" t="s">
        <v>136</v>
      </c>
      <c r="K31" s="107">
        <v>5038</v>
      </c>
      <c r="L31" s="108">
        <v>1269.8599999999999</v>
      </c>
      <c r="M31" s="109">
        <v>30</v>
      </c>
      <c r="N31" s="110">
        <v>1264.98</v>
      </c>
      <c r="O31" s="109">
        <v>4027</v>
      </c>
      <c r="P31" s="110">
        <v>1268.6300000000001</v>
      </c>
      <c r="Q31" s="109">
        <v>981</v>
      </c>
      <c r="R31" s="111">
        <v>1275.06</v>
      </c>
      <c r="W31" s="97"/>
    </row>
    <row r="32" spans="1:23" s="90" customFormat="1" x14ac:dyDescent="0.2">
      <c r="A32" s="106" t="s">
        <v>137</v>
      </c>
      <c r="B32" s="107">
        <v>4907</v>
      </c>
      <c r="C32" s="108">
        <v>1416.43</v>
      </c>
      <c r="D32" s="109">
        <v>4594</v>
      </c>
      <c r="E32" s="110">
        <v>1416.5</v>
      </c>
      <c r="F32" s="109">
        <v>36</v>
      </c>
      <c r="G32" s="110">
        <v>1417.55</v>
      </c>
      <c r="H32" s="109">
        <v>277</v>
      </c>
      <c r="I32" s="111">
        <v>1415.03</v>
      </c>
      <c r="J32" s="106" t="s">
        <v>137</v>
      </c>
      <c r="K32" s="107">
        <v>7191</v>
      </c>
      <c r="L32" s="108">
        <v>1440.21</v>
      </c>
      <c r="M32" s="109">
        <v>26</v>
      </c>
      <c r="N32" s="110">
        <v>1422.65</v>
      </c>
      <c r="O32" s="109">
        <v>4537</v>
      </c>
      <c r="P32" s="110">
        <v>1434.18</v>
      </c>
      <c r="Q32" s="109">
        <v>2628</v>
      </c>
      <c r="R32" s="111">
        <v>1450.79</v>
      </c>
      <c r="W32" s="97"/>
    </row>
    <row r="33" spans="1:23" s="90" customFormat="1" x14ac:dyDescent="0.2">
      <c r="A33" s="106" t="s">
        <v>134</v>
      </c>
      <c r="B33" s="107">
        <v>5660</v>
      </c>
      <c r="C33" s="108">
        <v>1755.73</v>
      </c>
      <c r="D33" s="109">
        <v>5380</v>
      </c>
      <c r="E33" s="110">
        <v>1754.68</v>
      </c>
      <c r="F33" s="109">
        <v>18</v>
      </c>
      <c r="G33" s="110">
        <v>1907.72</v>
      </c>
      <c r="H33" s="109">
        <v>262</v>
      </c>
      <c r="I33" s="111">
        <v>1766.8</v>
      </c>
      <c r="J33" s="106" t="s">
        <v>134</v>
      </c>
      <c r="K33" s="107">
        <v>16184</v>
      </c>
      <c r="L33" s="108">
        <v>1749.85</v>
      </c>
      <c r="M33" s="109">
        <v>28</v>
      </c>
      <c r="N33" s="110">
        <v>1709.94</v>
      </c>
      <c r="O33" s="109">
        <v>11010</v>
      </c>
      <c r="P33" s="110">
        <v>1754.2</v>
      </c>
      <c r="Q33" s="109">
        <v>5146</v>
      </c>
      <c r="R33" s="111">
        <v>1740.78</v>
      </c>
      <c r="W33" s="97"/>
    </row>
    <row r="34" spans="1:23" s="90" customFormat="1" x14ac:dyDescent="0.2">
      <c r="A34" s="116" t="s">
        <v>1</v>
      </c>
      <c r="B34" s="117">
        <v>946105</v>
      </c>
      <c r="C34" s="118">
        <v>513.04</v>
      </c>
      <c r="D34" s="117">
        <v>697192</v>
      </c>
      <c r="E34" s="118">
        <v>549.04</v>
      </c>
      <c r="F34" s="117">
        <v>88020</v>
      </c>
      <c r="G34" s="118">
        <v>375</v>
      </c>
      <c r="H34" s="117">
        <v>160893</v>
      </c>
      <c r="I34" s="118">
        <v>432.58</v>
      </c>
      <c r="J34" s="116" t="s">
        <v>1</v>
      </c>
      <c r="K34" s="117">
        <v>71509</v>
      </c>
      <c r="L34" s="118">
        <v>1094.9000000000001</v>
      </c>
      <c r="M34" s="117">
        <v>4417</v>
      </c>
      <c r="N34" s="118">
        <v>592.21</v>
      </c>
      <c r="O34" s="117">
        <v>51999</v>
      </c>
      <c r="P34" s="118">
        <v>1088.93</v>
      </c>
      <c r="Q34" s="117">
        <v>15093</v>
      </c>
      <c r="R34" s="118">
        <v>1262.57</v>
      </c>
      <c r="W34" s="97"/>
    </row>
    <row r="35" spans="1:23" s="90" customFormat="1" ht="9" customHeight="1" x14ac:dyDescent="0.2">
      <c r="A35" s="283"/>
      <c r="B35" s="283"/>
      <c r="C35" s="283"/>
      <c r="D35" s="283"/>
      <c r="E35" s="283"/>
      <c r="F35" s="283"/>
      <c r="G35" s="283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87"/>
      <c r="B38" s="287"/>
      <c r="C38" s="287"/>
      <c r="D38" s="287"/>
      <c r="E38" s="287"/>
      <c r="F38" s="287"/>
      <c r="G38" s="287"/>
      <c r="H38" s="62"/>
      <c r="I38" s="45"/>
      <c r="J38" s="287"/>
      <c r="K38" s="287"/>
      <c r="L38" s="287"/>
      <c r="M38" s="287"/>
      <c r="N38" s="287"/>
      <c r="O38" s="287"/>
      <c r="P38" s="287"/>
    </row>
    <row r="39" spans="1:23" ht="6.75" hidden="1" customHeight="1" x14ac:dyDescent="0.2">
      <c r="A39" s="287"/>
      <c r="B39" s="287"/>
      <c r="C39" s="287"/>
      <c r="D39" s="287"/>
      <c r="E39" s="287"/>
      <c r="F39" s="287"/>
      <c r="G39" s="287"/>
      <c r="H39" s="19"/>
      <c r="I39" s="20"/>
      <c r="J39" s="287"/>
      <c r="K39" s="287"/>
      <c r="L39" s="287"/>
      <c r="M39" s="287"/>
      <c r="N39" s="287"/>
      <c r="O39" s="287"/>
      <c r="P39" s="287"/>
    </row>
    <row r="40" spans="1:23" ht="12.75" x14ac:dyDescent="0.2">
      <c r="A40" s="282" t="s">
        <v>16</v>
      </c>
      <c r="B40" s="282"/>
      <c r="C40" s="282"/>
      <c r="D40" s="282"/>
      <c r="E40" s="282"/>
      <c r="F40" s="282"/>
      <c r="G40" s="282"/>
      <c r="H40" s="282"/>
      <c r="I40" s="282"/>
      <c r="J40" s="282" t="s">
        <v>18</v>
      </c>
      <c r="K40" s="282"/>
      <c r="L40" s="282"/>
      <c r="M40" s="282"/>
      <c r="N40" s="282"/>
      <c r="O40" s="282"/>
      <c r="P40" s="282"/>
      <c r="Q40" s="282"/>
      <c r="R40" s="282"/>
    </row>
    <row r="41" spans="1:23" ht="12.75" x14ac:dyDescent="0.2">
      <c r="A41" s="282" t="s">
        <v>15</v>
      </c>
      <c r="B41" s="282"/>
      <c r="C41" s="282"/>
      <c r="D41" s="282"/>
      <c r="E41" s="282"/>
      <c r="F41" s="282"/>
      <c r="G41" s="282"/>
      <c r="H41" s="282"/>
      <c r="I41" s="282"/>
      <c r="J41" s="282" t="s">
        <v>19</v>
      </c>
      <c r="K41" s="282"/>
      <c r="L41" s="282"/>
      <c r="M41" s="282"/>
      <c r="N41" s="282"/>
      <c r="O41" s="282"/>
      <c r="P41" s="282"/>
      <c r="Q41" s="282"/>
      <c r="R41" s="282"/>
    </row>
    <row r="42" spans="1:23" ht="12.75" x14ac:dyDescent="0.2">
      <c r="A42" s="282" t="s">
        <v>9</v>
      </c>
      <c r="B42" s="282"/>
      <c r="C42" s="282"/>
      <c r="D42" s="282"/>
      <c r="E42" s="282"/>
      <c r="F42" s="282"/>
      <c r="G42" s="282"/>
      <c r="H42" s="282"/>
      <c r="I42" s="282"/>
      <c r="J42" s="282" t="s">
        <v>49</v>
      </c>
      <c r="K42" s="282"/>
      <c r="L42" s="282"/>
      <c r="M42" s="282"/>
      <c r="N42" s="282"/>
      <c r="O42" s="282"/>
      <c r="P42" s="282"/>
      <c r="Q42" s="282"/>
      <c r="R42" s="282"/>
    </row>
    <row r="43" spans="1:23" ht="12.75" x14ac:dyDescent="0.2">
      <c r="A43" s="282" t="s">
        <v>46</v>
      </c>
      <c r="B43" s="282"/>
      <c r="C43" s="282"/>
      <c r="D43" s="282"/>
      <c r="E43" s="282"/>
      <c r="F43" s="282"/>
      <c r="G43" s="282"/>
      <c r="H43" s="282"/>
      <c r="I43" s="282"/>
      <c r="J43" s="282" t="s">
        <v>50</v>
      </c>
      <c r="K43" s="282"/>
      <c r="L43" s="282"/>
      <c r="M43" s="282"/>
      <c r="N43" s="282"/>
      <c r="O43" s="282"/>
      <c r="P43" s="282"/>
      <c r="Q43" s="282"/>
      <c r="R43" s="282"/>
    </row>
    <row r="44" spans="1:23" ht="12.75" x14ac:dyDescent="0.2">
      <c r="A44" s="288" t="s">
        <v>47</v>
      </c>
      <c r="B44" s="288"/>
      <c r="C44" s="288"/>
      <c r="D44" s="288"/>
      <c r="E44" s="288"/>
      <c r="F44" s="288"/>
      <c r="G44" s="288"/>
      <c r="H44" s="288"/>
      <c r="I44" s="288"/>
      <c r="J44" s="288" t="s">
        <v>47</v>
      </c>
      <c r="K44" s="288"/>
      <c r="L44" s="288"/>
      <c r="M44" s="288"/>
      <c r="N44" s="288"/>
      <c r="O44" s="288"/>
      <c r="P44" s="288"/>
      <c r="Q44" s="288"/>
      <c r="R44" s="288"/>
    </row>
    <row r="45" spans="1:23" ht="12.75" customHeight="1" x14ac:dyDescent="0.2">
      <c r="A45" s="276" t="str">
        <f>A10</f>
        <v>za veljaču 2024. (isplata u ožujku 2024.)</v>
      </c>
      <c r="B45" s="276"/>
      <c r="C45" s="276"/>
      <c r="D45" s="276"/>
      <c r="E45" s="276"/>
      <c r="F45" s="276"/>
      <c r="G45" s="276"/>
      <c r="H45" s="276"/>
      <c r="I45" s="276"/>
      <c r="J45" s="276" t="str">
        <f>A10</f>
        <v>za veljaču 2024. (isplata u ožujku 2024.)</v>
      </c>
      <c r="K45" s="276"/>
      <c r="L45" s="276"/>
      <c r="M45" s="276"/>
      <c r="N45" s="276"/>
      <c r="O45" s="276"/>
      <c r="P45" s="276"/>
      <c r="Q45" s="276"/>
      <c r="R45" s="276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73" t="s">
        <v>89</v>
      </c>
      <c r="B47" s="278" t="s">
        <v>6</v>
      </c>
      <c r="C47" s="279"/>
      <c r="D47" s="279"/>
      <c r="E47" s="279"/>
      <c r="F47" s="279"/>
      <c r="G47" s="279"/>
      <c r="H47" s="279"/>
      <c r="I47" s="280"/>
      <c r="J47" s="273" t="s">
        <v>89</v>
      </c>
      <c r="K47" s="278" t="s">
        <v>6</v>
      </c>
      <c r="L47" s="279"/>
      <c r="M47" s="279"/>
      <c r="N47" s="279"/>
      <c r="O47" s="279"/>
      <c r="P47" s="279"/>
      <c r="Q47" s="279"/>
      <c r="R47" s="280"/>
    </row>
    <row r="48" spans="1:23" x14ac:dyDescent="0.2">
      <c r="A48" s="274"/>
      <c r="B48" s="278" t="s">
        <v>1</v>
      </c>
      <c r="C48" s="280"/>
      <c r="D48" s="278" t="s">
        <v>7</v>
      </c>
      <c r="E48" s="280"/>
      <c r="F48" s="278" t="s">
        <v>45</v>
      </c>
      <c r="G48" s="280"/>
      <c r="H48" s="278" t="s">
        <v>8</v>
      </c>
      <c r="I48" s="280"/>
      <c r="J48" s="274"/>
      <c r="K48" s="278" t="s">
        <v>1</v>
      </c>
      <c r="L48" s="280"/>
      <c r="M48" s="278" t="s">
        <v>7</v>
      </c>
      <c r="N48" s="280"/>
      <c r="O48" s="278" t="s">
        <v>45</v>
      </c>
      <c r="P48" s="280"/>
      <c r="Q48" s="278" t="s">
        <v>8</v>
      </c>
      <c r="R48" s="280"/>
    </row>
    <row r="49" spans="1:23" ht="33" customHeight="1" x14ac:dyDescent="0.2">
      <c r="A49" s="27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7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141</v>
      </c>
      <c r="C51" s="120" t="s">
        <v>142</v>
      </c>
      <c r="D51" s="121" t="s">
        <v>141</v>
      </c>
      <c r="E51" s="92" t="s">
        <v>142</v>
      </c>
      <c r="F51" s="121" t="s">
        <v>141</v>
      </c>
      <c r="G51" s="92" t="s">
        <v>142</v>
      </c>
      <c r="H51" s="121" t="s">
        <v>141</v>
      </c>
      <c r="I51" s="122" t="s">
        <v>142</v>
      </c>
      <c r="J51" s="106" t="s">
        <v>72</v>
      </c>
      <c r="K51" s="119">
        <v>24</v>
      </c>
      <c r="L51" s="95">
        <v>36.67</v>
      </c>
      <c r="M51" s="121"/>
      <c r="N51" s="92"/>
      <c r="O51" s="121">
        <v>23</v>
      </c>
      <c r="P51" s="92">
        <v>35.9</v>
      </c>
      <c r="Q51" s="121">
        <v>1</v>
      </c>
      <c r="R51" s="122">
        <v>54.43</v>
      </c>
      <c r="W51" s="97"/>
    </row>
    <row r="52" spans="1:23" s="90" customFormat="1" x14ac:dyDescent="0.2">
      <c r="A52" s="106" t="s">
        <v>73</v>
      </c>
      <c r="B52" s="119">
        <v>2</v>
      </c>
      <c r="C52" s="120">
        <v>125.67</v>
      </c>
      <c r="D52" s="121" t="s">
        <v>141</v>
      </c>
      <c r="E52" s="92" t="s">
        <v>142</v>
      </c>
      <c r="F52" s="121">
        <v>2</v>
      </c>
      <c r="G52" s="92">
        <v>125.67</v>
      </c>
      <c r="H52" s="121" t="s">
        <v>141</v>
      </c>
      <c r="I52" s="122" t="s">
        <v>142</v>
      </c>
      <c r="J52" s="106" t="s">
        <v>73</v>
      </c>
      <c r="K52" s="119">
        <v>83</v>
      </c>
      <c r="L52" s="95">
        <v>110.94</v>
      </c>
      <c r="M52" s="121"/>
      <c r="N52" s="92"/>
      <c r="O52" s="121">
        <v>74</v>
      </c>
      <c r="P52" s="92">
        <v>111.55</v>
      </c>
      <c r="Q52" s="121">
        <v>9</v>
      </c>
      <c r="R52" s="122">
        <v>105.88</v>
      </c>
      <c r="S52" s="123"/>
      <c r="W52" s="97"/>
    </row>
    <row r="53" spans="1:23" s="90" customFormat="1" x14ac:dyDescent="0.2">
      <c r="A53" s="106" t="s">
        <v>74</v>
      </c>
      <c r="B53" s="119">
        <v>29</v>
      </c>
      <c r="C53" s="120">
        <v>171.05</v>
      </c>
      <c r="D53" s="121" t="s">
        <v>141</v>
      </c>
      <c r="E53" s="92" t="s">
        <v>142</v>
      </c>
      <c r="F53" s="121">
        <v>27</v>
      </c>
      <c r="G53" s="92">
        <v>171.35</v>
      </c>
      <c r="H53" s="121">
        <v>2</v>
      </c>
      <c r="I53" s="122">
        <v>166.92</v>
      </c>
      <c r="J53" s="106" t="s">
        <v>74</v>
      </c>
      <c r="K53" s="119">
        <v>162</v>
      </c>
      <c r="L53" s="124">
        <v>173.33</v>
      </c>
      <c r="M53" s="121"/>
      <c r="N53" s="92"/>
      <c r="O53" s="121">
        <v>135</v>
      </c>
      <c r="P53" s="92">
        <v>172.79</v>
      </c>
      <c r="Q53" s="121">
        <v>27</v>
      </c>
      <c r="R53" s="122">
        <v>176.01</v>
      </c>
      <c r="S53" s="123"/>
      <c r="W53" s="97"/>
    </row>
    <row r="54" spans="1:23" s="90" customFormat="1" x14ac:dyDescent="0.2">
      <c r="A54" s="106" t="s">
        <v>75</v>
      </c>
      <c r="B54" s="119">
        <v>124</v>
      </c>
      <c r="C54" s="120">
        <v>244.35</v>
      </c>
      <c r="D54" s="121">
        <v>43</v>
      </c>
      <c r="E54" s="92">
        <v>250.65</v>
      </c>
      <c r="F54" s="121">
        <v>74</v>
      </c>
      <c r="G54" s="92">
        <v>241.41</v>
      </c>
      <c r="H54" s="121">
        <v>7</v>
      </c>
      <c r="I54" s="122">
        <v>236.79</v>
      </c>
      <c r="J54" s="106" t="s">
        <v>75</v>
      </c>
      <c r="K54" s="119">
        <v>249</v>
      </c>
      <c r="L54" s="124">
        <v>236.73</v>
      </c>
      <c r="M54" s="121"/>
      <c r="N54" s="92"/>
      <c r="O54" s="121">
        <v>204</v>
      </c>
      <c r="P54" s="92">
        <v>237.05</v>
      </c>
      <c r="Q54" s="121">
        <v>45</v>
      </c>
      <c r="R54" s="122">
        <v>235.31</v>
      </c>
      <c r="S54" s="123"/>
      <c r="W54" s="97"/>
    </row>
    <row r="55" spans="1:23" s="90" customFormat="1" x14ac:dyDescent="0.2">
      <c r="A55" s="106" t="s">
        <v>76</v>
      </c>
      <c r="B55" s="119">
        <v>340</v>
      </c>
      <c r="C55" s="120">
        <v>307.70999999999998</v>
      </c>
      <c r="D55" s="121">
        <v>120</v>
      </c>
      <c r="E55" s="92">
        <v>302.12</v>
      </c>
      <c r="F55" s="121">
        <v>197</v>
      </c>
      <c r="G55" s="92">
        <v>310.89</v>
      </c>
      <c r="H55" s="121">
        <v>23</v>
      </c>
      <c r="I55" s="122">
        <v>309.66000000000003</v>
      </c>
      <c r="J55" s="106" t="s">
        <v>76</v>
      </c>
      <c r="K55" s="119">
        <v>579</v>
      </c>
      <c r="L55" s="124">
        <v>307.66000000000003</v>
      </c>
      <c r="M55" s="121"/>
      <c r="N55" s="92"/>
      <c r="O55" s="121">
        <v>438</v>
      </c>
      <c r="P55" s="92">
        <v>305.16000000000003</v>
      </c>
      <c r="Q55" s="121">
        <v>141</v>
      </c>
      <c r="R55" s="122">
        <v>315.41000000000003</v>
      </c>
      <c r="S55" s="123"/>
      <c r="W55" s="97"/>
    </row>
    <row r="56" spans="1:23" s="90" customFormat="1" x14ac:dyDescent="0.2">
      <c r="A56" s="106" t="s">
        <v>77</v>
      </c>
      <c r="B56" s="119">
        <v>371</v>
      </c>
      <c r="C56" s="120">
        <v>372.07</v>
      </c>
      <c r="D56" s="121">
        <v>63</v>
      </c>
      <c r="E56" s="92">
        <v>366.77</v>
      </c>
      <c r="F56" s="121">
        <v>283</v>
      </c>
      <c r="G56" s="92">
        <v>373.23</v>
      </c>
      <c r="H56" s="121">
        <v>25</v>
      </c>
      <c r="I56" s="122">
        <v>372.25</v>
      </c>
      <c r="J56" s="106" t="s">
        <v>77</v>
      </c>
      <c r="K56" s="119">
        <v>675</v>
      </c>
      <c r="L56" s="124">
        <v>368.93</v>
      </c>
      <c r="M56" s="121"/>
      <c r="N56" s="92"/>
      <c r="O56" s="121">
        <v>589</v>
      </c>
      <c r="P56" s="92">
        <v>369.44</v>
      </c>
      <c r="Q56" s="121">
        <v>86</v>
      </c>
      <c r="R56" s="122">
        <v>365.44</v>
      </c>
      <c r="S56" s="123"/>
      <c r="W56" s="97"/>
    </row>
    <row r="57" spans="1:23" s="90" customFormat="1" x14ac:dyDescent="0.2">
      <c r="A57" s="106" t="s">
        <v>78</v>
      </c>
      <c r="B57" s="119">
        <v>618</v>
      </c>
      <c r="C57" s="120">
        <v>440.39</v>
      </c>
      <c r="D57" s="121">
        <v>70</v>
      </c>
      <c r="E57" s="92">
        <v>444.03</v>
      </c>
      <c r="F57" s="121">
        <v>477</v>
      </c>
      <c r="G57" s="92">
        <v>439.91</v>
      </c>
      <c r="H57" s="121">
        <v>71</v>
      </c>
      <c r="I57" s="122">
        <v>440.03</v>
      </c>
      <c r="J57" s="106" t="s">
        <v>78</v>
      </c>
      <c r="K57" s="119">
        <v>1134</v>
      </c>
      <c r="L57" s="124">
        <v>438.55</v>
      </c>
      <c r="M57" s="121"/>
      <c r="N57" s="92"/>
      <c r="O57" s="121">
        <v>1053</v>
      </c>
      <c r="P57" s="92">
        <v>438.76</v>
      </c>
      <c r="Q57" s="121">
        <v>81</v>
      </c>
      <c r="R57" s="122">
        <v>435.91</v>
      </c>
      <c r="S57" s="123"/>
      <c r="W57" s="97"/>
    </row>
    <row r="58" spans="1:23" s="90" customFormat="1" x14ac:dyDescent="0.2">
      <c r="A58" s="106" t="s">
        <v>79</v>
      </c>
      <c r="B58" s="119">
        <v>1806</v>
      </c>
      <c r="C58" s="120">
        <v>510.92</v>
      </c>
      <c r="D58" s="121">
        <v>544</v>
      </c>
      <c r="E58" s="92">
        <v>512.28</v>
      </c>
      <c r="F58" s="121">
        <v>1141</v>
      </c>
      <c r="G58" s="92">
        <v>510.5</v>
      </c>
      <c r="H58" s="121">
        <v>121</v>
      </c>
      <c r="I58" s="122">
        <v>508.82</v>
      </c>
      <c r="J58" s="106" t="s">
        <v>79</v>
      </c>
      <c r="K58" s="119">
        <v>844</v>
      </c>
      <c r="L58" s="124">
        <v>500.83</v>
      </c>
      <c r="M58" s="121"/>
      <c r="N58" s="92"/>
      <c r="O58" s="121">
        <v>709</v>
      </c>
      <c r="P58" s="92">
        <v>499.59</v>
      </c>
      <c r="Q58" s="121">
        <v>135</v>
      </c>
      <c r="R58" s="122">
        <v>507.35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2659</v>
      </c>
      <c r="C59" s="120">
        <v>571.85</v>
      </c>
      <c r="D59" s="121">
        <v>874</v>
      </c>
      <c r="E59" s="92">
        <v>571.05999999999995</v>
      </c>
      <c r="F59" s="121">
        <v>1625</v>
      </c>
      <c r="G59" s="92">
        <v>572.28</v>
      </c>
      <c r="H59" s="121">
        <v>160</v>
      </c>
      <c r="I59" s="122">
        <v>571.88</v>
      </c>
      <c r="J59" s="106" t="s">
        <v>80</v>
      </c>
      <c r="K59" s="119">
        <v>626</v>
      </c>
      <c r="L59" s="124">
        <v>572.25</v>
      </c>
      <c r="M59" s="121"/>
      <c r="N59" s="92"/>
      <c r="O59" s="121">
        <v>511</v>
      </c>
      <c r="P59" s="92">
        <v>570.85</v>
      </c>
      <c r="Q59" s="121">
        <v>115</v>
      </c>
      <c r="R59" s="122">
        <v>578.48</v>
      </c>
      <c r="S59" s="123"/>
      <c r="W59" s="97"/>
    </row>
    <row r="60" spans="1:23" s="90" customFormat="1" x14ac:dyDescent="0.2">
      <c r="A60" s="106" t="s">
        <v>81</v>
      </c>
      <c r="B60" s="119">
        <v>2257</v>
      </c>
      <c r="C60" s="120">
        <v>632.55999999999995</v>
      </c>
      <c r="D60" s="121">
        <v>895</v>
      </c>
      <c r="E60" s="92">
        <v>634.16</v>
      </c>
      <c r="F60" s="121">
        <v>1225</v>
      </c>
      <c r="G60" s="92">
        <v>631.24</v>
      </c>
      <c r="H60" s="121">
        <v>137</v>
      </c>
      <c r="I60" s="122">
        <v>633.91</v>
      </c>
      <c r="J60" s="106" t="s">
        <v>81</v>
      </c>
      <c r="K60" s="119">
        <v>370</v>
      </c>
      <c r="L60" s="124">
        <v>636.94000000000005</v>
      </c>
      <c r="M60" s="121"/>
      <c r="N60" s="92"/>
      <c r="O60" s="121">
        <v>307</v>
      </c>
      <c r="P60" s="92">
        <v>636.80999999999995</v>
      </c>
      <c r="Q60" s="121">
        <v>63</v>
      </c>
      <c r="R60" s="122">
        <v>637.62</v>
      </c>
      <c r="S60" s="123"/>
      <c r="W60" s="97"/>
    </row>
    <row r="61" spans="1:23" s="90" customFormat="1" x14ac:dyDescent="0.2">
      <c r="A61" s="106" t="s">
        <v>82</v>
      </c>
      <c r="B61" s="119">
        <v>3180</v>
      </c>
      <c r="C61" s="120">
        <v>731.69</v>
      </c>
      <c r="D61" s="121">
        <v>1375</v>
      </c>
      <c r="E61" s="92">
        <v>732.58</v>
      </c>
      <c r="F61" s="121">
        <v>1529</v>
      </c>
      <c r="G61" s="92">
        <v>730.17</v>
      </c>
      <c r="H61" s="121">
        <v>276</v>
      </c>
      <c r="I61" s="122">
        <v>735.74</v>
      </c>
      <c r="J61" s="106" t="s">
        <v>82</v>
      </c>
      <c r="K61" s="119">
        <v>899</v>
      </c>
      <c r="L61" s="95">
        <v>730.32</v>
      </c>
      <c r="M61" s="121"/>
      <c r="N61" s="92"/>
      <c r="O61" s="121">
        <v>708</v>
      </c>
      <c r="P61" s="92">
        <v>734.17</v>
      </c>
      <c r="Q61" s="121">
        <v>191</v>
      </c>
      <c r="R61" s="122">
        <v>716.08</v>
      </c>
      <c r="S61" s="123"/>
      <c r="W61" s="97"/>
    </row>
    <row r="62" spans="1:23" s="90" customFormat="1" x14ac:dyDescent="0.2">
      <c r="A62" s="106" t="s">
        <v>83</v>
      </c>
      <c r="B62" s="119">
        <v>1978</v>
      </c>
      <c r="C62" s="120">
        <v>859.59</v>
      </c>
      <c r="D62" s="121">
        <v>1046</v>
      </c>
      <c r="E62" s="92">
        <v>864.31</v>
      </c>
      <c r="F62" s="121">
        <v>762</v>
      </c>
      <c r="G62" s="92">
        <v>853.07</v>
      </c>
      <c r="H62" s="121">
        <v>170</v>
      </c>
      <c r="I62" s="122">
        <v>859.72</v>
      </c>
      <c r="J62" s="106" t="s">
        <v>83</v>
      </c>
      <c r="K62" s="119">
        <v>672</v>
      </c>
      <c r="L62" s="95">
        <v>877.64</v>
      </c>
      <c r="M62" s="121"/>
      <c r="N62" s="92"/>
      <c r="O62" s="121">
        <v>557</v>
      </c>
      <c r="P62" s="92">
        <v>881.86</v>
      </c>
      <c r="Q62" s="121">
        <v>115</v>
      </c>
      <c r="R62" s="122">
        <v>857.2</v>
      </c>
      <c r="S62" s="123"/>
      <c r="W62" s="97"/>
    </row>
    <row r="63" spans="1:23" s="90" customFormat="1" x14ac:dyDescent="0.2">
      <c r="A63" s="106" t="s">
        <v>84</v>
      </c>
      <c r="B63" s="119">
        <v>1220</v>
      </c>
      <c r="C63" s="120">
        <v>988.61</v>
      </c>
      <c r="D63" s="121">
        <v>789</v>
      </c>
      <c r="E63" s="92">
        <v>989.72</v>
      </c>
      <c r="F63" s="121">
        <v>290</v>
      </c>
      <c r="G63" s="92">
        <v>985.34</v>
      </c>
      <c r="H63" s="121">
        <v>141</v>
      </c>
      <c r="I63" s="122">
        <v>989.14</v>
      </c>
      <c r="J63" s="106" t="s">
        <v>84</v>
      </c>
      <c r="K63" s="119">
        <v>371</v>
      </c>
      <c r="L63" s="95">
        <v>992.6</v>
      </c>
      <c r="M63" s="121"/>
      <c r="N63" s="92"/>
      <c r="O63" s="121">
        <v>306</v>
      </c>
      <c r="P63" s="92">
        <v>991.41</v>
      </c>
      <c r="Q63" s="121">
        <v>65</v>
      </c>
      <c r="R63" s="122">
        <v>998.22</v>
      </c>
      <c r="S63" s="123"/>
      <c r="W63" s="97"/>
    </row>
    <row r="64" spans="1:23" s="90" customFormat="1" x14ac:dyDescent="0.2">
      <c r="A64" s="106" t="s">
        <v>135</v>
      </c>
      <c r="B64" s="119">
        <v>583</v>
      </c>
      <c r="C64" s="120">
        <v>1131.42</v>
      </c>
      <c r="D64" s="121">
        <v>456</v>
      </c>
      <c r="E64" s="92">
        <v>1132.2</v>
      </c>
      <c r="F64" s="121">
        <v>70</v>
      </c>
      <c r="G64" s="92">
        <v>1129.74</v>
      </c>
      <c r="H64" s="121">
        <v>57</v>
      </c>
      <c r="I64" s="122">
        <v>1127.28</v>
      </c>
      <c r="J64" s="106" t="s">
        <v>135</v>
      </c>
      <c r="K64" s="119">
        <v>226</v>
      </c>
      <c r="L64" s="95">
        <v>1126.23</v>
      </c>
      <c r="M64" s="121"/>
      <c r="N64" s="92"/>
      <c r="O64" s="121">
        <v>206</v>
      </c>
      <c r="P64" s="92">
        <v>1124.8499999999999</v>
      </c>
      <c r="Q64" s="121">
        <v>20</v>
      </c>
      <c r="R64" s="122">
        <v>1140.47</v>
      </c>
      <c r="S64" s="123"/>
      <c r="W64" s="97"/>
    </row>
    <row r="65" spans="1:23" s="90" customFormat="1" x14ac:dyDescent="0.2">
      <c r="A65" s="106" t="s">
        <v>136</v>
      </c>
      <c r="B65" s="119">
        <v>412</v>
      </c>
      <c r="C65" s="120">
        <v>1268.05</v>
      </c>
      <c r="D65" s="121">
        <v>326</v>
      </c>
      <c r="E65" s="92">
        <v>1265.9000000000001</v>
      </c>
      <c r="F65" s="121">
        <v>45</v>
      </c>
      <c r="G65" s="92">
        <v>1272.73</v>
      </c>
      <c r="H65" s="121">
        <v>41</v>
      </c>
      <c r="I65" s="122">
        <v>1280.03</v>
      </c>
      <c r="J65" s="106" t="s">
        <v>136</v>
      </c>
      <c r="K65" s="119">
        <v>168</v>
      </c>
      <c r="L65" s="95">
        <v>1264.1099999999999</v>
      </c>
      <c r="M65" s="121"/>
      <c r="N65" s="92"/>
      <c r="O65" s="121">
        <v>150</v>
      </c>
      <c r="P65" s="92">
        <v>1261.94</v>
      </c>
      <c r="Q65" s="121">
        <v>18</v>
      </c>
      <c r="R65" s="122">
        <v>1282.18</v>
      </c>
      <c r="S65" s="123"/>
      <c r="W65" s="97"/>
    </row>
    <row r="66" spans="1:23" s="90" customFormat="1" x14ac:dyDescent="0.2">
      <c r="A66" s="106" t="s">
        <v>137</v>
      </c>
      <c r="B66" s="119">
        <v>187</v>
      </c>
      <c r="C66" s="120">
        <v>1413.91</v>
      </c>
      <c r="D66" s="121">
        <v>131</v>
      </c>
      <c r="E66" s="92">
        <v>1409.25</v>
      </c>
      <c r="F66" s="121">
        <v>30</v>
      </c>
      <c r="G66" s="92">
        <v>1425.86</v>
      </c>
      <c r="H66" s="121">
        <v>26</v>
      </c>
      <c r="I66" s="122">
        <v>1423.59</v>
      </c>
      <c r="J66" s="106" t="s">
        <v>137</v>
      </c>
      <c r="K66" s="119">
        <v>93</v>
      </c>
      <c r="L66" s="95">
        <v>1404.38</v>
      </c>
      <c r="M66" s="121"/>
      <c r="N66" s="92"/>
      <c r="O66" s="121">
        <v>85</v>
      </c>
      <c r="P66" s="92">
        <v>1405.35</v>
      </c>
      <c r="Q66" s="121">
        <v>8</v>
      </c>
      <c r="R66" s="122">
        <v>1393.97</v>
      </c>
      <c r="S66" s="123"/>
      <c r="W66" s="97"/>
    </row>
    <row r="67" spans="1:23" s="90" customFormat="1" x14ac:dyDescent="0.2">
      <c r="A67" s="106" t="s">
        <v>134</v>
      </c>
      <c r="B67" s="119">
        <v>270</v>
      </c>
      <c r="C67" s="120">
        <v>1753.93</v>
      </c>
      <c r="D67" s="121">
        <v>184</v>
      </c>
      <c r="E67" s="92">
        <v>1764.88</v>
      </c>
      <c r="F67" s="121">
        <v>59</v>
      </c>
      <c r="G67" s="92">
        <v>1728.05</v>
      </c>
      <c r="H67" s="121">
        <v>27</v>
      </c>
      <c r="I67" s="122">
        <v>1735.8</v>
      </c>
      <c r="J67" s="106" t="s">
        <v>134</v>
      </c>
      <c r="K67" s="119">
        <v>62</v>
      </c>
      <c r="L67" s="95">
        <v>1680.65</v>
      </c>
      <c r="M67" s="121"/>
      <c r="N67" s="92"/>
      <c r="O67" s="121">
        <v>58</v>
      </c>
      <c r="P67" s="92">
        <v>1673.32</v>
      </c>
      <c r="Q67" s="121">
        <v>4</v>
      </c>
      <c r="R67" s="122">
        <v>1787.01</v>
      </c>
      <c r="S67" s="123"/>
      <c r="W67" s="97"/>
    </row>
    <row r="68" spans="1:23" s="90" customFormat="1" x14ac:dyDescent="0.2">
      <c r="A68" s="116" t="s">
        <v>1</v>
      </c>
      <c r="B68" s="125">
        <v>16036</v>
      </c>
      <c r="C68" s="126">
        <v>721.78</v>
      </c>
      <c r="D68" s="125">
        <v>6916</v>
      </c>
      <c r="E68" s="126">
        <v>806.41</v>
      </c>
      <c r="F68" s="125">
        <v>7836</v>
      </c>
      <c r="G68" s="126">
        <v>640.42999999999995</v>
      </c>
      <c r="H68" s="125">
        <v>1284</v>
      </c>
      <c r="I68" s="126">
        <v>762.37</v>
      </c>
      <c r="J68" s="116" t="s">
        <v>1</v>
      </c>
      <c r="K68" s="125">
        <v>7237</v>
      </c>
      <c r="L68" s="126">
        <v>601.70000000000005</v>
      </c>
      <c r="M68" s="125"/>
      <c r="N68" s="126"/>
      <c r="O68" s="125">
        <v>6113</v>
      </c>
      <c r="P68" s="126">
        <v>603.19000000000005</v>
      </c>
      <c r="Q68" s="125">
        <v>1124</v>
      </c>
      <c r="R68" s="126">
        <v>593.57000000000005</v>
      </c>
      <c r="S68" s="123"/>
      <c r="W68" s="97"/>
    </row>
    <row r="69" spans="1:23" s="90" customFormat="1" ht="18" customHeight="1" x14ac:dyDescent="0.2">
      <c r="A69" s="283"/>
      <c r="B69" s="283"/>
      <c r="C69" s="283"/>
      <c r="D69" s="283"/>
      <c r="E69" s="283"/>
      <c r="F69" s="283"/>
      <c r="G69" s="283"/>
      <c r="H69" s="94"/>
      <c r="I69" s="95"/>
      <c r="J69" s="283"/>
      <c r="K69" s="283"/>
      <c r="L69" s="283"/>
      <c r="M69" s="283"/>
      <c r="N69" s="283"/>
      <c r="O69" s="283"/>
      <c r="P69" s="283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87"/>
      <c r="B73" s="287"/>
      <c r="C73" s="287"/>
      <c r="D73" s="287"/>
      <c r="E73" s="287"/>
      <c r="F73" s="287"/>
      <c r="G73" s="287"/>
      <c r="H73" s="6"/>
      <c r="I73" s="46"/>
      <c r="J73" s="287"/>
      <c r="K73" s="287"/>
      <c r="L73" s="287"/>
      <c r="M73" s="287"/>
      <c r="N73" s="287"/>
      <c r="O73" s="287"/>
      <c r="P73" s="287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topLeftCell="A13" zoomScaleNormal="100" workbookViewId="0">
      <selection activeCell="B12" sqref="A12:G21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93" t="s">
        <v>90</v>
      </c>
      <c r="B7" s="293"/>
      <c r="C7" s="293"/>
      <c r="D7" s="293"/>
      <c r="E7" s="293"/>
      <c r="F7" s="293"/>
      <c r="G7" s="293"/>
    </row>
    <row r="8" spans="1:30" ht="15.75" customHeight="1" x14ac:dyDescent="0.2">
      <c r="A8" s="262" t="str">
        <f>'u OŽUJKU 2024.'!A6:F6</f>
        <v>za veljaču 2024. (isplata u ožujku 2024.)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9" t="s">
        <v>113</v>
      </c>
      <c r="G9" s="299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</row>
    <row r="10" spans="1:30" ht="12.75" customHeight="1" x14ac:dyDescent="0.2">
      <c r="A10" s="266" t="s">
        <v>23</v>
      </c>
      <c r="B10" s="291" t="s">
        <v>14</v>
      </c>
      <c r="C10" s="289" t="s">
        <v>126</v>
      </c>
      <c r="D10" s="289" t="s">
        <v>127</v>
      </c>
      <c r="E10" s="289" t="s">
        <v>128</v>
      </c>
      <c r="F10" s="294" t="s">
        <v>125</v>
      </c>
      <c r="G10" s="297" t="s">
        <v>129</v>
      </c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</row>
    <row r="11" spans="1:30" ht="80.25" customHeight="1" x14ac:dyDescent="0.2">
      <c r="A11" s="267"/>
      <c r="B11" s="292"/>
      <c r="C11" s="290"/>
      <c r="D11" s="290"/>
      <c r="E11" s="290"/>
      <c r="F11" s="295"/>
      <c r="G11" s="29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</row>
    <row r="12" spans="1:30" x14ac:dyDescent="0.25">
      <c r="A12" s="30"/>
      <c r="B12" s="30"/>
      <c r="C12" s="30"/>
      <c r="D12" s="52"/>
      <c r="E12" s="52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</row>
    <row r="13" spans="1:30" x14ac:dyDescent="0.25">
      <c r="A13" s="296" t="s">
        <v>25</v>
      </c>
      <c r="B13" s="296"/>
      <c r="C13" s="296"/>
      <c r="D13" s="296"/>
      <c r="E13" s="296"/>
      <c r="F13" s="296"/>
      <c r="G13" s="296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</row>
    <row r="14" spans="1:30" ht="16.5" customHeight="1" x14ac:dyDescent="0.2">
      <c r="A14" s="71" t="s">
        <v>26</v>
      </c>
      <c r="B14" s="207">
        <v>69531</v>
      </c>
      <c r="C14" s="220">
        <v>493.68473357203578</v>
      </c>
      <c r="D14" s="220">
        <v>101.90697789475352</v>
      </c>
      <c r="E14" s="220">
        <v>579.98977046209643</v>
      </c>
      <c r="F14" s="206" t="s">
        <v>143</v>
      </c>
      <c r="G14" s="207" t="s">
        <v>144</v>
      </c>
      <c r="J14" s="169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</row>
    <row r="15" spans="1:30" ht="16.5" customHeight="1" x14ac:dyDescent="0.2">
      <c r="A15" s="77" t="s">
        <v>37</v>
      </c>
      <c r="B15" s="209">
        <v>1673</v>
      </c>
      <c r="C15" s="221">
        <v>619.91900777047283</v>
      </c>
      <c r="D15" s="221">
        <v>97.4629169157202</v>
      </c>
      <c r="E15" s="221">
        <v>691.1996652719663</v>
      </c>
      <c r="F15" s="208" t="s">
        <v>145</v>
      </c>
      <c r="G15" s="209" t="s">
        <v>146</v>
      </c>
      <c r="J15" s="169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</row>
    <row r="16" spans="1:30" ht="16.5" customHeight="1" x14ac:dyDescent="0.2">
      <c r="A16" s="66" t="s">
        <v>68</v>
      </c>
      <c r="B16" s="222">
        <v>9067</v>
      </c>
      <c r="C16" s="223">
        <v>453.30570971656078</v>
      </c>
      <c r="D16" s="223">
        <v>98.75732215727372</v>
      </c>
      <c r="E16" s="223">
        <v>551.27750744458206</v>
      </c>
      <c r="F16" s="208" t="s">
        <v>147</v>
      </c>
      <c r="G16" s="209" t="s">
        <v>148</v>
      </c>
      <c r="J16" s="169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</row>
    <row r="17" spans="1:30" ht="19.5" customHeight="1" x14ac:dyDescent="0.2">
      <c r="A17" s="193" t="s">
        <v>27</v>
      </c>
      <c r="B17" s="217">
        <v>80271</v>
      </c>
      <c r="C17" s="224">
        <v>491.75468824354306</v>
      </c>
      <c r="D17" s="225">
        <v>101.45858628894659</v>
      </c>
      <c r="E17" s="225">
        <v>579.06440594984633</v>
      </c>
      <c r="F17" s="216" t="s">
        <v>149</v>
      </c>
      <c r="G17" s="217" t="s">
        <v>150</v>
      </c>
      <c r="J17" s="169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</row>
    <row r="18" spans="1:30" ht="24" customHeight="1" x14ac:dyDescent="0.2">
      <c r="A18" s="76" t="s">
        <v>28</v>
      </c>
      <c r="B18" s="209">
        <v>17025</v>
      </c>
      <c r="C18" s="221">
        <v>463.64300851689268</v>
      </c>
      <c r="D18" s="226">
        <v>100.10734743024906</v>
      </c>
      <c r="E18" s="226">
        <v>548.80799882525855</v>
      </c>
      <c r="F18" s="208" t="s">
        <v>151</v>
      </c>
      <c r="G18" s="209" t="s">
        <v>152</v>
      </c>
      <c r="J18" s="169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</row>
    <row r="19" spans="1:30" ht="24" customHeight="1" x14ac:dyDescent="0.2">
      <c r="A19" s="77" t="s">
        <v>38</v>
      </c>
      <c r="B19" s="209">
        <v>3</v>
      </c>
      <c r="C19" s="221">
        <v>455.14999999999992</v>
      </c>
      <c r="D19" s="226">
        <v>106.79</v>
      </c>
      <c r="E19" s="226">
        <v>530.78000000000009</v>
      </c>
      <c r="F19" s="208" t="s">
        <v>153</v>
      </c>
      <c r="G19" s="209" t="s">
        <v>154</v>
      </c>
      <c r="J19" s="169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</row>
    <row r="20" spans="1:30" ht="19.5" customHeight="1" x14ac:dyDescent="0.2">
      <c r="A20" s="193" t="s">
        <v>29</v>
      </c>
      <c r="B20" s="217">
        <v>97299</v>
      </c>
      <c r="C20" s="224">
        <v>486.83468740683099</v>
      </c>
      <c r="D20" s="225">
        <v>101.22231615947243</v>
      </c>
      <c r="E20" s="225">
        <v>573.76876894931024</v>
      </c>
      <c r="F20" s="216" t="s">
        <v>155</v>
      </c>
      <c r="G20" s="217" t="s">
        <v>156</v>
      </c>
      <c r="J20" s="169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</row>
    <row r="21" spans="1:30" ht="26.25" customHeight="1" x14ac:dyDescent="0.2">
      <c r="A21" s="76" t="s">
        <v>69</v>
      </c>
      <c r="B21" s="209">
        <v>3351</v>
      </c>
      <c r="C21" s="221">
        <v>387.52036108624515</v>
      </c>
      <c r="D21" s="226">
        <v>89.331745747538079</v>
      </c>
      <c r="E21" s="226">
        <v>473.70460459564396</v>
      </c>
      <c r="F21" s="208" t="s">
        <v>157</v>
      </c>
      <c r="G21" s="209" t="s">
        <v>158</v>
      </c>
      <c r="J21" s="169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</row>
    <row r="22" spans="1:30" ht="24.75" customHeight="1" x14ac:dyDescent="0.2">
      <c r="A22" s="193" t="s">
        <v>31</v>
      </c>
      <c r="B22" s="217">
        <v>100650</v>
      </c>
      <c r="C22" s="224">
        <v>483.52815678089468</v>
      </c>
      <c r="D22" s="225">
        <v>100.82643636364325</v>
      </c>
      <c r="E22" s="225">
        <v>570.43727352209351</v>
      </c>
      <c r="F22" s="216" t="s">
        <v>159</v>
      </c>
      <c r="G22" s="217" t="s">
        <v>160</v>
      </c>
      <c r="J22" s="169"/>
      <c r="Q22" s="238"/>
      <c r="R22" s="238"/>
      <c r="S22" s="238"/>
      <c r="T22" s="238"/>
      <c r="U22" s="238"/>
      <c r="V22" s="238"/>
      <c r="W22" s="238"/>
      <c r="X22" s="238"/>
      <c r="Y22" s="238">
        <v>488.24</v>
      </c>
      <c r="Z22" s="238">
        <v>554.17999999999995</v>
      </c>
      <c r="AA22" s="238"/>
      <c r="AB22" s="238"/>
      <c r="AC22" s="238"/>
      <c r="AD22" s="238"/>
    </row>
    <row r="23" spans="1:30" ht="7.5" customHeight="1" x14ac:dyDescent="0.25">
      <c r="A23" s="178"/>
      <c r="B23" s="227"/>
      <c r="C23" s="228"/>
      <c r="D23" s="229"/>
      <c r="E23" s="229"/>
      <c r="J23" s="169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</row>
    <row r="24" spans="1:30" ht="48.75" customHeight="1" x14ac:dyDescent="0.2">
      <c r="A24" s="194" t="s">
        <v>122</v>
      </c>
      <c r="B24" s="230">
        <v>85</v>
      </c>
      <c r="C24" s="231">
        <v>689.19952941176484</v>
      </c>
      <c r="D24" s="232">
        <v>104.89517647058824</v>
      </c>
      <c r="E24" s="232">
        <v>748.11764705882354</v>
      </c>
      <c r="F24" s="210" t="s">
        <v>161</v>
      </c>
      <c r="G24" s="211" t="s">
        <v>162</v>
      </c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</row>
    <row r="25" spans="1:30" ht="40.5" customHeight="1" x14ac:dyDescent="0.2">
      <c r="A25" s="194" t="s">
        <v>123</v>
      </c>
      <c r="B25" s="230">
        <v>428</v>
      </c>
      <c r="C25" s="231">
        <v>698.15401869158893</v>
      </c>
      <c r="D25" s="232">
        <v>83.077453271028006</v>
      </c>
      <c r="E25" s="231">
        <v>752.49682242990605</v>
      </c>
      <c r="F25" s="210" t="s">
        <v>163</v>
      </c>
      <c r="G25" s="211" t="s">
        <v>164</v>
      </c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</row>
    <row r="26" spans="1:30" ht="63" customHeight="1" x14ac:dyDescent="0.2">
      <c r="A26" s="194" t="s">
        <v>124</v>
      </c>
      <c r="B26" s="230">
        <v>3</v>
      </c>
      <c r="C26" s="231">
        <v>616.89</v>
      </c>
      <c r="D26" s="232">
        <v>56.48</v>
      </c>
      <c r="E26" s="231">
        <v>660.00666666666666</v>
      </c>
      <c r="F26" s="210" t="s">
        <v>139</v>
      </c>
      <c r="G26" s="211" t="s">
        <v>165</v>
      </c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</row>
    <row r="27" spans="1:30" ht="7.5" customHeight="1" x14ac:dyDescent="0.25">
      <c r="A27" s="179"/>
      <c r="B27" s="233"/>
      <c r="C27" s="234"/>
      <c r="D27" s="235"/>
      <c r="E27" s="234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</row>
    <row r="28" spans="1:30" ht="27.75" customHeight="1" x14ac:dyDescent="0.2">
      <c r="A28" s="192" t="s">
        <v>32</v>
      </c>
      <c r="B28" s="212">
        <v>101166</v>
      </c>
      <c r="C28" s="213">
        <v>484.61292855304146</v>
      </c>
      <c r="D28" s="214">
        <v>100.75344977562324</v>
      </c>
      <c r="E28" s="214">
        <v>571.35945119900759</v>
      </c>
      <c r="F28" s="215" t="s">
        <v>166</v>
      </c>
      <c r="G28" s="212" t="s">
        <v>160</v>
      </c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</row>
    <row r="29" spans="1:30" ht="17.25" customHeight="1" x14ac:dyDescent="0.25">
      <c r="A29" s="13"/>
      <c r="B29" s="14"/>
      <c r="C29" s="14"/>
      <c r="D29" s="15"/>
      <c r="E29" s="15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</row>
    <row r="30" spans="1:30" s="138" customFormat="1" ht="18.75" customHeight="1" x14ac:dyDescent="0.2">
      <c r="A30" s="269" t="s">
        <v>167</v>
      </c>
      <c r="B30" s="269"/>
      <c r="C30" s="269"/>
      <c r="D30" s="269"/>
      <c r="E30" s="269"/>
      <c r="F30" s="269"/>
      <c r="G30" s="26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</row>
    <row r="32" spans="1:30" s="138" customFormat="1" ht="16.5" customHeight="1" x14ac:dyDescent="0.2">
      <c r="A32" s="260" t="s">
        <v>168</v>
      </c>
      <c r="B32" s="260"/>
      <c r="C32" s="260"/>
      <c r="D32" s="260"/>
      <c r="E32" s="260"/>
      <c r="F32" s="260"/>
      <c r="G32" s="260"/>
      <c r="L32" s="137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</row>
    <row r="35" spans="1:30" x14ac:dyDescent="0.25"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</row>
    <row r="36" spans="1:30" x14ac:dyDescent="0.25"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</row>
    <row r="37" spans="1:30" x14ac:dyDescent="0.25"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</row>
    <row r="38" spans="1:30" x14ac:dyDescent="0.25"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</row>
    <row r="39" spans="1:30" x14ac:dyDescent="0.25"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</row>
    <row r="40" spans="1:30" x14ac:dyDescent="0.25"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</row>
    <row r="41" spans="1:30" x14ac:dyDescent="0.25"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</row>
    <row r="42" spans="1:30" x14ac:dyDescent="0.25"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</row>
    <row r="43" spans="1:30" x14ac:dyDescent="0.25"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</row>
    <row r="44" spans="1:30" x14ac:dyDescent="0.25"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</row>
    <row r="45" spans="1:30" x14ac:dyDescent="0.25"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</row>
    <row r="46" spans="1:30" x14ac:dyDescent="0.25"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</row>
    <row r="47" spans="1:30" x14ac:dyDescent="0.25"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</row>
    <row r="48" spans="1:30" x14ac:dyDescent="0.25"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</row>
    <row r="49" spans="1:30" x14ac:dyDescent="0.25"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</row>
    <row r="50" spans="1:30" ht="23.25" customHeight="1" x14ac:dyDescent="0.25"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</row>
    <row r="51" spans="1:30" ht="33" customHeight="1" x14ac:dyDescent="0.25"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</row>
    <row r="53" spans="1:30" x14ac:dyDescent="0.25"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</row>
    <row r="54" spans="1:30" x14ac:dyDescent="0.25"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</row>
    <row r="55" spans="1:30" x14ac:dyDescent="0.25"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</row>
    <row r="56" spans="1:30" x14ac:dyDescent="0.25"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</row>
    <row r="57" spans="1:30" x14ac:dyDescent="0.25"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</row>
    <row r="58" spans="1:30" x14ac:dyDescent="0.25"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</row>
    <row r="59" spans="1:30" x14ac:dyDescent="0.25"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</row>
    <row r="60" spans="1:30" x14ac:dyDescent="0.25"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</row>
    <row r="61" spans="1:30" x14ac:dyDescent="0.25"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</row>
    <row r="62" spans="1:30" x14ac:dyDescent="0.25"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</row>
    <row r="63" spans="1:30" x14ac:dyDescent="0.25"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</row>
    <row r="64" spans="1:30" x14ac:dyDescent="0.25"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</row>
    <row r="65" spans="17:30" x14ac:dyDescent="0.25"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</row>
  </sheetData>
  <mergeCells count="17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OŽUJKU 2024.'!B28-#REF!</f>
        <v>#REF!</v>
      </c>
      <c r="C17" s="173" t="e">
        <f>'u OŽUJKU 2024.'!E28-#REF!</f>
        <v>#REF!</v>
      </c>
    </row>
    <row r="18" spans="1:6" x14ac:dyDescent="0.25">
      <c r="A18" s="173" t="s">
        <v>96</v>
      </c>
      <c r="B18" s="173" t="e">
        <f>'u OŽUJKU 2024.'!B36-#REF!</f>
        <v>#REF!</v>
      </c>
      <c r="C18" s="173" t="e">
        <f>'u OŽUJKU 2024.'!E36-#REF!</f>
        <v>#REF!</v>
      </c>
    </row>
    <row r="19" spans="1:6" x14ac:dyDescent="0.25">
      <c r="A19" s="173" t="s">
        <v>102</v>
      </c>
      <c r="B19" s="173" t="e">
        <f>'u OŽUJKU 2024.'!B43-#REF!</f>
        <v>#REF!</v>
      </c>
      <c r="C19" s="173" t="e">
        <f>'u OŽUJKU 2024.'!E43-#REF!</f>
        <v>#REF!</v>
      </c>
    </row>
    <row r="20" spans="1:6" x14ac:dyDescent="0.25">
      <c r="A20" s="159" t="s">
        <v>97</v>
      </c>
      <c r="B20" s="170" t="e">
        <f>'u OŽUJKU 2024.'!B45-#REF!</f>
        <v>#REF!</v>
      </c>
      <c r="C20" s="159" t="e">
        <f>'u OŽUJKU 2024.'!E45-#REF!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OŽUJKU 2024.'!B25-#REF!</f>
        <v>#REF!</v>
      </c>
      <c r="C26" s="173" t="e">
        <f>('u OŽUJKU 2024.'!B32+'u OŽUJKU 2024.'!B33)-(#REF!+#REF!)</f>
        <v>#REF!</v>
      </c>
      <c r="D26" s="173" t="e">
        <f>'u OŽUJKU 2024.'!E25-#REF!</f>
        <v>#REF!</v>
      </c>
      <c r="E26" s="173" t="e">
        <f>('u OŽUJKU 2024.'!E32+'u OŽUJKU 2024.'!E33)-(#REF!+#REF!)</f>
        <v>#REF!</v>
      </c>
    </row>
    <row r="27" spans="1:6" x14ac:dyDescent="0.25">
      <c r="A27" s="151" t="s">
        <v>107</v>
      </c>
      <c r="B27" s="173" t="e">
        <f>'u OŽUJKU 2024.'!B26-#REF!</f>
        <v>#REF!</v>
      </c>
      <c r="C27" s="173" t="e">
        <f>'u OŽUJKU 2024.'!B34-#REF!</f>
        <v>#REF!</v>
      </c>
      <c r="D27" s="173" t="e">
        <f>'u OŽUJKU 2024.'!E26-#REF!</f>
        <v>#REF!</v>
      </c>
      <c r="E27" s="173" t="e">
        <f>'u OŽUJKU 2024.'!E34-#REF!</f>
        <v>#REF!</v>
      </c>
    </row>
    <row r="28" spans="1:6" x14ac:dyDescent="0.25">
      <c r="A28" s="151" t="s">
        <v>106</v>
      </c>
      <c r="B28" s="173" t="e">
        <f>'u OŽUJKU 2024.'!B27-#REF!</f>
        <v>#REF!</v>
      </c>
      <c r="C28" s="173" t="e">
        <f>'u OŽUJKU 2024.'!B35-#REF!</f>
        <v>#REF!</v>
      </c>
      <c r="D28" s="173" t="e">
        <f>'u OŽUJKU 2024.'!E27-#REF!</f>
        <v>#REF!</v>
      </c>
      <c r="E28" s="173" t="e">
        <f>'u OŽUJKU 2024.'!E35-#REF!</f>
        <v>#REF!</v>
      </c>
    </row>
    <row r="29" spans="1:6" x14ac:dyDescent="0.25">
      <c r="A29" s="151" t="s">
        <v>109</v>
      </c>
      <c r="B29" s="173" t="e">
        <f>'u OŽUJKU 2024.'!B28-#REF!</f>
        <v>#REF!</v>
      </c>
      <c r="C29" s="173" t="e">
        <f>'u OŽUJKU 2024.'!B36-#REF!</f>
        <v>#REF!</v>
      </c>
      <c r="D29" s="173" t="e">
        <f>'u OŽUJKU 2024.'!E28-#REF!</f>
        <v>#REF!</v>
      </c>
      <c r="E29" s="173" t="e">
        <f>'u OŽUJKU 2024.'!E36-#REF!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OŽUJKU 2024.</vt:lpstr>
      <vt:lpstr>u OŽUJKU 2023.-prema svotama</vt:lpstr>
      <vt:lpstr>u OŽUJKU 2023.-svote bez MU</vt:lpstr>
      <vt:lpstr>DOM u OŽUJKU 2023.</vt:lpstr>
      <vt:lpstr>kontrola (2)</vt:lpstr>
      <vt:lpstr>'DOM u OŽUJKU 2023.'!Podrucje_ispisa</vt:lpstr>
      <vt:lpstr>'u OŽUJKU 2023.-prema svotama'!Podrucje_ispisa</vt:lpstr>
      <vt:lpstr>'u OŽUJKU 2023.-svote bez MU'!Podrucje_ispisa</vt:lpstr>
      <vt:lpstr>'u OŽUJKU 2024.'!Podrucje_ispisa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2024-02-27T11:09:09Z</cp:lastPrinted>
  <dcterms:created xsi:type="dcterms:W3CDTF">2012-01-05T13:22:43Z</dcterms:created>
  <dcterms:modified xsi:type="dcterms:W3CDTF">2024-03-18T09:37:40Z</dcterms:modified>
</cp:coreProperties>
</file>