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SVIBNJU 2024." sheetId="7" r:id="rId1"/>
    <sheet name="u SVIBNJU 2024.-prema svotama" sheetId="6" r:id="rId2"/>
    <sheet name="u SVIBNJU 2024.-svote bez MU" sheetId="8" r:id="rId3"/>
    <sheet name="DOM u SVIBNJU 2024." sheetId="11" r:id="rId4"/>
    <sheet name="kontrola (2)" sheetId="14" state="hidden" r:id="rId5"/>
  </sheets>
  <definedNames>
    <definedName name="_xlnm.Print_Area" localSheetId="3">'DOM u SVIBNJU 2024.'!$A$1:$G$37</definedName>
    <definedName name="_xlnm.Print_Area" localSheetId="0">'u SVIBNJU 2024.'!$A$1:$G$57</definedName>
    <definedName name="_xlnm.Print_Area" localSheetId="1">'u SVIBNJU 2024.-prema svotama'!$A$1:$R$77</definedName>
    <definedName name="_xlnm.Print_Area" localSheetId="2">'u SVIBNJU 2024.-svote bez MU'!$A$1:$R$73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<sst xmlns="http://schemas.openxmlformats.org/spreadsheetml/2006/main" count="524" uniqueCount="169">
  <si>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</si>
  <si>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</si>
  <si>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</si>
  <si>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</si>
  <si>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</si>
  <si>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</si>
  <si>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</si>
  <si>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</si>
  <si>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</si>
  <si>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</si>
  <si>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</si>
  <si>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</si>
  <si>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</si>
  <si>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</si>
  <si>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</si>
  <si>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</si>
  <si>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</si>
  <si>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</si>
  <si>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</si>
  <si>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</si>
  <si>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</si>
  <si>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</si>
  <si>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</si>
  <si>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</si>
  <si>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</si>
  <si>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</si>
  <si>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</si>
  <si>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</si>
  <si>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</si>
  <si>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</si>
  <si>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</si>
  <si>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</si>
  <si>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</si>
  <si>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</si>
  <si>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</si>
  <si>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</si>
  <si>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</si>
  <si>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</si>
  <si>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</si>
  <si>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</si>
  <si>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</si>
  <si>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</si>
  <si>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</si>
  <si>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</si>
  <si>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</si>
  <si>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</si>
  <si>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</si>
  <si>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</si>
  <si>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</si>
  <si>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</si>
  <si>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</si>
  <si>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</si>
  <si>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</si>
  <si>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</si>
  <si>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</si>
  <si>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</si>
  <si>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</si>
  <si>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</si>
  <si>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</si>
  <si>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</si>
  <si>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</si>
  <si>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</si>
  <si>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</si>
  <si>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</si>
  <si>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</si>
  <si>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</si>
  <si>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</si>
  <si>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</si>
  <si>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</si>
  <si>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</si>
  <si>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</si>
  <si>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</si>
  <si>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</si>
  <si>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</si>
  <si>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</si>
  <si>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</si>
  <si>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</si>
  <si>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</si>
  <si>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</si>
  <si>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</si>
  <si>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</si>
  <si>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</si>
  <si>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</si>
  <si>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</si>
  <si>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</si>
  <si>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</si>
  <si>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</si>
  <si>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</si>
  <si>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</si>
  <si>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</si>
  <si>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</si>
  <si>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</si>
  <si>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</si>
  <si>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</si>
  <si>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</si>
  <si>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</si>
  <si>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</si>
  <si>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</si>
  <si>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</si>
  <si>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</si>
  <si>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</si>
  <si>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</si>
  <si>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</si>
  <si>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</si>
  <si>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</si>
  <si>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</si>
  <si>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</si>
  <si>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</si>
  <si>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</si>
  <si>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</si>
  <si>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</si>
  <si>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</si>
  <si>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</si>
  <si>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</si>
  <si>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</si>
  <si>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</si>
  <si>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</si>
  <si>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</si>
  <si>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</si>
  <si>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</si>
  <si>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</si>
  <si>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</si>
  <si>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</si>
  <si>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</si>
  <si>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</si>
  <si>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</si>
  <si>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</si>
  <si>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</si>
  <si>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</si>
  <si>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</si>
  <si>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</si>
  <si>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</si>
  <si>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</si>
  <si>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</si>
  <si>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</si>
  <si>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</si>
  <si>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</si>
  <si>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</si>
  <si>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</si>
  <si>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</si>
  <si>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</si>
  <si>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</si>
  <si>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>za travanj 2024. (isplata u svibnju 2024.)</t>
  </si>
  <si>
    <t xml:space="preserve">         </t>
  </si>
  <si>
    <t xml:space="preserve">          </t>
  </si>
  <si>
    <t>31 07 20</t>
  </si>
  <si>
    <t>80 04</t>
  </si>
  <si>
    <t>42 04 19</t>
  </si>
  <si>
    <t>69 08</t>
  </si>
  <si>
    <t>24 07 05</t>
  </si>
  <si>
    <t>79 03</t>
  </si>
  <si>
    <t>31 00 29</t>
  </si>
  <si>
    <t>80 00</t>
  </si>
  <si>
    <t>34 02 27</t>
  </si>
  <si>
    <t>73 04</t>
  </si>
  <si>
    <t xml:space="preserve">35 11 14 </t>
  </si>
  <si>
    <t>68 03</t>
  </si>
  <si>
    <t>78 10</t>
  </si>
  <si>
    <t>25 07 28</t>
  </si>
  <si>
    <t>73 08</t>
  </si>
  <si>
    <t>31 05 08</t>
  </si>
  <si>
    <t>78 08</t>
  </si>
  <si>
    <t>33 03 23</t>
  </si>
  <si>
    <t>71 02</t>
  </si>
  <si>
    <t>25 08 07</t>
  </si>
  <si>
    <t xml:space="preserve"> 73 10</t>
  </si>
  <si>
    <t>73 03</t>
  </si>
  <si>
    <t>31 04 29</t>
  </si>
  <si>
    <t>78 07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</si>
</sst>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abSelected="1" zoomScaleNormal="100" workbookViewId="0">
      <selection activeCell="K21" sqref="K21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142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503985</v>
      </c>
      <c r="C12" s="73">
        <f>S12</f>
        <v>503.73</v>
      </c>
      <c r="D12" s="73">
        <f>Y12</f>
        <v>486.39</v>
      </c>
      <c r="E12" s="71">
        <f>T12</f>
        <v>407807</v>
      </c>
      <c r="F12" s="73">
        <f>U12</f>
        <v>588.92999999999995</v>
      </c>
      <c r="G12" s="73">
        <f>Z12</f>
        <v>583.79999999999995</v>
      </c>
      <c r="Q12" s="41" t="s">
        <v>51</v>
      </c>
      <c r="R12" s="41">
        <v>503985</v>
      </c>
      <c r="S12" s="41">
        <v>503.73</v>
      </c>
      <c r="T12" s="245">
        <v>407807</v>
      </c>
      <c r="U12" s="245">
        <v>588.92999999999995</v>
      </c>
      <c r="X12" s="42"/>
      <c r="Y12" s="42">
        <v>486.39</v>
      </c>
      <c r="Z12" s="240">
        <v>583.79999999999995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54188</v>
      </c>
      <c r="C13" s="75">
        <f>S14</f>
        <v>638.92999999999995</v>
      </c>
      <c r="D13" s="75">
        <f>Y14</f>
        <v>635.87</v>
      </c>
      <c r="E13" s="76">
        <f>T14</f>
        <v>47898</v>
      </c>
      <c r="F13" s="75">
        <f>U14</f>
        <v>670.77</v>
      </c>
      <c r="G13" s="75">
        <f>Z14</f>
        <v>668.38</v>
      </c>
      <c r="Q13" s="41" t="s">
        <v>52</v>
      </c>
      <c r="R13" s="41">
        <v>212243</v>
      </c>
      <c r="S13" s="41">
        <v>482.34</v>
      </c>
      <c r="T13" s="245">
        <v>176532</v>
      </c>
      <c r="U13" s="245">
        <v>533.53</v>
      </c>
      <c r="X13" s="42"/>
      <c r="Y13" s="42">
        <v>473.43</v>
      </c>
      <c r="Z13" s="240">
        <v>527.53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74739</v>
      </c>
      <c r="C14" s="75">
        <f>S16</f>
        <v>441.5</v>
      </c>
      <c r="D14" s="75">
        <f>Y16</f>
        <v>422.82</v>
      </c>
      <c r="E14" s="76">
        <f>T16</f>
        <v>64848</v>
      </c>
      <c r="F14" s="75">
        <f>U16</f>
        <v>495.98</v>
      </c>
      <c r="G14" s="75">
        <f>Z16</f>
        <v>482.76</v>
      </c>
      <c r="Q14" s="41" t="s">
        <v>53</v>
      </c>
      <c r="R14" s="41">
        <v>54188</v>
      </c>
      <c r="S14" s="41">
        <v>638.92999999999995</v>
      </c>
      <c r="T14" s="245">
        <v>47898</v>
      </c>
      <c r="U14" s="245">
        <v>670.77</v>
      </c>
      <c r="X14" s="42"/>
      <c r="Y14" s="42">
        <v>635.87</v>
      </c>
      <c r="Z14" s="240">
        <v>668.38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632912</v>
      </c>
      <c r="C15" s="145">
        <f>S18</f>
        <v>507.96</v>
      </c>
      <c r="D15" s="145">
        <f>Y18</f>
        <v>493.07</v>
      </c>
      <c r="E15" s="150">
        <f>T18</f>
        <v>520553</v>
      </c>
      <c r="F15" s="145">
        <f>U18</f>
        <v>584.88</v>
      </c>
      <c r="G15" s="145">
        <f>Z18</f>
        <v>579.91999999999996</v>
      </c>
      <c r="Q15" s="41" t="s">
        <v>54</v>
      </c>
      <c r="R15" s="41">
        <v>388</v>
      </c>
      <c r="S15" s="41">
        <v>527.14</v>
      </c>
      <c r="T15" s="245">
        <v>380</v>
      </c>
      <c r="U15" s="245">
        <v>527.58000000000004</v>
      </c>
      <c r="X15" s="42"/>
      <c r="Y15" s="42">
        <v>526.72</v>
      </c>
      <c r="Z15" s="240">
        <v>527.15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212243</v>
      </c>
      <c r="C16" s="75">
        <f>S13</f>
        <v>482.34</v>
      </c>
      <c r="D16" s="75">
        <f>Y13</f>
        <v>473.43</v>
      </c>
      <c r="E16" s="76">
        <f>T13</f>
        <v>176532</v>
      </c>
      <c r="F16" s="75">
        <f>U13</f>
        <v>533.53</v>
      </c>
      <c r="G16" s="75">
        <f>Z13</f>
        <v>527.53</v>
      </c>
      <c r="Q16" s="41" t="s">
        <v>55</v>
      </c>
      <c r="R16" s="41">
        <v>74739</v>
      </c>
      <c r="S16" s="41">
        <v>441.5</v>
      </c>
      <c r="T16" s="245">
        <v>64848</v>
      </c>
      <c r="U16" s="245">
        <v>495.98</v>
      </c>
      <c r="X16" s="42"/>
      <c r="Y16" s="42">
        <v>422.82</v>
      </c>
      <c r="Z16" s="240">
        <v>482.76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388</v>
      </c>
      <c r="C17" s="75">
        <f>S15</f>
        <v>527.14</v>
      </c>
      <c r="D17" s="75">
        <f>Y15</f>
        <v>526.72</v>
      </c>
      <c r="E17" s="76">
        <f>T15</f>
        <v>380</v>
      </c>
      <c r="F17" s="75">
        <f>U15</f>
        <v>527.58000000000004</v>
      </c>
      <c r="G17" s="75">
        <f>Z15</f>
        <v>527.15</v>
      </c>
      <c r="Q17" s="41" t="s">
        <v>56</v>
      </c>
      <c r="R17" s="41">
        <v>845543</v>
      </c>
      <c r="S17" s="41">
        <v>501.54</v>
      </c>
      <c r="T17" s="245">
        <v>697465</v>
      </c>
      <c r="U17" s="245">
        <v>571.85</v>
      </c>
      <c r="W17" s="42">
        <f>SUM(T12:T16)-T17</f>
        <v>0</v>
      </c>
      <c r="X17" s="42">
        <f>SUM(R17,R19,R20)-R21</f>
        <v>0</v>
      </c>
      <c r="Y17" s="42">
        <v>487.96</v>
      </c>
      <c r="Z17" s="240">
        <v>565.91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845543</v>
      </c>
      <c r="C18" s="145">
        <f>S17</f>
        <v>501.54</v>
      </c>
      <c r="D18" s="145">
        <f>Y17</f>
        <v>487.96</v>
      </c>
      <c r="E18" s="150">
        <f>T17</f>
        <v>697465</v>
      </c>
      <c r="F18" s="145">
        <f>U17</f>
        <v>571.85</v>
      </c>
      <c r="G18" s="145">
        <f>Z17</f>
        <v>565.91</v>
      </c>
      <c r="Q18" s="41" t="s">
        <v>57</v>
      </c>
      <c r="R18" s="41">
        <v>632912</v>
      </c>
      <c r="S18" s="41">
        <v>507.96</v>
      </c>
      <c r="T18" s="245">
        <v>520553</v>
      </c>
      <c r="U18" s="245">
        <v>584.88</v>
      </c>
      <c r="W18" s="42">
        <f>SUM(T12,T14,T16)-T18</f>
        <v>0</v>
      </c>
      <c r="X18" s="42"/>
      <c r="Y18" s="42">
        <v>493.07</v>
      </c>
      <c r="Z18" s="240">
        <v>579.91999999999996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92604</v>
      </c>
      <c r="C19" s="75">
        <f>S19</f>
        <v>374.3</v>
      </c>
      <c r="D19" s="75">
        <f>Y19</f>
        <v>369.53</v>
      </c>
      <c r="E19" s="76">
        <f>T19</f>
        <v>87553</v>
      </c>
      <c r="F19" s="75">
        <f>U19</f>
        <v>390.72</v>
      </c>
      <c r="G19" s="75">
        <f>Z19</f>
        <v>386.32</v>
      </c>
      <c r="Q19" s="41" t="s">
        <v>58</v>
      </c>
      <c r="R19" s="41">
        <v>92604</v>
      </c>
      <c r="S19" s="41">
        <v>374.3</v>
      </c>
      <c r="T19" s="245">
        <v>87553</v>
      </c>
      <c r="U19" s="245">
        <v>390.72</v>
      </c>
      <c r="X19" s="42"/>
      <c r="Y19" s="42">
        <v>369.53</v>
      </c>
      <c r="Z19" s="240">
        <v>386.32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193459</v>
      </c>
      <c r="C20" s="75">
        <f>S20</f>
        <v>392.67</v>
      </c>
      <c r="D20" s="75">
        <f>Y20</f>
        <v>392.67</v>
      </c>
      <c r="E20" s="76">
        <f>T20</f>
        <v>160221</v>
      </c>
      <c r="F20" s="75">
        <f>U20</f>
        <v>450.29</v>
      </c>
      <c r="G20" s="75">
        <f>Z20</f>
        <v>450.29</v>
      </c>
      <c r="I20" s="29"/>
      <c r="P20" s="39"/>
      <c r="Q20" s="246" t="s">
        <v>59</v>
      </c>
      <c r="R20" s="246">
        <v>193459</v>
      </c>
      <c r="S20" s="246">
        <v>392.67</v>
      </c>
      <c r="T20" s="246">
        <v>160221</v>
      </c>
      <c r="U20" s="246">
        <v>450.29</v>
      </c>
      <c r="V20" s="246"/>
      <c r="W20" s="247"/>
      <c r="X20" s="247"/>
      <c r="Y20" s="247">
        <v>392.67</v>
      </c>
      <c r="Z20" s="248">
        <v>450.29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1131606</v>
      </c>
      <c r="C21" s="145">
        <f>S21</f>
        <v>472.51</v>
      </c>
      <c r="D21" s="145">
        <f>Y21</f>
        <v>459.74</v>
      </c>
      <c r="E21" s="150">
        <f>SUM(E18:E20)</f>
        <v>945239</v>
      </c>
      <c r="F21" s="145">
        <f>U21</f>
        <v>534.47</v>
      </c>
      <c r="G21" s="145">
        <f>Z21</f>
        <v>526.1</v>
      </c>
      <c r="I21" s="24"/>
      <c r="Q21" s="41" t="s">
        <v>60</v>
      </c>
      <c r="R21" s="41">
        <v>1131606</v>
      </c>
      <c r="S21" s="41">
        <v>472.51</v>
      </c>
      <c r="T21" s="41">
        <v>945239</v>
      </c>
      <c r="U21" s="41">
        <v>534.47</v>
      </c>
      <c r="W21" s="42">
        <f>SUM(T17,T19,T20)-T21</f>
        <v>0</v>
      </c>
      <c r="X21" s="42"/>
      <c r="Y21" s="42">
        <v>459.74</v>
      </c>
      <c r="Z21" s="240">
        <v>526.1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1226530</v>
      </c>
      <c r="S22" s="249">
        <v>515.89</v>
      </c>
      <c r="T22" s="245">
        <v>1039983</v>
      </c>
      <c r="U22" s="245">
        <v>579.97</v>
      </c>
      <c r="X22" s="42"/>
      <c r="Y22" s="42">
        <v>508.09</v>
      </c>
      <c r="Z22" s="240">
        <v>577.19000000000005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</f>
        <v>579.97226926786311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7025</v>
      </c>
      <c r="C25" s="73">
        <f t="shared" si="0"/>
        <v>833.91</v>
      </c>
      <c r="D25" s="73">
        <f>Y25</f>
        <v>832.97</v>
      </c>
      <c r="E25" s="78">
        <f t="shared" ref="E25:F27" si="1">T25</f>
        <v>6938</v>
      </c>
      <c r="F25" s="73">
        <f t="shared" si="1"/>
        <v>837.79</v>
      </c>
      <c r="G25" s="73">
        <f>Z25</f>
        <v>836.86</v>
      </c>
      <c r="R25" s="41">
        <v>7025</v>
      </c>
      <c r="S25" s="41">
        <v>833.91</v>
      </c>
      <c r="T25" s="41">
        <v>6938</v>
      </c>
      <c r="U25" s="41">
        <v>837.79</v>
      </c>
      <c r="X25" s="42"/>
      <c r="Y25" s="42">
        <v>832.97</v>
      </c>
      <c r="Z25" s="240">
        <v>836.86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7808</v>
      </c>
      <c r="C26" s="75">
        <f t="shared" si="0"/>
        <v>665.62</v>
      </c>
      <c r="D26" s="75">
        <f>Y26</f>
        <v>664.52</v>
      </c>
      <c r="E26" s="79">
        <f t="shared" si="1"/>
        <v>7803</v>
      </c>
      <c r="F26" s="75">
        <f t="shared" si="1"/>
        <v>665.89</v>
      </c>
      <c r="G26" s="75">
        <f>Z26</f>
        <v>664.79</v>
      </c>
      <c r="R26" s="41">
        <v>7808</v>
      </c>
      <c r="S26" s="41">
        <v>665.62</v>
      </c>
      <c r="T26" s="41">
        <v>7803</v>
      </c>
      <c r="U26" s="41">
        <v>665.89</v>
      </c>
      <c r="X26" s="42"/>
      <c r="Y26" s="42">
        <v>664.52</v>
      </c>
      <c r="Z26" s="240">
        <v>664.79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1308</v>
      </c>
      <c r="C27" s="75">
        <f t="shared" si="0"/>
        <v>790.77</v>
      </c>
      <c r="D27" s="75">
        <f>Y27</f>
        <v>790.77</v>
      </c>
      <c r="E27" s="79">
        <f t="shared" si="1"/>
        <v>1298</v>
      </c>
      <c r="F27" s="75">
        <f t="shared" si="1"/>
        <v>794.4</v>
      </c>
      <c r="G27" s="75">
        <f>Z27</f>
        <v>794.4</v>
      </c>
      <c r="P27" s="39"/>
      <c r="Q27" s="246"/>
      <c r="R27" s="246">
        <v>1308</v>
      </c>
      <c r="S27" s="246">
        <v>790.77</v>
      </c>
      <c r="T27" s="41">
        <v>1298</v>
      </c>
      <c r="U27" s="41">
        <v>794.4</v>
      </c>
      <c r="V27" s="246"/>
      <c r="W27" s="247"/>
      <c r="X27" s="247"/>
      <c r="Y27" s="247">
        <v>790.77</v>
      </c>
      <c r="Z27" s="248">
        <v>794.4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16141</v>
      </c>
      <c r="C28" s="145">
        <f>S28</f>
        <v>749.01</v>
      </c>
      <c r="D28" s="145">
        <f>Y28</f>
        <v>748.17</v>
      </c>
      <c r="E28" s="150">
        <f>SUM(E25:E27)</f>
        <v>16039</v>
      </c>
      <c r="F28" s="145">
        <f>U28</f>
        <v>750.65</v>
      </c>
      <c r="G28" s="145">
        <f>Z28</f>
        <v>749.82</v>
      </c>
      <c r="R28" s="41">
        <v>16141</v>
      </c>
      <c r="S28" s="41">
        <v>749.01</v>
      </c>
      <c r="T28" s="41">
        <v>16039</v>
      </c>
      <c r="U28" s="41">
        <v>750.65</v>
      </c>
      <c r="V28" s="41">
        <f>R28-R25-R26-R27</f>
        <v>0</v>
      </c>
      <c r="W28" s="42">
        <f>T28-T25-T26-T27</f>
        <v>0</v>
      </c>
      <c r="X28" s="42"/>
      <c r="Y28" s="42">
        <v>748.17</v>
      </c>
      <c r="Z28" s="240">
        <v>749.82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2779</v>
      </c>
      <c r="C32" s="80">
        <f t="shared" si="2"/>
        <v>549.19000000000005</v>
      </c>
      <c r="D32" s="73">
        <f>Y32</f>
        <v>546.97</v>
      </c>
      <c r="E32" s="78">
        <f t="shared" ref="E32:F35" si="3">T32</f>
        <v>2779</v>
      </c>
      <c r="F32" s="73">
        <f t="shared" si="3"/>
        <v>549.19000000000005</v>
      </c>
      <c r="G32" s="73">
        <f>Z32</f>
        <v>546.97</v>
      </c>
      <c r="R32" s="41">
        <v>2779</v>
      </c>
      <c r="S32" s="41">
        <v>549.19000000000005</v>
      </c>
      <c r="T32" s="41">
        <v>2779</v>
      </c>
      <c r="U32" s="41">
        <v>549.19000000000005</v>
      </c>
      <c r="X32" s="42"/>
      <c r="Y32" s="42">
        <v>546.97</v>
      </c>
      <c r="Z32" s="240">
        <v>546.97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1684</v>
      </c>
      <c r="C33" s="81">
        <f t="shared" si="2"/>
        <v>725.94</v>
      </c>
      <c r="D33" s="75">
        <f>Y33</f>
        <v>725.88</v>
      </c>
      <c r="E33" s="79">
        <f t="shared" si="3"/>
        <v>1681</v>
      </c>
      <c r="F33" s="82">
        <f t="shared" si="3"/>
        <v>726.23</v>
      </c>
      <c r="G33" s="75">
        <f t="shared" ref="G33:G36" si="4">Z33</f>
        <v>726.18</v>
      </c>
      <c r="R33" s="41">
        <v>1684</v>
      </c>
      <c r="S33" s="41">
        <v>725.94</v>
      </c>
      <c r="T33" s="41">
        <v>1681</v>
      </c>
      <c r="U33" s="41">
        <v>726.23</v>
      </c>
      <c r="X33" s="42"/>
      <c r="Y33" s="42">
        <v>725.88</v>
      </c>
      <c r="Z33" s="240">
        <v>726.18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52087</v>
      </c>
      <c r="C34" s="81">
        <f t="shared" si="2"/>
        <v>1131.21</v>
      </c>
      <c r="D34" s="75">
        <f>Y34</f>
        <v>1132.77</v>
      </c>
      <c r="E34" s="79">
        <f t="shared" si="3"/>
        <v>52018</v>
      </c>
      <c r="F34" s="82">
        <f t="shared" si="3"/>
        <v>1131.94</v>
      </c>
      <c r="G34" s="75">
        <f t="shared" si="4"/>
        <v>1133.51</v>
      </c>
      <c r="R34" s="41">
        <v>52087</v>
      </c>
      <c r="S34" s="41">
        <v>1131.21</v>
      </c>
      <c r="T34" s="41">
        <v>52018</v>
      </c>
      <c r="U34" s="41">
        <v>1131.94</v>
      </c>
      <c r="X34" s="42"/>
      <c r="Y34" s="42">
        <v>1132.77</v>
      </c>
      <c r="Z34" s="240">
        <v>1133.51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15101</v>
      </c>
      <c r="C35" s="81">
        <f t="shared" si="2"/>
        <v>1312.28</v>
      </c>
      <c r="D35" s="75">
        <f>Y35</f>
        <v>1312.28</v>
      </c>
      <c r="E35" s="79">
        <f t="shared" si="3"/>
        <v>15095</v>
      </c>
      <c r="F35" s="82">
        <f t="shared" si="3"/>
        <v>1312.54</v>
      </c>
      <c r="G35" s="75">
        <f t="shared" si="4"/>
        <v>1312.54</v>
      </c>
      <c r="P35" s="39"/>
      <c r="Q35" s="246"/>
      <c r="R35" s="246">
        <v>15101</v>
      </c>
      <c r="S35" s="246">
        <v>1312.28</v>
      </c>
      <c r="T35" s="246">
        <v>15095</v>
      </c>
      <c r="U35" s="246">
        <v>1312.54</v>
      </c>
      <c r="V35" s="246"/>
      <c r="W35" s="247"/>
      <c r="X35" s="247"/>
      <c r="Y35" s="247">
        <v>1312.28</v>
      </c>
      <c r="Z35" s="248">
        <v>1312.54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71651</v>
      </c>
      <c r="C36" s="195">
        <f>S36</f>
        <v>1137.27</v>
      </c>
      <c r="D36" s="145">
        <f>Y36</f>
        <v>1139.28</v>
      </c>
      <c r="E36" s="150">
        <f>SUM(E32:E35)</f>
        <v>71573</v>
      </c>
      <c r="F36" s="145">
        <f>U36</f>
        <v>1137.8699999999999</v>
      </c>
      <c r="G36" s="145">
        <f t="shared" si="4"/>
        <v>1139.8800000000001</v>
      </c>
      <c r="R36" s="41">
        <v>71651</v>
      </c>
      <c r="S36" s="41">
        <v>1137.27</v>
      </c>
      <c r="T36" s="41">
        <v>71573</v>
      </c>
      <c r="U36" s="41">
        <v>1137.8699999999999</v>
      </c>
      <c r="V36" s="41">
        <f>R36-R32-R33-R34-R35</f>
        <v>0</v>
      </c>
      <c r="W36" s="42">
        <f>T36-T32-T33-T34-T35</f>
        <v>0</v>
      </c>
      <c r="X36" s="42"/>
      <c r="Y36" s="42">
        <v>1139.28</v>
      </c>
      <c r="Z36" s="240">
        <v>1139.8800000000001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6010</v>
      </c>
      <c r="C41" s="64">
        <f>S41</f>
        <v>629.86</v>
      </c>
      <c r="D41" s="64">
        <f>Y41</f>
        <v>629.83000000000004</v>
      </c>
      <c r="E41" s="63">
        <f t="shared" ref="E41:F43" si="5">T41</f>
        <v>6010</v>
      </c>
      <c r="F41" s="65">
        <f t="shared" si="5"/>
        <v>629.86</v>
      </c>
      <c r="G41" s="64">
        <f>Z41</f>
        <v>629.83000000000004</v>
      </c>
      <c r="R41" s="41">
        <v>6010</v>
      </c>
      <c r="S41" s="41">
        <v>629.86</v>
      </c>
      <c r="T41" s="41">
        <v>6010</v>
      </c>
      <c r="U41" s="41">
        <v>629.86</v>
      </c>
      <c r="X41" s="42"/>
      <c r="Y41" s="42">
        <v>629.83000000000004</v>
      </c>
      <c r="Z41" s="240">
        <v>629.83000000000004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1122</v>
      </c>
      <c r="C42" s="68">
        <f>S42</f>
        <v>618.09</v>
      </c>
      <c r="D42" s="68">
        <f t="shared" ref="D42:D43" si="6">Y42</f>
        <v>618.09</v>
      </c>
      <c r="E42" s="69">
        <f t="shared" si="5"/>
        <v>1122</v>
      </c>
      <c r="F42" s="70">
        <f t="shared" si="5"/>
        <v>618.09</v>
      </c>
      <c r="G42" s="68">
        <f>Z42</f>
        <v>618.09</v>
      </c>
      <c r="P42" s="39"/>
      <c r="Q42" s="246"/>
      <c r="R42" s="41">
        <v>1122</v>
      </c>
      <c r="S42" s="41">
        <v>618.09</v>
      </c>
      <c r="T42" s="246">
        <v>1122</v>
      </c>
      <c r="U42" s="246">
        <v>618.09</v>
      </c>
      <c r="V42" s="246"/>
      <c r="W42" s="247"/>
      <c r="X42" s="247"/>
      <c r="Y42" s="247">
        <v>618.09</v>
      </c>
      <c r="Z42" s="248">
        <v>618.09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7132</v>
      </c>
      <c r="C43" s="145">
        <f>S43</f>
        <v>628.01</v>
      </c>
      <c r="D43" s="145">
        <f t="shared" si="6"/>
        <v>627.98</v>
      </c>
      <c r="E43" s="196">
        <f t="shared" si="5"/>
        <v>7132</v>
      </c>
      <c r="F43" s="145">
        <f t="shared" si="5"/>
        <v>628.01</v>
      </c>
      <c r="G43" s="145">
        <f>Z43</f>
        <v>627.98</v>
      </c>
      <c r="R43" s="41">
        <v>7132</v>
      </c>
      <c r="S43" s="41">
        <v>628.01</v>
      </c>
      <c r="T43" s="41">
        <v>7132</v>
      </c>
      <c r="U43" s="41">
        <v>628.01</v>
      </c>
      <c r="X43" s="42"/>
      <c r="Y43" s="42">
        <v>627.98</v>
      </c>
      <c r="Z43" s="240">
        <v>627.98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1226530</v>
      </c>
      <c r="C45" s="199">
        <f>S22</f>
        <v>515.89</v>
      </c>
      <c r="D45" s="199">
        <f>Y22</f>
        <v>508.09</v>
      </c>
      <c r="E45" s="200">
        <f>SUM(E21,E28,E36,E43)</f>
        <v>1039983</v>
      </c>
      <c r="F45" s="199">
        <f>U22</f>
        <v>579.97</v>
      </c>
      <c r="G45" s="199">
        <f>Z22</f>
        <v>577.19000000000005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515.88662450979598</v>
      </c>
      <c r="S48" s="255">
        <f>((E21*F21)+(E28*F28)+(E36*F36)+(E43*F43))/(E21+E28+E36+E43)</f>
        <v>579.97226926786311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1226530</v>
      </c>
      <c r="S49" s="252">
        <f>E21+E28+E36+E43</f>
        <v>1039983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3.375490204007292E-3</v>
      </c>
      <c r="U50" s="257">
        <f>S49-T22</f>
        <v>0</v>
      </c>
      <c r="V50" s="259">
        <f>S48-U22</f>
        <v>2.2692678630846785E-3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2" t="s">
        <v>85</v>
      </c>
      <c r="B6" s="272"/>
      <c r="C6" s="272"/>
      <c r="D6" s="272"/>
      <c r="E6" s="272"/>
      <c r="F6" s="272"/>
      <c r="G6" s="272"/>
      <c r="H6" s="272"/>
      <c r="I6" s="272"/>
      <c r="J6" s="272" t="s">
        <v>86</v>
      </c>
      <c r="K6" s="272"/>
      <c r="L6" s="272"/>
      <c r="M6" s="272"/>
      <c r="N6" s="272"/>
      <c r="O6" s="272"/>
      <c r="P6" s="272"/>
      <c r="Q6" s="272"/>
      <c r="R6" s="272"/>
    </row>
    <row r="7" spans="1:18" ht="12.75" x14ac:dyDescent="0.2">
      <c r="A7" s="272" t="s">
        <v>87</v>
      </c>
      <c r="B7" s="272"/>
      <c r="C7" s="272"/>
      <c r="D7" s="272"/>
      <c r="E7" s="272"/>
      <c r="F7" s="272"/>
      <c r="G7" s="272"/>
      <c r="H7" s="272"/>
      <c r="I7" s="272"/>
      <c r="J7" s="272" t="s">
        <v>87</v>
      </c>
      <c r="K7" s="272"/>
      <c r="L7" s="272"/>
      <c r="M7" s="272"/>
      <c r="N7" s="272"/>
      <c r="O7" s="272"/>
      <c r="P7" s="272"/>
      <c r="Q7" s="272"/>
      <c r="R7" s="272"/>
    </row>
    <row r="8" spans="1:18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18" x14ac:dyDescent="0.2">
      <c r="A10" s="274" t="str">
        <f>'u SVIBNJU 2024.'!A6:F6</f>
        <v>za travanj 2024. (isplata u svibnju 2024.)</v>
      </c>
      <c r="B10" s="274"/>
      <c r="C10" s="274"/>
      <c r="D10" s="274"/>
      <c r="E10" s="274"/>
      <c r="F10" s="274"/>
      <c r="G10" s="274"/>
      <c r="H10" s="274"/>
      <c r="I10" s="274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4" t="str">
        <f>A10</f>
        <v>za travanj 2024. (isplata u svibnju 2024.)</v>
      </c>
      <c r="K11" s="274"/>
      <c r="L11" s="274"/>
      <c r="M11" s="274"/>
      <c r="N11" s="274"/>
      <c r="O11" s="274"/>
      <c r="P11" s="274"/>
      <c r="Q11" s="274"/>
      <c r="R11" s="274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18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18" ht="39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77149</v>
      </c>
      <c r="C17" s="108">
        <v>34.549999999999997</v>
      </c>
      <c r="D17" s="109">
        <v>55913</v>
      </c>
      <c r="E17" s="110">
        <v>34.72</v>
      </c>
      <c r="F17" s="109">
        <v>3428</v>
      </c>
      <c r="G17" s="110">
        <v>39.65</v>
      </c>
      <c r="H17" s="109">
        <v>17808</v>
      </c>
      <c r="I17" s="111">
        <v>33.049999999999997</v>
      </c>
      <c r="J17" s="106" t="s">
        <v>72</v>
      </c>
      <c r="K17" s="107" t="s">
        <v>143</v>
      </c>
      <c r="L17" s="112" t="s">
        <v>144</v>
      </c>
      <c r="M17" s="109" t="s">
        <v>143</v>
      </c>
      <c r="N17" s="110" t="s">
        <v>144</v>
      </c>
      <c r="O17" s="109" t="s">
        <v>143</v>
      </c>
      <c r="P17" s="113" t="s">
        <v>144</v>
      </c>
      <c r="Q17" s="109" t="s">
        <v>143</v>
      </c>
      <c r="R17" s="111" t="s">
        <v>144</v>
      </c>
    </row>
    <row r="18" spans="1:22" s="90" customFormat="1" x14ac:dyDescent="0.2">
      <c r="A18" s="106" t="s">
        <v>73</v>
      </c>
      <c r="B18" s="107">
        <v>48157</v>
      </c>
      <c r="C18" s="112">
        <v>104.32</v>
      </c>
      <c r="D18" s="109">
        <v>34912</v>
      </c>
      <c r="E18" s="110">
        <v>104.66</v>
      </c>
      <c r="F18" s="109">
        <v>3402</v>
      </c>
      <c r="G18" s="110">
        <v>104.35</v>
      </c>
      <c r="H18" s="109">
        <v>9843</v>
      </c>
      <c r="I18" s="111">
        <v>103.14</v>
      </c>
      <c r="J18" s="106" t="s">
        <v>73</v>
      </c>
      <c r="K18" s="107">
        <v>2</v>
      </c>
      <c r="L18" s="112">
        <v>132.35</v>
      </c>
      <c r="M18" s="109" t="s">
        <v>143</v>
      </c>
      <c r="N18" s="110" t="s">
        <v>144</v>
      </c>
      <c r="O18" s="109">
        <v>2</v>
      </c>
      <c r="P18" s="110">
        <v>132.35</v>
      </c>
      <c r="Q18" s="109" t="s">
        <v>143</v>
      </c>
      <c r="R18" s="111" t="s">
        <v>144</v>
      </c>
    </row>
    <row r="19" spans="1:22" s="90" customFormat="1" x14ac:dyDescent="0.2">
      <c r="A19" s="106" t="s">
        <v>74</v>
      </c>
      <c r="B19" s="107">
        <v>45388</v>
      </c>
      <c r="C19" s="112">
        <v>172.44</v>
      </c>
      <c r="D19" s="109">
        <v>31025</v>
      </c>
      <c r="E19" s="110">
        <v>173.21</v>
      </c>
      <c r="F19" s="109">
        <v>3971</v>
      </c>
      <c r="G19" s="110">
        <v>171.82</v>
      </c>
      <c r="H19" s="109">
        <v>10392</v>
      </c>
      <c r="I19" s="111">
        <v>170.37</v>
      </c>
      <c r="J19" s="106" t="s">
        <v>74</v>
      </c>
      <c r="K19" s="107">
        <v>15</v>
      </c>
      <c r="L19" s="112">
        <v>171.24</v>
      </c>
      <c r="M19" s="109">
        <v>2</v>
      </c>
      <c r="N19" s="110">
        <v>162.19999999999999</v>
      </c>
      <c r="O19" s="109">
        <v>13</v>
      </c>
      <c r="P19" s="110">
        <v>172.63</v>
      </c>
      <c r="Q19" s="109" t="s">
        <v>143</v>
      </c>
      <c r="R19" s="111" t="s">
        <v>144</v>
      </c>
    </row>
    <row r="20" spans="1:22" s="90" customFormat="1" x14ac:dyDescent="0.2">
      <c r="A20" s="106" t="s">
        <v>75</v>
      </c>
      <c r="B20" s="107">
        <v>85026</v>
      </c>
      <c r="C20" s="112">
        <v>233.17</v>
      </c>
      <c r="D20" s="109">
        <v>51141</v>
      </c>
      <c r="E20" s="110">
        <v>234.12</v>
      </c>
      <c r="F20" s="109">
        <v>9725</v>
      </c>
      <c r="G20" s="110">
        <v>237.38</v>
      </c>
      <c r="H20" s="109">
        <v>24160</v>
      </c>
      <c r="I20" s="111">
        <v>229.47</v>
      </c>
      <c r="J20" s="106" t="s">
        <v>75</v>
      </c>
      <c r="K20" s="107">
        <v>52</v>
      </c>
      <c r="L20" s="112">
        <v>237.83</v>
      </c>
      <c r="M20" s="109">
        <v>1</v>
      </c>
      <c r="N20" s="110">
        <v>230.95</v>
      </c>
      <c r="O20" s="109">
        <v>45</v>
      </c>
      <c r="P20" s="110">
        <v>238.95</v>
      </c>
      <c r="Q20" s="109">
        <v>6</v>
      </c>
      <c r="R20" s="111">
        <v>230.59</v>
      </c>
      <c r="U20" s="114"/>
    </row>
    <row r="21" spans="1:22" s="90" customFormat="1" x14ac:dyDescent="0.2">
      <c r="A21" s="106" t="s">
        <v>76</v>
      </c>
      <c r="B21" s="107">
        <v>98201</v>
      </c>
      <c r="C21" s="112">
        <v>306.7</v>
      </c>
      <c r="D21" s="109">
        <v>59551</v>
      </c>
      <c r="E21" s="110">
        <v>307.11</v>
      </c>
      <c r="F21" s="109">
        <v>18233</v>
      </c>
      <c r="G21" s="110">
        <v>307.39999999999998</v>
      </c>
      <c r="H21" s="109">
        <v>20417</v>
      </c>
      <c r="I21" s="111">
        <v>304.88</v>
      </c>
      <c r="J21" s="106" t="s">
        <v>76</v>
      </c>
      <c r="K21" s="107">
        <v>101</v>
      </c>
      <c r="L21" s="112">
        <v>309.52999999999997</v>
      </c>
      <c r="M21" s="109" t="s">
        <v>143</v>
      </c>
      <c r="N21" s="110" t="s">
        <v>144</v>
      </c>
      <c r="O21" s="109">
        <v>87</v>
      </c>
      <c r="P21" s="110">
        <v>310.69</v>
      </c>
      <c r="Q21" s="109">
        <v>14</v>
      </c>
      <c r="R21" s="111">
        <v>302.32</v>
      </c>
      <c r="U21" s="114"/>
    </row>
    <row r="22" spans="1:22" s="90" customFormat="1" x14ac:dyDescent="0.2">
      <c r="A22" s="106" t="s">
        <v>77</v>
      </c>
      <c r="B22" s="107">
        <v>118775</v>
      </c>
      <c r="C22" s="112">
        <v>370.14</v>
      </c>
      <c r="D22" s="109">
        <v>82674</v>
      </c>
      <c r="E22" s="110">
        <v>370.29</v>
      </c>
      <c r="F22" s="109">
        <v>16384</v>
      </c>
      <c r="G22" s="110">
        <v>367.08</v>
      </c>
      <c r="H22" s="109">
        <v>19717</v>
      </c>
      <c r="I22" s="111">
        <v>372.06</v>
      </c>
      <c r="J22" s="106" t="s">
        <v>77</v>
      </c>
      <c r="K22" s="107">
        <v>325</v>
      </c>
      <c r="L22" s="112">
        <v>381.1</v>
      </c>
      <c r="M22" s="109">
        <v>5</v>
      </c>
      <c r="N22" s="110">
        <v>392.21</v>
      </c>
      <c r="O22" s="109">
        <v>181</v>
      </c>
      <c r="P22" s="110">
        <v>379.14</v>
      </c>
      <c r="Q22" s="109">
        <v>139</v>
      </c>
      <c r="R22" s="111">
        <v>383.26</v>
      </c>
      <c r="U22" s="114"/>
    </row>
    <row r="23" spans="1:22" s="90" customFormat="1" x14ac:dyDescent="0.2">
      <c r="A23" s="106" t="s">
        <v>78</v>
      </c>
      <c r="B23" s="107">
        <v>139393</v>
      </c>
      <c r="C23" s="112">
        <v>432.7</v>
      </c>
      <c r="D23" s="109">
        <v>93407</v>
      </c>
      <c r="E23" s="110">
        <v>434.57</v>
      </c>
      <c r="F23" s="109">
        <v>15489</v>
      </c>
      <c r="G23" s="110">
        <v>428.66</v>
      </c>
      <c r="H23" s="109">
        <v>30497</v>
      </c>
      <c r="I23" s="111">
        <v>429.03</v>
      </c>
      <c r="J23" s="106" t="s">
        <v>78</v>
      </c>
      <c r="K23" s="107">
        <v>1934</v>
      </c>
      <c r="L23" s="112">
        <v>435.17</v>
      </c>
      <c r="M23" s="109">
        <v>24</v>
      </c>
      <c r="N23" s="110">
        <v>419.08</v>
      </c>
      <c r="O23" s="109">
        <v>1448</v>
      </c>
      <c r="P23" s="110">
        <v>436.06</v>
      </c>
      <c r="Q23" s="109">
        <v>462</v>
      </c>
      <c r="R23" s="111">
        <v>433.22</v>
      </c>
      <c r="U23" s="114"/>
      <c r="V23" s="113"/>
    </row>
    <row r="24" spans="1:22" s="90" customFormat="1" x14ac:dyDescent="0.2">
      <c r="A24" s="106" t="s">
        <v>79</v>
      </c>
      <c r="B24" s="107">
        <v>128312</v>
      </c>
      <c r="C24" s="112">
        <v>507.7</v>
      </c>
      <c r="D24" s="109">
        <v>99008</v>
      </c>
      <c r="E24" s="110">
        <v>508.17</v>
      </c>
      <c r="F24" s="109">
        <v>10828</v>
      </c>
      <c r="G24" s="110">
        <v>510.21</v>
      </c>
      <c r="H24" s="109">
        <v>18476</v>
      </c>
      <c r="I24" s="111">
        <v>503.68</v>
      </c>
      <c r="J24" s="106" t="s">
        <v>79</v>
      </c>
      <c r="K24" s="107">
        <v>5293</v>
      </c>
      <c r="L24" s="112">
        <v>517.42999999999995</v>
      </c>
      <c r="M24" s="109">
        <v>1826</v>
      </c>
      <c r="N24" s="110">
        <v>526</v>
      </c>
      <c r="O24" s="109">
        <v>2958</v>
      </c>
      <c r="P24" s="110">
        <v>514.59</v>
      </c>
      <c r="Q24" s="109">
        <v>509</v>
      </c>
      <c r="R24" s="111">
        <v>503.2</v>
      </c>
    </row>
    <row r="25" spans="1:22" s="90" customFormat="1" x14ac:dyDescent="0.2">
      <c r="A25" s="106" t="s">
        <v>80</v>
      </c>
      <c r="B25" s="107">
        <v>88366</v>
      </c>
      <c r="C25" s="112">
        <v>568.46</v>
      </c>
      <c r="D25" s="109">
        <v>72187</v>
      </c>
      <c r="E25" s="110">
        <v>568.55999999999995</v>
      </c>
      <c r="F25" s="109">
        <v>4821</v>
      </c>
      <c r="G25" s="110">
        <v>565.04</v>
      </c>
      <c r="H25" s="109">
        <v>11358</v>
      </c>
      <c r="I25" s="111">
        <v>569.25</v>
      </c>
      <c r="J25" s="106" t="s">
        <v>80</v>
      </c>
      <c r="K25" s="107">
        <v>4756</v>
      </c>
      <c r="L25" s="112">
        <v>566.99</v>
      </c>
      <c r="M25" s="109">
        <v>1204</v>
      </c>
      <c r="N25" s="110">
        <v>564.57000000000005</v>
      </c>
      <c r="O25" s="109">
        <v>3101</v>
      </c>
      <c r="P25" s="110">
        <v>567.76</v>
      </c>
      <c r="Q25" s="109">
        <v>451</v>
      </c>
      <c r="R25" s="111">
        <v>568.16999999999996</v>
      </c>
      <c r="U25" s="115"/>
      <c r="V25" s="115"/>
    </row>
    <row r="26" spans="1:22" s="90" customFormat="1" x14ac:dyDescent="0.2">
      <c r="A26" s="106" t="s">
        <v>81</v>
      </c>
      <c r="B26" s="107">
        <v>82182</v>
      </c>
      <c r="C26" s="112">
        <v>633.28</v>
      </c>
      <c r="D26" s="109">
        <v>69329</v>
      </c>
      <c r="E26" s="110">
        <v>633.52</v>
      </c>
      <c r="F26" s="109">
        <v>2955</v>
      </c>
      <c r="G26" s="110">
        <v>631.55999999999995</v>
      </c>
      <c r="H26" s="109">
        <v>9898</v>
      </c>
      <c r="I26" s="111">
        <v>632.04999999999995</v>
      </c>
      <c r="J26" s="106" t="s">
        <v>81</v>
      </c>
      <c r="K26" s="107">
        <v>4182</v>
      </c>
      <c r="L26" s="112">
        <v>634.46</v>
      </c>
      <c r="M26" s="109">
        <v>666</v>
      </c>
      <c r="N26" s="110">
        <v>631.89</v>
      </c>
      <c r="O26" s="109">
        <v>3137</v>
      </c>
      <c r="P26" s="110">
        <v>634.80999999999995</v>
      </c>
      <c r="Q26" s="109">
        <v>379</v>
      </c>
      <c r="R26" s="111">
        <v>636.08000000000004</v>
      </c>
    </row>
    <row r="27" spans="1:22" s="90" customFormat="1" x14ac:dyDescent="0.2">
      <c r="A27" s="106" t="s">
        <v>82</v>
      </c>
      <c r="B27" s="107">
        <v>98181</v>
      </c>
      <c r="C27" s="112">
        <v>729.77</v>
      </c>
      <c r="D27" s="109">
        <v>86306</v>
      </c>
      <c r="E27" s="110">
        <v>730.19</v>
      </c>
      <c r="F27" s="109">
        <v>1971</v>
      </c>
      <c r="G27" s="110">
        <v>722.94</v>
      </c>
      <c r="H27" s="109">
        <v>9904</v>
      </c>
      <c r="I27" s="111">
        <v>727.5</v>
      </c>
      <c r="J27" s="106" t="s">
        <v>82</v>
      </c>
      <c r="K27" s="107">
        <v>6447</v>
      </c>
      <c r="L27" s="112">
        <v>733.33</v>
      </c>
      <c r="M27" s="109">
        <v>347</v>
      </c>
      <c r="N27" s="110">
        <v>714.45</v>
      </c>
      <c r="O27" s="109">
        <v>5163</v>
      </c>
      <c r="P27" s="110">
        <v>733.13</v>
      </c>
      <c r="Q27" s="109">
        <v>937</v>
      </c>
      <c r="R27" s="111">
        <v>741.42</v>
      </c>
    </row>
    <row r="28" spans="1:22" s="90" customFormat="1" x14ac:dyDescent="0.2">
      <c r="A28" s="106" t="s">
        <v>83</v>
      </c>
      <c r="B28" s="107">
        <v>55681</v>
      </c>
      <c r="C28" s="108">
        <v>858.23</v>
      </c>
      <c r="D28" s="109">
        <v>50311</v>
      </c>
      <c r="E28" s="110">
        <v>858.21</v>
      </c>
      <c r="F28" s="109">
        <v>720</v>
      </c>
      <c r="G28" s="110">
        <v>856.75</v>
      </c>
      <c r="H28" s="109">
        <v>4650</v>
      </c>
      <c r="I28" s="111">
        <v>858.65</v>
      </c>
      <c r="J28" s="106" t="s">
        <v>83</v>
      </c>
      <c r="K28" s="107">
        <v>5501</v>
      </c>
      <c r="L28" s="108">
        <v>863.93</v>
      </c>
      <c r="M28" s="109">
        <v>124</v>
      </c>
      <c r="N28" s="110">
        <v>854.16</v>
      </c>
      <c r="O28" s="109">
        <v>4305</v>
      </c>
      <c r="P28" s="110">
        <v>862.88</v>
      </c>
      <c r="Q28" s="109">
        <v>1072</v>
      </c>
      <c r="R28" s="111">
        <v>869.29</v>
      </c>
    </row>
    <row r="29" spans="1:22" s="90" customFormat="1" x14ac:dyDescent="0.2">
      <c r="A29" s="106" t="s">
        <v>84</v>
      </c>
      <c r="B29" s="107">
        <v>32112</v>
      </c>
      <c r="C29" s="108">
        <v>983.25</v>
      </c>
      <c r="D29" s="109">
        <v>28796</v>
      </c>
      <c r="E29" s="110">
        <v>982.09</v>
      </c>
      <c r="F29" s="109">
        <v>342</v>
      </c>
      <c r="G29" s="110">
        <v>991.32</v>
      </c>
      <c r="H29" s="109">
        <v>2974</v>
      </c>
      <c r="I29" s="111">
        <v>993.57</v>
      </c>
      <c r="J29" s="106" t="s">
        <v>84</v>
      </c>
      <c r="K29" s="107">
        <v>6864</v>
      </c>
      <c r="L29" s="108">
        <v>1002.54</v>
      </c>
      <c r="M29" s="109">
        <v>101</v>
      </c>
      <c r="N29" s="110">
        <v>996.4</v>
      </c>
      <c r="O29" s="109">
        <v>5651</v>
      </c>
      <c r="P29" s="110">
        <v>1002.73</v>
      </c>
      <c r="Q29" s="109">
        <v>1112</v>
      </c>
      <c r="R29" s="111">
        <v>1002.16</v>
      </c>
    </row>
    <row r="30" spans="1:22" s="90" customFormat="1" x14ac:dyDescent="0.2">
      <c r="A30" s="106" t="s">
        <v>135</v>
      </c>
      <c r="B30" s="107">
        <v>13689</v>
      </c>
      <c r="C30" s="108">
        <v>1130.49</v>
      </c>
      <c r="D30" s="109">
        <v>11489</v>
      </c>
      <c r="E30" s="110">
        <v>1129.55</v>
      </c>
      <c r="F30" s="109">
        <v>164</v>
      </c>
      <c r="G30" s="110">
        <v>1128.01</v>
      </c>
      <c r="H30" s="109">
        <v>2036</v>
      </c>
      <c r="I30" s="111">
        <v>1135.96</v>
      </c>
      <c r="J30" s="106" t="s">
        <v>135</v>
      </c>
      <c r="K30" s="107">
        <v>4381</v>
      </c>
      <c r="L30" s="108">
        <v>1136.44</v>
      </c>
      <c r="M30" s="109">
        <v>48</v>
      </c>
      <c r="N30" s="110">
        <v>1137.79</v>
      </c>
      <c r="O30" s="109">
        <v>3339</v>
      </c>
      <c r="P30" s="110">
        <v>1133.75</v>
      </c>
      <c r="Q30" s="109">
        <v>994</v>
      </c>
      <c r="R30" s="111">
        <v>1145.42</v>
      </c>
    </row>
    <row r="31" spans="1:22" s="90" customFormat="1" x14ac:dyDescent="0.2">
      <c r="A31" s="106" t="s">
        <v>136</v>
      </c>
      <c r="B31" s="107">
        <v>8284</v>
      </c>
      <c r="C31" s="108">
        <v>1267.94</v>
      </c>
      <c r="D31" s="109">
        <v>7562</v>
      </c>
      <c r="E31" s="110">
        <v>1268.19</v>
      </c>
      <c r="F31" s="109">
        <v>86</v>
      </c>
      <c r="G31" s="110">
        <v>1261.67</v>
      </c>
      <c r="H31" s="109">
        <v>636</v>
      </c>
      <c r="I31" s="111">
        <v>1265.9000000000001</v>
      </c>
      <c r="J31" s="106" t="s">
        <v>136</v>
      </c>
      <c r="K31" s="107">
        <v>7068</v>
      </c>
      <c r="L31" s="108">
        <v>1265.6099999999999</v>
      </c>
      <c r="M31" s="109">
        <v>52</v>
      </c>
      <c r="N31" s="110">
        <v>1257.19</v>
      </c>
      <c r="O31" s="109">
        <v>6065</v>
      </c>
      <c r="P31" s="110">
        <v>1264.31</v>
      </c>
      <c r="Q31" s="109">
        <v>951</v>
      </c>
      <c r="R31" s="111">
        <v>1274.3699999999999</v>
      </c>
    </row>
    <row r="32" spans="1:22" s="90" customFormat="1" x14ac:dyDescent="0.2">
      <c r="A32" s="106" t="s">
        <v>137</v>
      </c>
      <c r="B32" s="107">
        <v>5481</v>
      </c>
      <c r="C32" s="108">
        <v>1421.89</v>
      </c>
      <c r="D32" s="109">
        <v>5079</v>
      </c>
      <c r="E32" s="110">
        <v>1422.26</v>
      </c>
      <c r="F32" s="109">
        <v>53</v>
      </c>
      <c r="G32" s="110">
        <v>1409.29</v>
      </c>
      <c r="H32" s="109">
        <v>349</v>
      </c>
      <c r="I32" s="111">
        <v>1418.43</v>
      </c>
      <c r="J32" s="106" t="s">
        <v>137</v>
      </c>
      <c r="K32" s="107">
        <v>4557</v>
      </c>
      <c r="L32" s="108">
        <v>1427.66</v>
      </c>
      <c r="M32" s="109">
        <v>28</v>
      </c>
      <c r="N32" s="110">
        <v>1435.75</v>
      </c>
      <c r="O32" s="109">
        <v>3178</v>
      </c>
      <c r="P32" s="110">
        <v>1421.99</v>
      </c>
      <c r="Q32" s="109">
        <v>1351</v>
      </c>
      <c r="R32" s="111">
        <v>1440.81</v>
      </c>
    </row>
    <row r="33" spans="1:18" s="90" customFormat="1" x14ac:dyDescent="0.2">
      <c r="A33" s="106" t="s">
        <v>134</v>
      </c>
      <c r="B33" s="107">
        <v>7229</v>
      </c>
      <c r="C33" s="108">
        <v>1764.7</v>
      </c>
      <c r="D33" s="109">
        <v>6853</v>
      </c>
      <c r="E33" s="110">
        <v>1764.13</v>
      </c>
      <c r="F33" s="109">
        <v>32</v>
      </c>
      <c r="G33" s="110">
        <v>1808.38</v>
      </c>
      <c r="H33" s="109">
        <v>344</v>
      </c>
      <c r="I33" s="111">
        <v>1771.99</v>
      </c>
      <c r="J33" s="106" t="s">
        <v>134</v>
      </c>
      <c r="K33" s="107">
        <v>20173</v>
      </c>
      <c r="L33" s="108">
        <v>1764.46</v>
      </c>
      <c r="M33" s="109">
        <v>35</v>
      </c>
      <c r="N33" s="110">
        <v>1725.23</v>
      </c>
      <c r="O33" s="109">
        <v>13414</v>
      </c>
      <c r="P33" s="110">
        <v>1771.86</v>
      </c>
      <c r="Q33" s="109">
        <v>6724</v>
      </c>
      <c r="R33" s="111">
        <v>1749.9</v>
      </c>
    </row>
    <row r="34" spans="1:18" s="90" customFormat="1" x14ac:dyDescent="0.2">
      <c r="A34" s="116" t="s">
        <v>1</v>
      </c>
      <c r="B34" s="117">
        <v>1131606</v>
      </c>
      <c r="C34" s="118">
        <v>472.51</v>
      </c>
      <c r="D34" s="117">
        <v>845543</v>
      </c>
      <c r="E34" s="118">
        <v>501.54</v>
      </c>
      <c r="F34" s="117">
        <v>92604</v>
      </c>
      <c r="G34" s="118">
        <v>374.3</v>
      </c>
      <c r="H34" s="117">
        <v>193459</v>
      </c>
      <c r="I34" s="118">
        <v>392.67</v>
      </c>
      <c r="J34" s="116" t="s">
        <v>1</v>
      </c>
      <c r="K34" s="117">
        <v>71651</v>
      </c>
      <c r="L34" s="118">
        <v>1137.27</v>
      </c>
      <c r="M34" s="117">
        <v>4463</v>
      </c>
      <c r="N34" s="118">
        <v>615.88</v>
      </c>
      <c r="O34" s="117">
        <v>52087</v>
      </c>
      <c r="P34" s="118">
        <v>1131.21</v>
      </c>
      <c r="Q34" s="117">
        <v>15101</v>
      </c>
      <c r="R34" s="118">
        <v>1312.28</v>
      </c>
    </row>
    <row r="35" spans="1:18" s="90" customFormat="1" ht="18" customHeight="1" x14ac:dyDescent="0.15">
      <c r="A35" s="278"/>
      <c r="B35" s="278"/>
      <c r="C35" s="278"/>
      <c r="D35" s="278"/>
      <c r="E35" s="278"/>
      <c r="F35" s="278"/>
      <c r="G35" s="278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71"/>
      <c r="B39" s="271"/>
      <c r="C39" s="271"/>
      <c r="D39" s="271"/>
      <c r="E39" s="271"/>
      <c r="F39" s="271"/>
      <c r="G39" s="271"/>
      <c r="H39" s="62"/>
      <c r="I39" s="45"/>
      <c r="J39" s="271"/>
      <c r="K39" s="271"/>
      <c r="L39" s="271"/>
      <c r="M39" s="271"/>
      <c r="N39" s="271"/>
      <c r="O39" s="271"/>
      <c r="P39" s="271"/>
      <c r="Q39" s="218"/>
    </row>
    <row r="40" spans="1:18" ht="9.75" customHeight="1" x14ac:dyDescent="0.2">
      <c r="A40" s="271"/>
      <c r="B40" s="271"/>
      <c r="C40" s="271"/>
      <c r="D40" s="271"/>
      <c r="E40" s="271"/>
      <c r="F40" s="271"/>
      <c r="G40" s="271"/>
      <c r="H40" s="19"/>
      <c r="I40" s="20"/>
      <c r="J40" s="271"/>
      <c r="K40" s="271"/>
      <c r="L40" s="271"/>
      <c r="M40" s="271"/>
      <c r="N40" s="271"/>
      <c r="O40" s="271"/>
      <c r="P40" s="271"/>
      <c r="Q40" s="218"/>
    </row>
    <row r="41" spans="1:18" ht="12.75" x14ac:dyDescent="0.2">
      <c r="A41" s="272" t="s">
        <v>85</v>
      </c>
      <c r="B41" s="272"/>
      <c r="C41" s="272"/>
      <c r="D41" s="272"/>
      <c r="E41" s="272"/>
      <c r="F41" s="272"/>
      <c r="G41" s="272"/>
      <c r="H41" s="272"/>
      <c r="I41" s="272"/>
      <c r="J41" s="272" t="s">
        <v>18</v>
      </c>
      <c r="K41" s="272"/>
      <c r="L41" s="272"/>
      <c r="M41" s="272"/>
      <c r="N41" s="272"/>
      <c r="O41" s="272"/>
      <c r="P41" s="272"/>
      <c r="Q41" s="272"/>
      <c r="R41" s="272"/>
    </row>
    <row r="42" spans="1:18" ht="12.75" x14ac:dyDescent="0.2">
      <c r="A42" s="272" t="s">
        <v>87</v>
      </c>
      <c r="B42" s="272"/>
      <c r="C42" s="272"/>
      <c r="D42" s="272"/>
      <c r="E42" s="272"/>
      <c r="F42" s="272"/>
      <c r="G42" s="272"/>
      <c r="H42" s="272"/>
      <c r="I42" s="272"/>
      <c r="J42" s="272" t="s">
        <v>19</v>
      </c>
      <c r="K42" s="272"/>
      <c r="L42" s="272"/>
      <c r="M42" s="272"/>
      <c r="N42" s="272"/>
      <c r="O42" s="272"/>
      <c r="P42" s="272"/>
      <c r="Q42" s="272"/>
      <c r="R42" s="272"/>
    </row>
    <row r="43" spans="1:18" ht="12.75" x14ac:dyDescent="0.2">
      <c r="A43" s="272" t="s">
        <v>9</v>
      </c>
      <c r="B43" s="272"/>
      <c r="C43" s="272"/>
      <c r="D43" s="272"/>
      <c r="E43" s="272"/>
      <c r="F43" s="272"/>
      <c r="G43" s="272"/>
      <c r="H43" s="272"/>
      <c r="I43" s="272"/>
      <c r="J43" s="272" t="s">
        <v>49</v>
      </c>
      <c r="K43" s="272"/>
      <c r="L43" s="272"/>
      <c r="M43" s="272"/>
      <c r="N43" s="272"/>
      <c r="O43" s="272"/>
      <c r="P43" s="272"/>
      <c r="Q43" s="272"/>
      <c r="R43" s="272"/>
    </row>
    <row r="44" spans="1:18" ht="12.75" x14ac:dyDescent="0.2">
      <c r="A44" s="272" t="s">
        <v>46</v>
      </c>
      <c r="B44" s="272"/>
      <c r="C44" s="272"/>
      <c r="D44" s="272"/>
      <c r="E44" s="272"/>
      <c r="F44" s="272"/>
      <c r="G44" s="272"/>
      <c r="H44" s="272"/>
      <c r="I44" s="272"/>
      <c r="J44" s="272" t="s">
        <v>50</v>
      </c>
      <c r="K44" s="272"/>
      <c r="L44" s="272"/>
      <c r="M44" s="272"/>
      <c r="N44" s="272"/>
      <c r="O44" s="272"/>
      <c r="P44" s="272"/>
      <c r="Q44" s="272"/>
      <c r="R44" s="27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4" t="str">
        <f>A10</f>
        <v>za travanj 2024. (isplata u svibnju 2024.)</v>
      </c>
      <c r="B46" s="274"/>
      <c r="C46" s="274"/>
      <c r="D46" s="274"/>
      <c r="E46" s="274"/>
      <c r="F46" s="274"/>
      <c r="G46" s="274"/>
      <c r="H46" s="274"/>
      <c r="I46" s="274"/>
      <c r="J46" s="287" t="str">
        <f>A10</f>
        <v>za travanj 2024. (isplata u svibnju 2024.)</v>
      </c>
      <c r="K46" s="287"/>
      <c r="L46" s="287"/>
      <c r="M46" s="287"/>
      <c r="N46" s="287"/>
      <c r="O46" s="287"/>
      <c r="P46" s="287"/>
      <c r="Q46" s="287"/>
      <c r="R46" s="28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84" t="s">
        <v>89</v>
      </c>
      <c r="B48" s="279" t="s">
        <v>6</v>
      </c>
      <c r="C48" s="288"/>
      <c r="D48" s="288"/>
      <c r="E48" s="288"/>
      <c r="F48" s="288"/>
      <c r="G48" s="288"/>
      <c r="H48" s="288"/>
      <c r="I48" s="280"/>
      <c r="J48" s="284" t="s">
        <v>89</v>
      </c>
      <c r="K48" s="279" t="s">
        <v>6</v>
      </c>
      <c r="L48" s="288"/>
      <c r="M48" s="288"/>
      <c r="N48" s="288"/>
      <c r="O48" s="288"/>
      <c r="P48" s="288"/>
      <c r="Q48" s="288"/>
      <c r="R48" s="280"/>
    </row>
    <row r="49" spans="1:19" x14ac:dyDescent="0.2">
      <c r="A49" s="285"/>
      <c r="B49" s="279" t="s">
        <v>1</v>
      </c>
      <c r="C49" s="280"/>
      <c r="D49" s="279" t="s">
        <v>7</v>
      </c>
      <c r="E49" s="280"/>
      <c r="F49" s="279" t="s">
        <v>45</v>
      </c>
      <c r="G49" s="280"/>
      <c r="H49" s="279" t="s">
        <v>8</v>
      </c>
      <c r="I49" s="280"/>
      <c r="J49" s="285"/>
      <c r="K49" s="279" t="s">
        <v>1</v>
      </c>
      <c r="L49" s="280"/>
      <c r="M49" s="279" t="s">
        <v>7</v>
      </c>
      <c r="N49" s="280"/>
      <c r="O49" s="279" t="s">
        <v>45</v>
      </c>
      <c r="P49" s="280"/>
      <c r="Q49" s="279" t="s">
        <v>8</v>
      </c>
      <c r="R49" s="280"/>
    </row>
    <row r="50" spans="1:19" ht="39.75" customHeight="1" x14ac:dyDescent="0.2">
      <c r="A50" s="286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86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143</v>
      </c>
      <c r="C52" s="112" t="s">
        <v>144</v>
      </c>
      <c r="D52" s="109" t="s">
        <v>143</v>
      </c>
      <c r="E52" s="110" t="s">
        <v>144</v>
      </c>
      <c r="F52" s="109" t="s">
        <v>143</v>
      </c>
      <c r="G52" s="113" t="s">
        <v>144</v>
      </c>
      <c r="H52" s="109" t="s">
        <v>143</v>
      </c>
      <c r="I52" s="111" t="s">
        <v>144</v>
      </c>
      <c r="J52" s="106" t="s">
        <v>72</v>
      </c>
      <c r="K52" s="119">
        <v>21</v>
      </c>
      <c r="L52" s="95">
        <v>38.04</v>
      </c>
      <c r="M52" s="121"/>
      <c r="N52" s="92"/>
      <c r="O52" s="121">
        <v>20</v>
      </c>
      <c r="P52" s="92">
        <v>37.1</v>
      </c>
      <c r="Q52" s="121">
        <v>1</v>
      </c>
      <c r="R52" s="122">
        <v>56.7</v>
      </c>
    </row>
    <row r="53" spans="1:19" s="90" customFormat="1" x14ac:dyDescent="0.2">
      <c r="A53" s="106" t="s">
        <v>73</v>
      </c>
      <c r="B53" s="107">
        <v>7</v>
      </c>
      <c r="C53" s="112">
        <v>116.23</v>
      </c>
      <c r="D53" s="109" t="s">
        <v>143</v>
      </c>
      <c r="E53" s="110" t="s">
        <v>144</v>
      </c>
      <c r="F53" s="109">
        <v>3</v>
      </c>
      <c r="G53" s="110">
        <v>125.71</v>
      </c>
      <c r="H53" s="109">
        <v>4</v>
      </c>
      <c r="I53" s="111">
        <v>109.13</v>
      </c>
      <c r="J53" s="106" t="s">
        <v>73</v>
      </c>
      <c r="K53" s="119">
        <v>69</v>
      </c>
      <c r="L53" s="95">
        <v>110.89</v>
      </c>
      <c r="M53" s="121"/>
      <c r="N53" s="92"/>
      <c r="O53" s="121">
        <v>60</v>
      </c>
      <c r="P53" s="92">
        <v>110.98</v>
      </c>
      <c r="Q53" s="121">
        <v>9</v>
      </c>
      <c r="R53" s="122">
        <v>110.29</v>
      </c>
      <c r="S53" s="123"/>
    </row>
    <row r="54" spans="1:19" s="90" customFormat="1" x14ac:dyDescent="0.2">
      <c r="A54" s="106" t="s">
        <v>74</v>
      </c>
      <c r="B54" s="107">
        <v>31</v>
      </c>
      <c r="C54" s="112">
        <v>175.34</v>
      </c>
      <c r="D54" s="109">
        <v>1</v>
      </c>
      <c r="E54" s="110">
        <v>188.44</v>
      </c>
      <c r="F54" s="109">
        <v>27</v>
      </c>
      <c r="G54" s="110">
        <v>176.08</v>
      </c>
      <c r="H54" s="109">
        <v>3</v>
      </c>
      <c r="I54" s="111">
        <v>164.29</v>
      </c>
      <c r="J54" s="106" t="s">
        <v>74</v>
      </c>
      <c r="K54" s="119">
        <v>135</v>
      </c>
      <c r="L54" s="124">
        <v>170.66</v>
      </c>
      <c r="M54" s="121"/>
      <c r="N54" s="92"/>
      <c r="O54" s="121">
        <v>116</v>
      </c>
      <c r="P54" s="92">
        <v>170.03</v>
      </c>
      <c r="Q54" s="121">
        <v>19</v>
      </c>
      <c r="R54" s="122">
        <v>174.53</v>
      </c>
      <c r="S54" s="123"/>
    </row>
    <row r="55" spans="1:19" s="90" customFormat="1" x14ac:dyDescent="0.2">
      <c r="A55" s="106" t="s">
        <v>75</v>
      </c>
      <c r="B55" s="107">
        <v>105</v>
      </c>
      <c r="C55" s="112">
        <v>246.69</v>
      </c>
      <c r="D55" s="109">
        <v>36</v>
      </c>
      <c r="E55" s="110">
        <v>254.43</v>
      </c>
      <c r="F55" s="109">
        <v>64</v>
      </c>
      <c r="G55" s="110">
        <v>243.24</v>
      </c>
      <c r="H55" s="109">
        <v>5</v>
      </c>
      <c r="I55" s="111">
        <v>235.26</v>
      </c>
      <c r="J55" s="106" t="s">
        <v>75</v>
      </c>
      <c r="K55" s="119">
        <v>219</v>
      </c>
      <c r="L55" s="124">
        <v>231.78</v>
      </c>
      <c r="M55" s="121"/>
      <c r="N55" s="92"/>
      <c r="O55" s="121">
        <v>179</v>
      </c>
      <c r="P55" s="92">
        <v>232.84</v>
      </c>
      <c r="Q55" s="121">
        <v>40</v>
      </c>
      <c r="R55" s="122">
        <v>227.02</v>
      </c>
      <c r="S55" s="123"/>
    </row>
    <row r="56" spans="1:19" s="90" customFormat="1" x14ac:dyDescent="0.2">
      <c r="A56" s="106" t="s">
        <v>76</v>
      </c>
      <c r="B56" s="107">
        <v>286</v>
      </c>
      <c r="C56" s="112">
        <v>307.97000000000003</v>
      </c>
      <c r="D56" s="109">
        <v>117</v>
      </c>
      <c r="E56" s="110">
        <v>304.95999999999998</v>
      </c>
      <c r="F56" s="109">
        <v>151</v>
      </c>
      <c r="G56" s="110">
        <v>310.27</v>
      </c>
      <c r="H56" s="109">
        <v>18</v>
      </c>
      <c r="I56" s="111">
        <v>308.18</v>
      </c>
      <c r="J56" s="106" t="s">
        <v>76</v>
      </c>
      <c r="K56" s="119">
        <v>452</v>
      </c>
      <c r="L56" s="124">
        <v>305.77</v>
      </c>
      <c r="M56" s="121"/>
      <c r="N56" s="92"/>
      <c r="O56" s="121">
        <v>348</v>
      </c>
      <c r="P56" s="92">
        <v>303.20999999999998</v>
      </c>
      <c r="Q56" s="121">
        <v>104</v>
      </c>
      <c r="R56" s="122">
        <v>314.33999999999997</v>
      </c>
      <c r="S56" s="123"/>
    </row>
    <row r="57" spans="1:19" s="90" customFormat="1" x14ac:dyDescent="0.2">
      <c r="A57" s="106" t="s">
        <v>77</v>
      </c>
      <c r="B57" s="107">
        <v>343</v>
      </c>
      <c r="C57" s="112">
        <v>369.64</v>
      </c>
      <c r="D57" s="109">
        <v>77</v>
      </c>
      <c r="E57" s="110">
        <v>366.08</v>
      </c>
      <c r="F57" s="109">
        <v>242</v>
      </c>
      <c r="G57" s="110">
        <v>370.96</v>
      </c>
      <c r="H57" s="109">
        <v>24</v>
      </c>
      <c r="I57" s="111">
        <v>367.71</v>
      </c>
      <c r="J57" s="106" t="s">
        <v>77</v>
      </c>
      <c r="K57" s="119">
        <v>660</v>
      </c>
      <c r="L57" s="124">
        <v>368.94</v>
      </c>
      <c r="M57" s="121"/>
      <c r="N57" s="92"/>
      <c r="O57" s="121">
        <v>547</v>
      </c>
      <c r="P57" s="92">
        <v>370.29</v>
      </c>
      <c r="Q57" s="121">
        <v>113</v>
      </c>
      <c r="R57" s="122">
        <v>362.42</v>
      </c>
      <c r="S57" s="123"/>
    </row>
    <row r="58" spans="1:19" s="90" customFormat="1" x14ac:dyDescent="0.2">
      <c r="A58" s="106" t="s">
        <v>78</v>
      </c>
      <c r="B58" s="107">
        <v>510</v>
      </c>
      <c r="C58" s="112">
        <v>436.5</v>
      </c>
      <c r="D58" s="109">
        <v>63</v>
      </c>
      <c r="E58" s="110">
        <v>432.8</v>
      </c>
      <c r="F58" s="109">
        <v>392</v>
      </c>
      <c r="G58" s="110">
        <v>436.52</v>
      </c>
      <c r="H58" s="109">
        <v>55</v>
      </c>
      <c r="I58" s="111">
        <v>440.63</v>
      </c>
      <c r="J58" s="106" t="s">
        <v>78</v>
      </c>
      <c r="K58" s="119">
        <v>880</v>
      </c>
      <c r="L58" s="124">
        <v>436.82</v>
      </c>
      <c r="M58" s="121"/>
      <c r="N58" s="92"/>
      <c r="O58" s="121">
        <v>799</v>
      </c>
      <c r="P58" s="92">
        <v>436.89</v>
      </c>
      <c r="Q58" s="121">
        <v>81</v>
      </c>
      <c r="R58" s="122">
        <v>436.09</v>
      </c>
      <c r="S58" s="123"/>
    </row>
    <row r="59" spans="1:19" s="90" customFormat="1" x14ac:dyDescent="0.2">
      <c r="A59" s="106" t="s">
        <v>79</v>
      </c>
      <c r="B59" s="107">
        <v>1313</v>
      </c>
      <c r="C59" s="112">
        <v>511.38</v>
      </c>
      <c r="D59" s="109">
        <v>360</v>
      </c>
      <c r="E59" s="110">
        <v>515.12</v>
      </c>
      <c r="F59" s="109">
        <v>844</v>
      </c>
      <c r="G59" s="110">
        <v>509.92</v>
      </c>
      <c r="H59" s="109">
        <v>109</v>
      </c>
      <c r="I59" s="111">
        <v>510.38</v>
      </c>
      <c r="J59" s="106" t="s">
        <v>79</v>
      </c>
      <c r="K59" s="119">
        <v>1045</v>
      </c>
      <c r="L59" s="124">
        <v>500.14</v>
      </c>
      <c r="M59" s="121"/>
      <c r="N59" s="92"/>
      <c r="O59" s="121">
        <v>915</v>
      </c>
      <c r="P59" s="92">
        <v>498.24</v>
      </c>
      <c r="Q59" s="121">
        <v>130</v>
      </c>
      <c r="R59" s="122">
        <v>513.54</v>
      </c>
      <c r="S59" s="123"/>
    </row>
    <row r="60" spans="1:19" s="90" customFormat="1" x14ac:dyDescent="0.2">
      <c r="A60" s="106" t="s">
        <v>80</v>
      </c>
      <c r="B60" s="107">
        <v>2318</v>
      </c>
      <c r="C60" s="112">
        <v>571.65</v>
      </c>
      <c r="D60" s="109">
        <v>786</v>
      </c>
      <c r="E60" s="110">
        <v>572.04999999999995</v>
      </c>
      <c r="F60" s="109">
        <v>1395</v>
      </c>
      <c r="G60" s="110">
        <v>571.27</v>
      </c>
      <c r="H60" s="109">
        <v>137</v>
      </c>
      <c r="I60" s="111">
        <v>573.09</v>
      </c>
      <c r="J60" s="106" t="s">
        <v>80</v>
      </c>
      <c r="K60" s="119">
        <v>522</v>
      </c>
      <c r="L60" s="124">
        <v>570.66</v>
      </c>
      <c r="M60" s="121"/>
      <c r="N60" s="92"/>
      <c r="O60" s="121">
        <v>461</v>
      </c>
      <c r="P60" s="92">
        <v>571.02</v>
      </c>
      <c r="Q60" s="121">
        <v>61</v>
      </c>
      <c r="R60" s="122">
        <v>567.92999999999995</v>
      </c>
      <c r="S60" s="123"/>
    </row>
    <row r="61" spans="1:19" s="90" customFormat="1" x14ac:dyDescent="0.2">
      <c r="A61" s="106" t="s">
        <v>81</v>
      </c>
      <c r="B61" s="107">
        <v>2650</v>
      </c>
      <c r="C61" s="112">
        <v>631.37</v>
      </c>
      <c r="D61" s="109">
        <v>937</v>
      </c>
      <c r="E61" s="110">
        <v>633.41</v>
      </c>
      <c r="F61" s="109">
        <v>1555</v>
      </c>
      <c r="G61" s="110">
        <v>630.21</v>
      </c>
      <c r="H61" s="109">
        <v>158</v>
      </c>
      <c r="I61" s="111">
        <v>630.74</v>
      </c>
      <c r="J61" s="106" t="s">
        <v>81</v>
      </c>
      <c r="K61" s="119">
        <v>493</v>
      </c>
      <c r="L61" s="124">
        <v>625.29</v>
      </c>
      <c r="M61" s="121"/>
      <c r="N61" s="92"/>
      <c r="O61" s="121">
        <v>380</v>
      </c>
      <c r="P61" s="92">
        <v>627.11</v>
      </c>
      <c r="Q61" s="121">
        <v>113</v>
      </c>
      <c r="R61" s="122">
        <v>619.17999999999995</v>
      </c>
      <c r="S61" s="123"/>
    </row>
    <row r="62" spans="1:19" s="90" customFormat="1" x14ac:dyDescent="0.2">
      <c r="A62" s="106" t="s">
        <v>82</v>
      </c>
      <c r="B62" s="107">
        <v>3262</v>
      </c>
      <c r="C62" s="112">
        <v>732.5</v>
      </c>
      <c r="D62" s="109">
        <v>1422</v>
      </c>
      <c r="E62" s="110">
        <v>733.54</v>
      </c>
      <c r="F62" s="109">
        <v>1577</v>
      </c>
      <c r="G62" s="110">
        <v>730.71</v>
      </c>
      <c r="H62" s="109">
        <v>263</v>
      </c>
      <c r="I62" s="111">
        <v>737.68</v>
      </c>
      <c r="J62" s="106" t="s">
        <v>82</v>
      </c>
      <c r="K62" s="119">
        <v>884</v>
      </c>
      <c r="L62" s="95">
        <v>735.53</v>
      </c>
      <c r="M62" s="121"/>
      <c r="N62" s="92"/>
      <c r="O62" s="121">
        <v>687</v>
      </c>
      <c r="P62" s="92">
        <v>738.42</v>
      </c>
      <c r="Q62" s="121">
        <v>197</v>
      </c>
      <c r="R62" s="122">
        <v>725.46</v>
      </c>
      <c r="S62" s="123"/>
    </row>
    <row r="63" spans="1:19" s="90" customFormat="1" x14ac:dyDescent="0.2">
      <c r="A63" s="106" t="s">
        <v>83</v>
      </c>
      <c r="B63" s="107">
        <v>2180</v>
      </c>
      <c r="C63" s="108">
        <v>858.6</v>
      </c>
      <c r="D63" s="109">
        <v>1043</v>
      </c>
      <c r="E63" s="110">
        <v>861.72</v>
      </c>
      <c r="F63" s="109">
        <v>944</v>
      </c>
      <c r="G63" s="110">
        <v>855.56</v>
      </c>
      <c r="H63" s="109">
        <v>193</v>
      </c>
      <c r="I63" s="111">
        <v>856.56</v>
      </c>
      <c r="J63" s="106" t="s">
        <v>83</v>
      </c>
      <c r="K63" s="119">
        <v>616</v>
      </c>
      <c r="L63" s="95">
        <v>868.24</v>
      </c>
      <c r="M63" s="121"/>
      <c r="N63" s="92"/>
      <c r="O63" s="121">
        <v>504</v>
      </c>
      <c r="P63" s="92">
        <v>869.41</v>
      </c>
      <c r="Q63" s="121">
        <v>112</v>
      </c>
      <c r="R63" s="122">
        <v>862.99</v>
      </c>
      <c r="S63" s="123"/>
    </row>
    <row r="64" spans="1:19" s="90" customFormat="1" x14ac:dyDescent="0.2">
      <c r="A64" s="106" t="s">
        <v>84</v>
      </c>
      <c r="B64" s="107">
        <v>1441</v>
      </c>
      <c r="C64" s="108">
        <v>992.16</v>
      </c>
      <c r="D64" s="109">
        <v>919</v>
      </c>
      <c r="E64" s="110">
        <v>991.62</v>
      </c>
      <c r="F64" s="109">
        <v>367</v>
      </c>
      <c r="G64" s="110">
        <v>991.09</v>
      </c>
      <c r="H64" s="109">
        <v>155</v>
      </c>
      <c r="I64" s="111">
        <v>997.83</v>
      </c>
      <c r="J64" s="106" t="s">
        <v>84</v>
      </c>
      <c r="K64" s="119">
        <v>518</v>
      </c>
      <c r="L64" s="95">
        <v>989.5</v>
      </c>
      <c r="M64" s="121"/>
      <c r="N64" s="92"/>
      <c r="O64" s="121">
        <v>448</v>
      </c>
      <c r="P64" s="92">
        <v>989.46</v>
      </c>
      <c r="Q64" s="121">
        <v>70</v>
      </c>
      <c r="R64" s="122">
        <v>989.73</v>
      </c>
      <c r="S64" s="123"/>
    </row>
    <row r="65" spans="1:19" s="90" customFormat="1" x14ac:dyDescent="0.2">
      <c r="A65" s="106" t="s">
        <v>135</v>
      </c>
      <c r="B65" s="107">
        <v>640</v>
      </c>
      <c r="C65" s="108">
        <v>1129.45</v>
      </c>
      <c r="D65" s="109">
        <v>475</v>
      </c>
      <c r="E65" s="110">
        <v>1131.07</v>
      </c>
      <c r="F65" s="109">
        <v>92</v>
      </c>
      <c r="G65" s="110">
        <v>1121.33</v>
      </c>
      <c r="H65" s="109">
        <v>73</v>
      </c>
      <c r="I65" s="111">
        <v>1129.18</v>
      </c>
      <c r="J65" s="106" t="s">
        <v>135</v>
      </c>
      <c r="K65" s="119">
        <v>247</v>
      </c>
      <c r="L65" s="95">
        <v>1135.58</v>
      </c>
      <c r="M65" s="121"/>
      <c r="N65" s="92"/>
      <c r="O65" s="121">
        <v>214</v>
      </c>
      <c r="P65" s="92">
        <v>1140.19</v>
      </c>
      <c r="Q65" s="121">
        <v>33</v>
      </c>
      <c r="R65" s="122">
        <v>1105.68</v>
      </c>
      <c r="S65" s="123"/>
    </row>
    <row r="66" spans="1:19" s="90" customFormat="1" x14ac:dyDescent="0.2">
      <c r="A66" s="106" t="s">
        <v>136</v>
      </c>
      <c r="B66" s="107">
        <v>478</v>
      </c>
      <c r="C66" s="108">
        <v>1266.75</v>
      </c>
      <c r="D66" s="109">
        <v>385</v>
      </c>
      <c r="E66" s="110">
        <v>1266.69</v>
      </c>
      <c r="F66" s="109">
        <v>54</v>
      </c>
      <c r="G66" s="110">
        <v>1264.52</v>
      </c>
      <c r="H66" s="109">
        <v>39</v>
      </c>
      <c r="I66" s="111">
        <v>1270.45</v>
      </c>
      <c r="J66" s="106" t="s">
        <v>136</v>
      </c>
      <c r="K66" s="119">
        <v>176</v>
      </c>
      <c r="L66" s="95">
        <v>1275.51</v>
      </c>
      <c r="M66" s="121"/>
      <c r="N66" s="92"/>
      <c r="O66" s="121">
        <v>157</v>
      </c>
      <c r="P66" s="92">
        <v>1275.7</v>
      </c>
      <c r="Q66" s="121">
        <v>19</v>
      </c>
      <c r="R66" s="122">
        <v>1273.8900000000001</v>
      </c>
      <c r="S66" s="123"/>
    </row>
    <row r="67" spans="1:19" s="90" customFormat="1" x14ac:dyDescent="0.2">
      <c r="A67" s="106" t="s">
        <v>137</v>
      </c>
      <c r="B67" s="107">
        <v>259</v>
      </c>
      <c r="C67" s="108">
        <v>1414.82</v>
      </c>
      <c r="D67" s="109">
        <v>190</v>
      </c>
      <c r="E67" s="110">
        <v>1411.96</v>
      </c>
      <c r="F67" s="109">
        <v>34</v>
      </c>
      <c r="G67" s="110">
        <v>1425.74</v>
      </c>
      <c r="H67" s="109">
        <v>35</v>
      </c>
      <c r="I67" s="111">
        <v>1419.74</v>
      </c>
      <c r="J67" s="106" t="s">
        <v>137</v>
      </c>
      <c r="K67" s="119">
        <v>117</v>
      </c>
      <c r="L67" s="95">
        <v>1421.98</v>
      </c>
      <c r="M67" s="121"/>
      <c r="N67" s="92"/>
      <c r="O67" s="121">
        <v>103</v>
      </c>
      <c r="P67" s="92">
        <v>1423.92</v>
      </c>
      <c r="Q67" s="121">
        <v>14</v>
      </c>
      <c r="R67" s="122">
        <v>1407.68</v>
      </c>
      <c r="S67" s="123"/>
    </row>
    <row r="68" spans="1:19" s="90" customFormat="1" x14ac:dyDescent="0.2">
      <c r="A68" s="106" t="s">
        <v>134</v>
      </c>
      <c r="B68" s="107">
        <v>318</v>
      </c>
      <c r="C68" s="108">
        <v>1776.07</v>
      </c>
      <c r="D68" s="109">
        <v>214</v>
      </c>
      <c r="E68" s="110">
        <v>1788.73</v>
      </c>
      <c r="F68" s="109">
        <v>67</v>
      </c>
      <c r="G68" s="110">
        <v>1758.92</v>
      </c>
      <c r="H68" s="109">
        <v>37</v>
      </c>
      <c r="I68" s="111">
        <v>1733.91</v>
      </c>
      <c r="J68" s="106" t="s">
        <v>134</v>
      </c>
      <c r="K68" s="119">
        <v>78</v>
      </c>
      <c r="L68" s="95">
        <v>1703.42</v>
      </c>
      <c r="M68" s="121"/>
      <c r="N68" s="92"/>
      <c r="O68" s="121">
        <v>72</v>
      </c>
      <c r="P68" s="92">
        <v>1700.14</v>
      </c>
      <c r="Q68" s="121">
        <v>6</v>
      </c>
      <c r="R68" s="122">
        <v>1742.82</v>
      </c>
      <c r="S68" s="123"/>
    </row>
    <row r="69" spans="1:19" s="90" customFormat="1" x14ac:dyDescent="0.2">
      <c r="A69" s="116" t="s">
        <v>1</v>
      </c>
      <c r="B69" s="117">
        <v>16141</v>
      </c>
      <c r="C69" s="118">
        <v>749.01</v>
      </c>
      <c r="D69" s="117">
        <v>7025</v>
      </c>
      <c r="E69" s="118">
        <v>833.91</v>
      </c>
      <c r="F69" s="117">
        <v>7808</v>
      </c>
      <c r="G69" s="118">
        <v>665.62</v>
      </c>
      <c r="H69" s="117">
        <v>1308</v>
      </c>
      <c r="I69" s="118">
        <v>790.77</v>
      </c>
      <c r="J69" s="116" t="s">
        <v>1</v>
      </c>
      <c r="K69" s="125">
        <v>7132</v>
      </c>
      <c r="L69" s="126">
        <v>628.01</v>
      </c>
      <c r="M69" s="125"/>
      <c r="N69" s="126"/>
      <c r="O69" s="125">
        <v>6010</v>
      </c>
      <c r="P69" s="126">
        <v>629.86</v>
      </c>
      <c r="Q69" s="125">
        <v>1122</v>
      </c>
      <c r="R69" s="126">
        <v>618.09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82"/>
      <c r="B71" s="282"/>
      <c r="C71" s="282"/>
      <c r="D71" s="282"/>
      <c r="E71" s="282"/>
      <c r="F71" s="282"/>
      <c r="G71" s="282"/>
      <c r="H71" s="133"/>
      <c r="I71" s="133"/>
      <c r="J71" s="283"/>
      <c r="K71" s="283"/>
      <c r="L71" s="283"/>
      <c r="M71" s="283"/>
      <c r="N71" s="283"/>
      <c r="O71" s="283"/>
      <c r="P71" s="283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71"/>
      <c r="B75" s="271"/>
      <c r="C75" s="271"/>
      <c r="D75" s="271"/>
      <c r="E75" s="271"/>
      <c r="F75" s="271"/>
      <c r="G75" s="271"/>
      <c r="H75" s="6"/>
      <c r="I75" s="46"/>
      <c r="J75" s="271"/>
      <c r="K75" s="271"/>
      <c r="L75" s="271"/>
      <c r="M75" s="271"/>
      <c r="N75" s="271"/>
      <c r="O75" s="271"/>
      <c r="P75" s="271"/>
      <c r="Q75" s="6"/>
      <c r="R75" s="46"/>
    </row>
    <row r="76" spans="1:19" ht="8.25" customHeight="1" x14ac:dyDescent="0.2">
      <c r="A76" s="271"/>
      <c r="B76" s="271"/>
      <c r="C76" s="271"/>
      <c r="D76" s="271"/>
      <c r="E76" s="271"/>
      <c r="F76" s="271"/>
      <c r="G76" s="271"/>
      <c r="H76" s="6"/>
      <c r="I76" s="46"/>
      <c r="J76" s="271"/>
      <c r="K76" s="271"/>
      <c r="L76" s="271"/>
      <c r="M76" s="271"/>
      <c r="N76" s="271"/>
      <c r="O76" s="271"/>
      <c r="P76" s="271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72" t="s">
        <v>16</v>
      </c>
      <c r="B6" s="272"/>
      <c r="C6" s="272"/>
      <c r="D6" s="272"/>
      <c r="E6" s="272"/>
      <c r="F6" s="272"/>
      <c r="G6" s="272"/>
      <c r="H6" s="272"/>
      <c r="I6" s="272"/>
      <c r="J6" s="272" t="s">
        <v>17</v>
      </c>
      <c r="K6" s="272"/>
      <c r="L6" s="272"/>
      <c r="M6" s="272"/>
      <c r="N6" s="272"/>
      <c r="O6" s="272"/>
      <c r="P6" s="272"/>
      <c r="Q6" s="272"/>
      <c r="R6" s="272"/>
    </row>
    <row r="7" spans="1:23" ht="12.75" x14ac:dyDescent="0.2">
      <c r="A7" s="272" t="s">
        <v>15</v>
      </c>
      <c r="B7" s="272"/>
      <c r="C7" s="272"/>
      <c r="D7" s="272"/>
      <c r="E7" s="272"/>
      <c r="F7" s="272"/>
      <c r="G7" s="272"/>
      <c r="H7" s="272"/>
      <c r="I7" s="272"/>
      <c r="J7" s="272" t="s">
        <v>15</v>
      </c>
      <c r="K7" s="272"/>
      <c r="L7" s="272"/>
      <c r="M7" s="272"/>
      <c r="N7" s="272"/>
      <c r="O7" s="272"/>
      <c r="P7" s="272"/>
      <c r="Q7" s="272"/>
      <c r="R7" s="272"/>
    </row>
    <row r="8" spans="1:23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23" ht="12.75" x14ac:dyDescent="0.2">
      <c r="A9" s="273" t="s">
        <v>47</v>
      </c>
      <c r="B9" s="273"/>
      <c r="C9" s="273"/>
      <c r="D9" s="273"/>
      <c r="E9" s="273"/>
      <c r="F9" s="273"/>
      <c r="G9" s="273"/>
      <c r="H9" s="273"/>
      <c r="I9" s="273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23" ht="12.75" x14ac:dyDescent="0.2">
      <c r="A10" s="274" t="str">
        <f>'u SVIBNJU 2024.-prema svotama'!A10:I10</f>
        <v>za travanj 2024. (isplata u svibnju 2024.)</v>
      </c>
      <c r="B10" s="274"/>
      <c r="C10" s="274"/>
      <c r="D10" s="274"/>
      <c r="E10" s="274"/>
      <c r="F10" s="274"/>
      <c r="G10" s="274"/>
      <c r="H10" s="274"/>
      <c r="I10" s="274"/>
      <c r="J10" s="273" t="s">
        <v>47</v>
      </c>
      <c r="K10" s="273"/>
      <c r="L10" s="273"/>
      <c r="M10" s="273"/>
      <c r="N10" s="273"/>
      <c r="O10" s="273"/>
      <c r="P10" s="273"/>
      <c r="Q10" s="273"/>
      <c r="R10" s="273"/>
    </row>
    <row r="11" spans="1:23" ht="12" customHeight="1" x14ac:dyDescent="0.2">
      <c r="J11" s="274" t="str">
        <f>A10</f>
        <v>za travanj 2024. (isplata u svibnju 2024.)</v>
      </c>
      <c r="K11" s="274"/>
      <c r="L11" s="274"/>
      <c r="M11" s="274"/>
      <c r="N11" s="274"/>
      <c r="O11" s="274"/>
      <c r="P11" s="274"/>
      <c r="Q11" s="274"/>
      <c r="R11" s="274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23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23" ht="30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2038</v>
      </c>
      <c r="C17" s="108">
        <v>50.09</v>
      </c>
      <c r="D17" s="109">
        <v>786</v>
      </c>
      <c r="E17" s="110">
        <v>48.8</v>
      </c>
      <c r="F17" s="109">
        <v>918</v>
      </c>
      <c r="G17" s="110">
        <v>52.4</v>
      </c>
      <c r="H17" s="109">
        <v>334</v>
      </c>
      <c r="I17" s="111">
        <v>46.8</v>
      </c>
      <c r="J17" s="106" t="s">
        <v>72</v>
      </c>
      <c r="K17" s="107" t="s">
        <v>143</v>
      </c>
      <c r="L17" s="112" t="s">
        <v>144</v>
      </c>
      <c r="M17" s="109" t="s">
        <v>143</v>
      </c>
      <c r="N17" s="110" t="s">
        <v>144</v>
      </c>
      <c r="O17" s="109" t="s">
        <v>143</v>
      </c>
      <c r="P17" s="113" t="s">
        <v>144</v>
      </c>
      <c r="Q17" s="109" t="s">
        <v>143</v>
      </c>
      <c r="R17" s="111" t="s">
        <v>144</v>
      </c>
      <c r="W17" s="97"/>
    </row>
    <row r="18" spans="1:23" s="90" customFormat="1" x14ac:dyDescent="0.2">
      <c r="A18" s="106" t="s">
        <v>73</v>
      </c>
      <c r="B18" s="107">
        <v>5914</v>
      </c>
      <c r="C18" s="112">
        <v>117.61</v>
      </c>
      <c r="D18" s="109">
        <v>2567</v>
      </c>
      <c r="E18" s="110">
        <v>124.74</v>
      </c>
      <c r="F18" s="109">
        <v>1538</v>
      </c>
      <c r="G18" s="110">
        <v>108.23</v>
      </c>
      <c r="H18" s="109">
        <v>1809</v>
      </c>
      <c r="I18" s="111">
        <v>115.48</v>
      </c>
      <c r="J18" s="106" t="s">
        <v>73</v>
      </c>
      <c r="K18" s="107">
        <v>2</v>
      </c>
      <c r="L18" s="112">
        <v>132.35</v>
      </c>
      <c r="M18" s="109" t="s">
        <v>143</v>
      </c>
      <c r="N18" s="110" t="s">
        <v>144</v>
      </c>
      <c r="O18" s="109">
        <v>2</v>
      </c>
      <c r="P18" s="110">
        <v>132.35</v>
      </c>
      <c r="Q18" s="109" t="s">
        <v>143</v>
      </c>
      <c r="R18" s="111" t="s">
        <v>144</v>
      </c>
      <c r="W18" s="131">
        <f>C34-'u SVIBNJU 2024.'!F21</f>
        <v>0</v>
      </c>
    </row>
    <row r="19" spans="1:23" s="90" customFormat="1" x14ac:dyDescent="0.2">
      <c r="A19" s="106" t="s">
        <v>74</v>
      </c>
      <c r="B19" s="107">
        <v>23814</v>
      </c>
      <c r="C19" s="112">
        <v>176.9</v>
      </c>
      <c r="D19" s="109">
        <v>12187</v>
      </c>
      <c r="E19" s="110">
        <v>181.48</v>
      </c>
      <c r="F19" s="109">
        <v>3591</v>
      </c>
      <c r="G19" s="110">
        <v>172.75</v>
      </c>
      <c r="H19" s="109">
        <v>8036</v>
      </c>
      <c r="I19" s="111">
        <v>171.8</v>
      </c>
      <c r="J19" s="106" t="s">
        <v>74</v>
      </c>
      <c r="K19" s="107">
        <v>15</v>
      </c>
      <c r="L19" s="112">
        <v>171.24</v>
      </c>
      <c r="M19" s="109">
        <v>2</v>
      </c>
      <c r="N19" s="110">
        <v>162.19999999999999</v>
      </c>
      <c r="O19" s="109">
        <v>13</v>
      </c>
      <c r="P19" s="110">
        <v>172.63</v>
      </c>
      <c r="Q19" s="109" t="s">
        <v>143</v>
      </c>
      <c r="R19" s="111" t="s">
        <v>144</v>
      </c>
      <c r="W19" s="97"/>
    </row>
    <row r="20" spans="1:23" s="90" customFormat="1" x14ac:dyDescent="0.2">
      <c r="A20" s="106" t="s">
        <v>75</v>
      </c>
      <c r="B20" s="107">
        <v>72088</v>
      </c>
      <c r="C20" s="112">
        <v>233.48</v>
      </c>
      <c r="D20" s="109">
        <v>39774</v>
      </c>
      <c r="E20" s="110">
        <v>234.85</v>
      </c>
      <c r="F20" s="109">
        <v>9618</v>
      </c>
      <c r="G20" s="110">
        <v>237.49</v>
      </c>
      <c r="H20" s="109">
        <v>22696</v>
      </c>
      <c r="I20" s="111">
        <v>229.36</v>
      </c>
      <c r="J20" s="106" t="s">
        <v>75</v>
      </c>
      <c r="K20" s="107">
        <v>51</v>
      </c>
      <c r="L20" s="112">
        <v>237.44</v>
      </c>
      <c r="M20" s="109">
        <v>1</v>
      </c>
      <c r="N20" s="110">
        <v>230.95</v>
      </c>
      <c r="O20" s="109">
        <v>44</v>
      </c>
      <c r="P20" s="110">
        <v>238.52</v>
      </c>
      <c r="Q20" s="109">
        <v>6</v>
      </c>
      <c r="R20" s="111">
        <v>230.59</v>
      </c>
      <c r="W20" s="97"/>
    </row>
    <row r="21" spans="1:23" s="90" customFormat="1" x14ac:dyDescent="0.2">
      <c r="A21" s="106" t="s">
        <v>76</v>
      </c>
      <c r="B21" s="107">
        <v>89169</v>
      </c>
      <c r="C21" s="112">
        <v>307</v>
      </c>
      <c r="D21" s="109">
        <v>51653</v>
      </c>
      <c r="E21" s="110">
        <v>307.64</v>
      </c>
      <c r="F21" s="109">
        <v>18201</v>
      </c>
      <c r="G21" s="110">
        <v>307.41000000000003</v>
      </c>
      <c r="H21" s="109">
        <v>19315</v>
      </c>
      <c r="I21" s="111">
        <v>304.89999999999998</v>
      </c>
      <c r="J21" s="106" t="s">
        <v>76</v>
      </c>
      <c r="K21" s="107">
        <v>100</v>
      </c>
      <c r="L21" s="112">
        <v>309.91000000000003</v>
      </c>
      <c r="M21" s="109" t="s">
        <v>143</v>
      </c>
      <c r="N21" s="110" t="s">
        <v>144</v>
      </c>
      <c r="O21" s="109">
        <v>86</v>
      </c>
      <c r="P21" s="110">
        <v>311.14999999999998</v>
      </c>
      <c r="Q21" s="109">
        <v>14</v>
      </c>
      <c r="R21" s="111">
        <v>302.32</v>
      </c>
      <c r="W21" s="97"/>
    </row>
    <row r="22" spans="1:23" s="90" customFormat="1" x14ac:dyDescent="0.2">
      <c r="A22" s="106" t="s">
        <v>77</v>
      </c>
      <c r="B22" s="107">
        <v>112510</v>
      </c>
      <c r="C22" s="112">
        <v>370.22</v>
      </c>
      <c r="D22" s="109">
        <v>77224</v>
      </c>
      <c r="E22" s="110">
        <v>370.44</v>
      </c>
      <c r="F22" s="109">
        <v>16369</v>
      </c>
      <c r="G22" s="110">
        <v>367.07</v>
      </c>
      <c r="H22" s="109">
        <v>18917</v>
      </c>
      <c r="I22" s="111">
        <v>372.04</v>
      </c>
      <c r="J22" s="106" t="s">
        <v>77</v>
      </c>
      <c r="K22" s="107">
        <v>324</v>
      </c>
      <c r="L22" s="112">
        <v>381.15</v>
      </c>
      <c r="M22" s="109">
        <v>5</v>
      </c>
      <c r="N22" s="110">
        <v>392.21</v>
      </c>
      <c r="O22" s="109">
        <v>180</v>
      </c>
      <c r="P22" s="110">
        <v>379.22</v>
      </c>
      <c r="Q22" s="109">
        <v>139</v>
      </c>
      <c r="R22" s="111">
        <v>383.26</v>
      </c>
      <c r="W22" s="97"/>
    </row>
    <row r="23" spans="1:23" s="90" customFormat="1" x14ac:dyDescent="0.2">
      <c r="A23" s="106" t="s">
        <v>78</v>
      </c>
      <c r="B23" s="107">
        <v>133813</v>
      </c>
      <c r="C23" s="112">
        <v>432.69</v>
      </c>
      <c r="D23" s="109">
        <v>88687</v>
      </c>
      <c r="E23" s="110">
        <v>434.61</v>
      </c>
      <c r="F23" s="109">
        <v>15466</v>
      </c>
      <c r="G23" s="110">
        <v>428.66</v>
      </c>
      <c r="H23" s="109">
        <v>29660</v>
      </c>
      <c r="I23" s="111">
        <v>429.03</v>
      </c>
      <c r="J23" s="106" t="s">
        <v>78</v>
      </c>
      <c r="K23" s="107">
        <v>1924</v>
      </c>
      <c r="L23" s="112">
        <v>435.21</v>
      </c>
      <c r="M23" s="109">
        <v>24</v>
      </c>
      <c r="N23" s="110">
        <v>419.08</v>
      </c>
      <c r="O23" s="109">
        <v>1441</v>
      </c>
      <c r="P23" s="110">
        <v>436.08</v>
      </c>
      <c r="Q23" s="109">
        <v>459</v>
      </c>
      <c r="R23" s="111">
        <v>433.33</v>
      </c>
      <c r="W23" s="97"/>
    </row>
    <row r="24" spans="1:23" s="90" customFormat="1" x14ac:dyDescent="0.2">
      <c r="A24" s="106" t="s">
        <v>79</v>
      </c>
      <c r="B24" s="107">
        <v>123054</v>
      </c>
      <c r="C24" s="112">
        <v>507.81</v>
      </c>
      <c r="D24" s="109">
        <v>94284</v>
      </c>
      <c r="E24" s="110">
        <v>508.32</v>
      </c>
      <c r="F24" s="109">
        <v>10753</v>
      </c>
      <c r="G24" s="110">
        <v>510.13</v>
      </c>
      <c r="H24" s="109">
        <v>18017</v>
      </c>
      <c r="I24" s="111">
        <v>503.76</v>
      </c>
      <c r="J24" s="106" t="s">
        <v>79</v>
      </c>
      <c r="K24" s="107">
        <v>5270</v>
      </c>
      <c r="L24" s="112">
        <v>517.41999999999996</v>
      </c>
      <c r="M24" s="109">
        <v>1825</v>
      </c>
      <c r="N24" s="110">
        <v>525.99</v>
      </c>
      <c r="O24" s="109">
        <v>2936</v>
      </c>
      <c r="P24" s="110">
        <v>514.54999999999995</v>
      </c>
      <c r="Q24" s="109">
        <v>509</v>
      </c>
      <c r="R24" s="111">
        <v>503.2</v>
      </c>
      <c r="W24" s="97"/>
    </row>
    <row r="25" spans="1:23" s="90" customFormat="1" x14ac:dyDescent="0.2">
      <c r="A25" s="106" t="s">
        <v>80</v>
      </c>
      <c r="B25" s="107">
        <v>85555</v>
      </c>
      <c r="C25" s="112">
        <v>568.5</v>
      </c>
      <c r="D25" s="109">
        <v>69667</v>
      </c>
      <c r="E25" s="110">
        <v>568.6</v>
      </c>
      <c r="F25" s="109">
        <v>4783</v>
      </c>
      <c r="G25" s="110">
        <v>565.05999999999995</v>
      </c>
      <c r="H25" s="109">
        <v>11105</v>
      </c>
      <c r="I25" s="111">
        <v>569.29</v>
      </c>
      <c r="J25" s="106" t="s">
        <v>80</v>
      </c>
      <c r="K25" s="107">
        <v>4738</v>
      </c>
      <c r="L25" s="112">
        <v>567</v>
      </c>
      <c r="M25" s="109">
        <v>1202</v>
      </c>
      <c r="N25" s="110">
        <v>564.54999999999995</v>
      </c>
      <c r="O25" s="109">
        <v>3086</v>
      </c>
      <c r="P25" s="110">
        <v>567.78</v>
      </c>
      <c r="Q25" s="109">
        <v>450</v>
      </c>
      <c r="R25" s="111">
        <v>568.21</v>
      </c>
      <c r="W25" s="97"/>
    </row>
    <row r="26" spans="1:23" s="90" customFormat="1" x14ac:dyDescent="0.2">
      <c r="A26" s="106" t="s">
        <v>81</v>
      </c>
      <c r="B26" s="107">
        <v>80151</v>
      </c>
      <c r="C26" s="112">
        <v>633.32000000000005</v>
      </c>
      <c r="D26" s="109">
        <v>67493</v>
      </c>
      <c r="E26" s="110">
        <v>633.58000000000004</v>
      </c>
      <c r="F26" s="109">
        <v>2950</v>
      </c>
      <c r="G26" s="110">
        <v>631.55999999999995</v>
      </c>
      <c r="H26" s="109">
        <v>9708</v>
      </c>
      <c r="I26" s="111">
        <v>632.05999999999995</v>
      </c>
      <c r="J26" s="106" t="s">
        <v>81</v>
      </c>
      <c r="K26" s="107">
        <v>4172</v>
      </c>
      <c r="L26" s="112">
        <v>634.47</v>
      </c>
      <c r="M26" s="109">
        <v>666</v>
      </c>
      <c r="N26" s="110">
        <v>631.89</v>
      </c>
      <c r="O26" s="109">
        <v>3128</v>
      </c>
      <c r="P26" s="110">
        <v>634.80999999999995</v>
      </c>
      <c r="Q26" s="109">
        <v>378</v>
      </c>
      <c r="R26" s="111">
        <v>636.15</v>
      </c>
      <c r="W26" s="97"/>
    </row>
    <row r="27" spans="1:23" s="90" customFormat="1" x14ac:dyDescent="0.2">
      <c r="A27" s="106" t="s">
        <v>82</v>
      </c>
      <c r="B27" s="107">
        <v>96294</v>
      </c>
      <c r="C27" s="108">
        <v>729.83</v>
      </c>
      <c r="D27" s="109">
        <v>84573</v>
      </c>
      <c r="E27" s="110">
        <v>730.25</v>
      </c>
      <c r="F27" s="109">
        <v>1970</v>
      </c>
      <c r="G27" s="110">
        <v>722.94</v>
      </c>
      <c r="H27" s="109">
        <v>9751</v>
      </c>
      <c r="I27" s="111">
        <v>727.62</v>
      </c>
      <c r="J27" s="106" t="s">
        <v>82</v>
      </c>
      <c r="K27" s="107">
        <v>6439</v>
      </c>
      <c r="L27" s="108">
        <v>733.34</v>
      </c>
      <c r="M27" s="109">
        <v>347</v>
      </c>
      <c r="N27" s="110">
        <v>714.45</v>
      </c>
      <c r="O27" s="109">
        <v>5155</v>
      </c>
      <c r="P27" s="110">
        <v>733.15</v>
      </c>
      <c r="Q27" s="109">
        <v>937</v>
      </c>
      <c r="R27" s="111">
        <v>741.42</v>
      </c>
      <c r="W27" s="97"/>
    </row>
    <row r="28" spans="1:23" s="90" customFormat="1" x14ac:dyDescent="0.2">
      <c r="A28" s="106" t="s">
        <v>83</v>
      </c>
      <c r="B28" s="107">
        <v>54834</v>
      </c>
      <c r="C28" s="108">
        <v>858.24</v>
      </c>
      <c r="D28" s="109">
        <v>49520</v>
      </c>
      <c r="E28" s="110">
        <v>858.23</v>
      </c>
      <c r="F28" s="109">
        <v>719</v>
      </c>
      <c r="G28" s="110">
        <v>856.74</v>
      </c>
      <c r="H28" s="109">
        <v>4595</v>
      </c>
      <c r="I28" s="111">
        <v>858.62</v>
      </c>
      <c r="J28" s="106" t="s">
        <v>83</v>
      </c>
      <c r="K28" s="107">
        <v>5497</v>
      </c>
      <c r="L28" s="108">
        <v>863.91</v>
      </c>
      <c r="M28" s="109">
        <v>124</v>
      </c>
      <c r="N28" s="110">
        <v>854.16</v>
      </c>
      <c r="O28" s="109">
        <v>4301</v>
      </c>
      <c r="P28" s="110">
        <v>862.85</v>
      </c>
      <c r="Q28" s="109">
        <v>1072</v>
      </c>
      <c r="R28" s="111">
        <v>869.29</v>
      </c>
      <c r="W28" s="97"/>
    </row>
    <row r="29" spans="1:23" s="90" customFormat="1" x14ac:dyDescent="0.2">
      <c r="A29" s="106" t="s">
        <v>84</v>
      </c>
      <c r="B29" s="107">
        <v>31701</v>
      </c>
      <c r="C29" s="108">
        <v>983.21</v>
      </c>
      <c r="D29" s="109">
        <v>28414</v>
      </c>
      <c r="E29" s="110">
        <v>982.05</v>
      </c>
      <c r="F29" s="109">
        <v>342</v>
      </c>
      <c r="G29" s="110">
        <v>991.32</v>
      </c>
      <c r="H29" s="109">
        <v>2945</v>
      </c>
      <c r="I29" s="111">
        <v>993.49</v>
      </c>
      <c r="J29" s="106" t="s">
        <v>84</v>
      </c>
      <c r="K29" s="107">
        <v>6864</v>
      </c>
      <c r="L29" s="108">
        <v>1002.54</v>
      </c>
      <c r="M29" s="109">
        <v>101</v>
      </c>
      <c r="N29" s="110">
        <v>996.4</v>
      </c>
      <c r="O29" s="109">
        <v>5651</v>
      </c>
      <c r="P29" s="110">
        <v>1002.73</v>
      </c>
      <c r="Q29" s="109">
        <v>1112</v>
      </c>
      <c r="R29" s="111">
        <v>1002.16</v>
      </c>
      <c r="W29" s="97"/>
    </row>
    <row r="30" spans="1:23" s="90" customFormat="1" x14ac:dyDescent="0.2">
      <c r="A30" s="106" t="s">
        <v>135</v>
      </c>
      <c r="B30" s="107">
        <v>13511</v>
      </c>
      <c r="C30" s="108">
        <v>1130.43</v>
      </c>
      <c r="D30" s="109">
        <v>11333</v>
      </c>
      <c r="E30" s="110">
        <v>1129.51</v>
      </c>
      <c r="F30" s="109">
        <v>164</v>
      </c>
      <c r="G30" s="110">
        <v>1128.01</v>
      </c>
      <c r="H30" s="109">
        <v>2014</v>
      </c>
      <c r="I30" s="111">
        <v>1135.78</v>
      </c>
      <c r="J30" s="106" t="s">
        <v>135</v>
      </c>
      <c r="K30" s="107">
        <v>4381</v>
      </c>
      <c r="L30" s="108">
        <v>1136.44</v>
      </c>
      <c r="M30" s="109">
        <v>48</v>
      </c>
      <c r="N30" s="110">
        <v>1137.79</v>
      </c>
      <c r="O30" s="109">
        <v>3339</v>
      </c>
      <c r="P30" s="110">
        <v>1133.75</v>
      </c>
      <c r="Q30" s="109">
        <v>994</v>
      </c>
      <c r="R30" s="111">
        <v>1145.42</v>
      </c>
      <c r="W30" s="97"/>
    </row>
    <row r="31" spans="1:23" s="90" customFormat="1" x14ac:dyDescent="0.2">
      <c r="A31" s="106" t="s">
        <v>136</v>
      </c>
      <c r="B31" s="107">
        <v>8197</v>
      </c>
      <c r="C31" s="108">
        <v>1267.8699999999999</v>
      </c>
      <c r="D31" s="109">
        <v>7481</v>
      </c>
      <c r="E31" s="110">
        <v>1268.1099999999999</v>
      </c>
      <c r="F31" s="109">
        <v>86</v>
      </c>
      <c r="G31" s="110">
        <v>1261.67</v>
      </c>
      <c r="H31" s="109">
        <v>630</v>
      </c>
      <c r="I31" s="111">
        <v>1265.9100000000001</v>
      </c>
      <c r="J31" s="106" t="s">
        <v>136</v>
      </c>
      <c r="K31" s="107">
        <v>7067</v>
      </c>
      <c r="L31" s="108">
        <v>1265.6199999999999</v>
      </c>
      <c r="M31" s="109">
        <v>52</v>
      </c>
      <c r="N31" s="110">
        <v>1257.19</v>
      </c>
      <c r="O31" s="109">
        <v>6064</v>
      </c>
      <c r="P31" s="110">
        <v>1264.32</v>
      </c>
      <c r="Q31" s="109">
        <v>951</v>
      </c>
      <c r="R31" s="111">
        <v>1274.3699999999999</v>
      </c>
      <c r="W31" s="97"/>
    </row>
    <row r="32" spans="1:23" s="90" customFormat="1" x14ac:dyDescent="0.2">
      <c r="A32" s="106" t="s">
        <v>137</v>
      </c>
      <c r="B32" s="107">
        <v>5416</v>
      </c>
      <c r="C32" s="108">
        <v>1421.81</v>
      </c>
      <c r="D32" s="109">
        <v>5015</v>
      </c>
      <c r="E32" s="110">
        <v>1422.16</v>
      </c>
      <c r="F32" s="109">
        <v>53</v>
      </c>
      <c r="G32" s="110">
        <v>1409.29</v>
      </c>
      <c r="H32" s="109">
        <v>348</v>
      </c>
      <c r="I32" s="111">
        <v>1418.61</v>
      </c>
      <c r="J32" s="106" t="s">
        <v>137</v>
      </c>
      <c r="K32" s="107">
        <v>4557</v>
      </c>
      <c r="L32" s="108">
        <v>1427.66</v>
      </c>
      <c r="M32" s="109">
        <v>28</v>
      </c>
      <c r="N32" s="110">
        <v>1435.75</v>
      </c>
      <c r="O32" s="109">
        <v>3178</v>
      </c>
      <c r="P32" s="110">
        <v>1421.99</v>
      </c>
      <c r="Q32" s="109">
        <v>1351</v>
      </c>
      <c r="R32" s="111">
        <v>1440.81</v>
      </c>
      <c r="W32" s="97"/>
    </row>
    <row r="33" spans="1:23" s="90" customFormat="1" x14ac:dyDescent="0.2">
      <c r="A33" s="106" t="s">
        <v>134</v>
      </c>
      <c r="B33" s="107">
        <v>7180</v>
      </c>
      <c r="C33" s="108">
        <v>1764.71</v>
      </c>
      <c r="D33" s="109">
        <v>6807</v>
      </c>
      <c r="E33" s="110">
        <v>1764.29</v>
      </c>
      <c r="F33" s="109">
        <v>32</v>
      </c>
      <c r="G33" s="110">
        <v>1808.38</v>
      </c>
      <c r="H33" s="109">
        <v>341</v>
      </c>
      <c r="I33" s="111">
        <v>1769.01</v>
      </c>
      <c r="J33" s="106" t="s">
        <v>134</v>
      </c>
      <c r="K33" s="107">
        <v>20172</v>
      </c>
      <c r="L33" s="108">
        <v>1764.47</v>
      </c>
      <c r="M33" s="109">
        <v>35</v>
      </c>
      <c r="N33" s="110">
        <v>1725.23</v>
      </c>
      <c r="O33" s="109">
        <v>13414</v>
      </c>
      <c r="P33" s="110">
        <v>1771.86</v>
      </c>
      <c r="Q33" s="109">
        <v>6723</v>
      </c>
      <c r="R33" s="111">
        <v>1749.92</v>
      </c>
      <c r="W33" s="97"/>
    </row>
    <row r="34" spans="1:23" s="90" customFormat="1" x14ac:dyDescent="0.2">
      <c r="A34" s="116" t="s">
        <v>1</v>
      </c>
      <c r="B34" s="117">
        <v>945239</v>
      </c>
      <c r="C34" s="118">
        <v>534.47</v>
      </c>
      <c r="D34" s="117">
        <v>697465</v>
      </c>
      <c r="E34" s="118">
        <v>571.85</v>
      </c>
      <c r="F34" s="117">
        <v>87553</v>
      </c>
      <c r="G34" s="118">
        <v>390.72</v>
      </c>
      <c r="H34" s="117">
        <v>160221</v>
      </c>
      <c r="I34" s="118">
        <v>450.29</v>
      </c>
      <c r="J34" s="116" t="s">
        <v>1</v>
      </c>
      <c r="K34" s="117">
        <v>71573</v>
      </c>
      <c r="L34" s="118">
        <v>1137.8699999999999</v>
      </c>
      <c r="M34" s="117">
        <v>4460</v>
      </c>
      <c r="N34" s="118">
        <v>615.91</v>
      </c>
      <c r="O34" s="117">
        <v>52018</v>
      </c>
      <c r="P34" s="118">
        <v>1131.94</v>
      </c>
      <c r="Q34" s="117">
        <v>15095</v>
      </c>
      <c r="R34" s="118">
        <v>1312.54</v>
      </c>
      <c r="W34" s="97"/>
    </row>
    <row r="35" spans="1:23" s="90" customFormat="1" ht="9" customHeight="1" x14ac:dyDescent="0.2">
      <c r="A35" s="278"/>
      <c r="B35" s="278"/>
      <c r="C35" s="278"/>
      <c r="D35" s="278"/>
      <c r="E35" s="278"/>
      <c r="F35" s="278"/>
      <c r="G35" s="278"/>
      <c r="H35" s="132"/>
      <c r="I35" s="108"/>
      <c r="J35" s="278"/>
      <c r="K35" s="278"/>
      <c r="L35" s="278"/>
      <c r="M35" s="278"/>
      <c r="N35" s="278"/>
      <c r="O35" s="278"/>
      <c r="P35" s="278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71"/>
      <c r="B38" s="271"/>
      <c r="C38" s="271"/>
      <c r="D38" s="271"/>
      <c r="E38" s="271"/>
      <c r="F38" s="271"/>
      <c r="G38" s="271"/>
      <c r="H38" s="62"/>
      <c r="I38" s="45"/>
      <c r="J38" s="271"/>
      <c r="K38" s="271"/>
      <c r="L38" s="271"/>
      <c r="M38" s="271"/>
      <c r="N38" s="271"/>
      <c r="O38" s="271"/>
      <c r="P38" s="271"/>
    </row>
    <row r="39" spans="1:23" ht="6.75" hidden="1" customHeight="1" x14ac:dyDescent="0.2">
      <c r="A39" s="271"/>
      <c r="B39" s="271"/>
      <c r="C39" s="271"/>
      <c r="D39" s="271"/>
      <c r="E39" s="271"/>
      <c r="F39" s="271"/>
      <c r="G39" s="271"/>
      <c r="H39" s="19"/>
      <c r="I39" s="20"/>
      <c r="J39" s="271"/>
      <c r="K39" s="271"/>
      <c r="L39" s="271"/>
      <c r="M39" s="271"/>
      <c r="N39" s="271"/>
      <c r="O39" s="271"/>
      <c r="P39" s="271"/>
    </row>
    <row r="40" spans="1:23" ht="12.75" x14ac:dyDescent="0.2">
      <c r="A40" s="272" t="s">
        <v>16</v>
      </c>
      <c r="B40" s="272"/>
      <c r="C40" s="272"/>
      <c r="D40" s="272"/>
      <c r="E40" s="272"/>
      <c r="F40" s="272"/>
      <c r="G40" s="272"/>
      <c r="H40" s="272"/>
      <c r="I40" s="272"/>
      <c r="J40" s="272" t="s">
        <v>18</v>
      </c>
      <c r="K40" s="272"/>
      <c r="L40" s="272"/>
      <c r="M40" s="272"/>
      <c r="N40" s="272"/>
      <c r="O40" s="272"/>
      <c r="P40" s="272"/>
      <c r="Q40" s="272"/>
      <c r="R40" s="272"/>
    </row>
    <row r="41" spans="1:23" ht="12.75" x14ac:dyDescent="0.2">
      <c r="A41" s="272" t="s">
        <v>15</v>
      </c>
      <c r="B41" s="272"/>
      <c r="C41" s="272"/>
      <c r="D41" s="272"/>
      <c r="E41" s="272"/>
      <c r="F41" s="272"/>
      <c r="G41" s="272"/>
      <c r="H41" s="272"/>
      <c r="I41" s="272"/>
      <c r="J41" s="272" t="s">
        <v>19</v>
      </c>
      <c r="K41" s="272"/>
      <c r="L41" s="272"/>
      <c r="M41" s="272"/>
      <c r="N41" s="272"/>
      <c r="O41" s="272"/>
      <c r="P41" s="272"/>
      <c r="Q41" s="272"/>
      <c r="R41" s="272"/>
    </row>
    <row r="42" spans="1:23" ht="12.75" x14ac:dyDescent="0.2">
      <c r="A42" s="272" t="s">
        <v>9</v>
      </c>
      <c r="B42" s="272"/>
      <c r="C42" s="272"/>
      <c r="D42" s="272"/>
      <c r="E42" s="272"/>
      <c r="F42" s="272"/>
      <c r="G42" s="272"/>
      <c r="H42" s="272"/>
      <c r="I42" s="272"/>
      <c r="J42" s="272" t="s">
        <v>49</v>
      </c>
      <c r="K42" s="272"/>
      <c r="L42" s="272"/>
      <c r="M42" s="272"/>
      <c r="N42" s="272"/>
      <c r="O42" s="272"/>
      <c r="P42" s="272"/>
      <c r="Q42" s="272"/>
      <c r="R42" s="272"/>
    </row>
    <row r="43" spans="1:23" ht="12.75" x14ac:dyDescent="0.2">
      <c r="A43" s="272" t="s">
        <v>46</v>
      </c>
      <c r="B43" s="272"/>
      <c r="C43" s="272"/>
      <c r="D43" s="272"/>
      <c r="E43" s="272"/>
      <c r="F43" s="272"/>
      <c r="G43" s="272"/>
      <c r="H43" s="272"/>
      <c r="I43" s="272"/>
      <c r="J43" s="272" t="s">
        <v>50</v>
      </c>
      <c r="K43" s="272"/>
      <c r="L43" s="272"/>
      <c r="M43" s="272"/>
      <c r="N43" s="272"/>
      <c r="O43" s="272"/>
      <c r="P43" s="272"/>
      <c r="Q43" s="272"/>
      <c r="R43" s="272"/>
    </row>
    <row r="44" spans="1:23" ht="12.75" x14ac:dyDescent="0.2">
      <c r="A44" s="273" t="s">
        <v>47</v>
      </c>
      <c r="B44" s="273"/>
      <c r="C44" s="273"/>
      <c r="D44" s="273"/>
      <c r="E44" s="273"/>
      <c r="F44" s="273"/>
      <c r="G44" s="273"/>
      <c r="H44" s="273"/>
      <c r="I44" s="273"/>
      <c r="J44" s="273" t="s">
        <v>47</v>
      </c>
      <c r="K44" s="273"/>
      <c r="L44" s="273"/>
      <c r="M44" s="273"/>
      <c r="N44" s="273"/>
      <c r="O44" s="273"/>
      <c r="P44" s="273"/>
      <c r="Q44" s="273"/>
      <c r="R44" s="273"/>
    </row>
    <row r="45" spans="1:23" ht="12.75" customHeight="1" x14ac:dyDescent="0.2">
      <c r="A45" s="274" t="str">
        <f>A10</f>
        <v>za travanj 2024. (isplata u svibnju 2024.)</v>
      </c>
      <c r="B45" s="274"/>
      <c r="C45" s="274"/>
      <c r="D45" s="274"/>
      <c r="E45" s="274"/>
      <c r="F45" s="274"/>
      <c r="G45" s="274"/>
      <c r="H45" s="274"/>
      <c r="I45" s="274"/>
      <c r="J45" s="274" t="str">
        <f>A10</f>
        <v>za travanj 2024. (isplata u svibnju 2024.)</v>
      </c>
      <c r="K45" s="274"/>
      <c r="L45" s="274"/>
      <c r="M45" s="274"/>
      <c r="N45" s="274"/>
      <c r="O45" s="274"/>
      <c r="P45" s="274"/>
      <c r="Q45" s="274"/>
      <c r="R45" s="274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84" t="s">
        <v>89</v>
      </c>
      <c r="B47" s="279" t="s">
        <v>6</v>
      </c>
      <c r="C47" s="288"/>
      <c r="D47" s="288"/>
      <c r="E47" s="288"/>
      <c r="F47" s="288"/>
      <c r="G47" s="288"/>
      <c r="H47" s="288"/>
      <c r="I47" s="280"/>
      <c r="J47" s="284" t="s">
        <v>89</v>
      </c>
      <c r="K47" s="279" t="s">
        <v>6</v>
      </c>
      <c r="L47" s="288"/>
      <c r="M47" s="288"/>
      <c r="N47" s="288"/>
      <c r="O47" s="288"/>
      <c r="P47" s="288"/>
      <c r="Q47" s="288"/>
      <c r="R47" s="280"/>
    </row>
    <row r="48" spans="1:23" x14ac:dyDescent="0.2">
      <c r="A48" s="285"/>
      <c r="B48" s="279" t="s">
        <v>1</v>
      </c>
      <c r="C48" s="280"/>
      <c r="D48" s="279" t="s">
        <v>7</v>
      </c>
      <c r="E48" s="280"/>
      <c r="F48" s="279" t="s">
        <v>45</v>
      </c>
      <c r="G48" s="280"/>
      <c r="H48" s="279" t="s">
        <v>8</v>
      </c>
      <c r="I48" s="280"/>
      <c r="J48" s="285"/>
      <c r="K48" s="279" t="s">
        <v>1</v>
      </c>
      <c r="L48" s="280"/>
      <c r="M48" s="279" t="s">
        <v>7</v>
      </c>
      <c r="N48" s="280"/>
      <c r="O48" s="279" t="s">
        <v>45</v>
      </c>
      <c r="P48" s="280"/>
      <c r="Q48" s="279" t="s">
        <v>8</v>
      </c>
      <c r="R48" s="280"/>
    </row>
    <row r="49" spans="1:23" ht="33" customHeight="1" x14ac:dyDescent="0.2">
      <c r="A49" s="286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86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143</v>
      </c>
      <c r="C51" s="120" t="s">
        <v>144</v>
      </c>
      <c r="D51" s="121" t="s">
        <v>143</v>
      </c>
      <c r="E51" s="92" t="s">
        <v>144</v>
      </c>
      <c r="F51" s="121" t="s">
        <v>143</v>
      </c>
      <c r="G51" s="92" t="s">
        <v>144</v>
      </c>
      <c r="H51" s="121" t="s">
        <v>143</v>
      </c>
      <c r="I51" s="122" t="s">
        <v>144</v>
      </c>
      <c r="J51" s="106" t="s">
        <v>72</v>
      </c>
      <c r="K51" s="119">
        <v>21</v>
      </c>
      <c r="L51" s="95">
        <v>38.04</v>
      </c>
      <c r="M51" s="121"/>
      <c r="N51" s="92"/>
      <c r="O51" s="121">
        <v>20</v>
      </c>
      <c r="P51" s="92">
        <v>37.1</v>
      </c>
      <c r="Q51" s="121">
        <v>1</v>
      </c>
      <c r="R51" s="122">
        <v>56.7</v>
      </c>
      <c r="W51" s="97"/>
    </row>
    <row r="52" spans="1:23" s="90" customFormat="1" x14ac:dyDescent="0.2">
      <c r="A52" s="106" t="s">
        <v>73</v>
      </c>
      <c r="B52" s="119">
        <v>2</v>
      </c>
      <c r="C52" s="120">
        <v>130.91</v>
      </c>
      <c r="D52" s="121" t="s">
        <v>143</v>
      </c>
      <c r="E52" s="92" t="s">
        <v>144</v>
      </c>
      <c r="F52" s="121">
        <v>2</v>
      </c>
      <c r="G52" s="92">
        <v>130.91</v>
      </c>
      <c r="H52" s="121" t="s">
        <v>143</v>
      </c>
      <c r="I52" s="122" t="s">
        <v>144</v>
      </c>
      <c r="J52" s="106" t="s">
        <v>73</v>
      </c>
      <c r="K52" s="119">
        <v>69</v>
      </c>
      <c r="L52" s="95">
        <v>110.89</v>
      </c>
      <c r="M52" s="121"/>
      <c r="N52" s="92"/>
      <c r="O52" s="121">
        <v>60</v>
      </c>
      <c r="P52" s="92">
        <v>110.98</v>
      </c>
      <c r="Q52" s="121">
        <v>9</v>
      </c>
      <c r="R52" s="122">
        <v>110.29</v>
      </c>
      <c r="S52" s="123"/>
      <c r="W52" s="97"/>
    </row>
    <row r="53" spans="1:23" s="90" customFormat="1" x14ac:dyDescent="0.2">
      <c r="A53" s="106" t="s">
        <v>74</v>
      </c>
      <c r="B53" s="119">
        <v>27</v>
      </c>
      <c r="C53" s="120">
        <v>176.33</v>
      </c>
      <c r="D53" s="121" t="s">
        <v>143</v>
      </c>
      <c r="E53" s="92" t="s">
        <v>144</v>
      </c>
      <c r="F53" s="121">
        <v>25</v>
      </c>
      <c r="G53" s="92">
        <v>176.53</v>
      </c>
      <c r="H53" s="121">
        <v>2</v>
      </c>
      <c r="I53" s="122">
        <v>173.87</v>
      </c>
      <c r="J53" s="106" t="s">
        <v>74</v>
      </c>
      <c r="K53" s="119">
        <v>135</v>
      </c>
      <c r="L53" s="124">
        <v>170.66</v>
      </c>
      <c r="M53" s="121"/>
      <c r="N53" s="92"/>
      <c r="O53" s="121">
        <v>116</v>
      </c>
      <c r="P53" s="92">
        <v>170.03</v>
      </c>
      <c r="Q53" s="121">
        <v>19</v>
      </c>
      <c r="R53" s="122">
        <v>174.53</v>
      </c>
      <c r="S53" s="123"/>
      <c r="W53" s="97"/>
    </row>
    <row r="54" spans="1:23" s="90" customFormat="1" x14ac:dyDescent="0.2">
      <c r="A54" s="106" t="s">
        <v>75</v>
      </c>
      <c r="B54" s="119">
        <v>100</v>
      </c>
      <c r="C54" s="120">
        <v>247.36</v>
      </c>
      <c r="D54" s="121">
        <v>32</v>
      </c>
      <c r="E54" s="92">
        <v>256.02</v>
      </c>
      <c r="F54" s="121">
        <v>63</v>
      </c>
      <c r="G54" s="92">
        <v>243.92</v>
      </c>
      <c r="H54" s="121">
        <v>5</v>
      </c>
      <c r="I54" s="122">
        <v>235.26</v>
      </c>
      <c r="J54" s="106" t="s">
        <v>75</v>
      </c>
      <c r="K54" s="119">
        <v>219</v>
      </c>
      <c r="L54" s="124">
        <v>231.78</v>
      </c>
      <c r="M54" s="121"/>
      <c r="N54" s="92"/>
      <c r="O54" s="121">
        <v>179</v>
      </c>
      <c r="P54" s="92">
        <v>232.84</v>
      </c>
      <c r="Q54" s="121">
        <v>40</v>
      </c>
      <c r="R54" s="122">
        <v>227.02</v>
      </c>
      <c r="S54" s="123"/>
      <c r="W54" s="97"/>
    </row>
    <row r="55" spans="1:23" s="90" customFormat="1" x14ac:dyDescent="0.2">
      <c r="A55" s="106" t="s">
        <v>76</v>
      </c>
      <c r="B55" s="119">
        <v>279</v>
      </c>
      <c r="C55" s="120">
        <v>308.04000000000002</v>
      </c>
      <c r="D55" s="121">
        <v>110</v>
      </c>
      <c r="E55" s="92">
        <v>304.95</v>
      </c>
      <c r="F55" s="121">
        <v>151</v>
      </c>
      <c r="G55" s="92">
        <v>310.27</v>
      </c>
      <c r="H55" s="121">
        <v>18</v>
      </c>
      <c r="I55" s="122">
        <v>308.18</v>
      </c>
      <c r="J55" s="106" t="s">
        <v>76</v>
      </c>
      <c r="K55" s="119">
        <v>452</v>
      </c>
      <c r="L55" s="124">
        <v>305.77</v>
      </c>
      <c r="M55" s="121"/>
      <c r="N55" s="92"/>
      <c r="O55" s="121">
        <v>348</v>
      </c>
      <c r="P55" s="92">
        <v>303.20999999999998</v>
      </c>
      <c r="Q55" s="121">
        <v>104</v>
      </c>
      <c r="R55" s="122">
        <v>314.33999999999997</v>
      </c>
      <c r="S55" s="123"/>
      <c r="W55" s="97"/>
    </row>
    <row r="56" spans="1:23" s="90" customFormat="1" x14ac:dyDescent="0.2">
      <c r="A56" s="106" t="s">
        <v>77</v>
      </c>
      <c r="B56" s="119">
        <v>334</v>
      </c>
      <c r="C56" s="120">
        <v>369.61</v>
      </c>
      <c r="D56" s="121">
        <v>68</v>
      </c>
      <c r="E56" s="92">
        <v>365.45</v>
      </c>
      <c r="F56" s="121">
        <v>242</v>
      </c>
      <c r="G56" s="92">
        <v>370.96</v>
      </c>
      <c r="H56" s="121">
        <v>24</v>
      </c>
      <c r="I56" s="122">
        <v>367.71</v>
      </c>
      <c r="J56" s="106" t="s">
        <v>77</v>
      </c>
      <c r="K56" s="119">
        <v>660</v>
      </c>
      <c r="L56" s="124">
        <v>368.94</v>
      </c>
      <c r="M56" s="121"/>
      <c r="N56" s="92"/>
      <c r="O56" s="121">
        <v>547</v>
      </c>
      <c r="P56" s="92">
        <v>370.29</v>
      </c>
      <c r="Q56" s="121">
        <v>113</v>
      </c>
      <c r="R56" s="122">
        <v>362.42</v>
      </c>
      <c r="S56" s="123"/>
      <c r="W56" s="97"/>
    </row>
    <row r="57" spans="1:23" s="90" customFormat="1" x14ac:dyDescent="0.2">
      <c r="A57" s="106" t="s">
        <v>78</v>
      </c>
      <c r="B57" s="119">
        <v>497</v>
      </c>
      <c r="C57" s="120">
        <v>436.3</v>
      </c>
      <c r="D57" s="121">
        <v>52</v>
      </c>
      <c r="E57" s="92">
        <v>429.64</v>
      </c>
      <c r="F57" s="121">
        <v>392</v>
      </c>
      <c r="G57" s="92">
        <v>436.52</v>
      </c>
      <c r="H57" s="121">
        <v>53</v>
      </c>
      <c r="I57" s="122">
        <v>441.22</v>
      </c>
      <c r="J57" s="106" t="s">
        <v>78</v>
      </c>
      <c r="K57" s="119">
        <v>880</v>
      </c>
      <c r="L57" s="124">
        <v>436.82</v>
      </c>
      <c r="M57" s="121"/>
      <c r="N57" s="92"/>
      <c r="O57" s="121">
        <v>799</v>
      </c>
      <c r="P57" s="92">
        <v>436.89</v>
      </c>
      <c r="Q57" s="121">
        <v>81</v>
      </c>
      <c r="R57" s="122">
        <v>436.09</v>
      </c>
      <c r="S57" s="123"/>
      <c r="W57" s="97"/>
    </row>
    <row r="58" spans="1:23" s="90" customFormat="1" x14ac:dyDescent="0.2">
      <c r="A58" s="106" t="s">
        <v>79</v>
      </c>
      <c r="B58" s="119">
        <v>1294</v>
      </c>
      <c r="C58" s="120">
        <v>511.47</v>
      </c>
      <c r="D58" s="121">
        <v>342</v>
      </c>
      <c r="E58" s="92">
        <v>515.69000000000005</v>
      </c>
      <c r="F58" s="121">
        <v>844</v>
      </c>
      <c r="G58" s="92">
        <v>509.92</v>
      </c>
      <c r="H58" s="121">
        <v>108</v>
      </c>
      <c r="I58" s="122">
        <v>510.2</v>
      </c>
      <c r="J58" s="106" t="s">
        <v>79</v>
      </c>
      <c r="K58" s="119">
        <v>1045</v>
      </c>
      <c r="L58" s="124">
        <v>500.14</v>
      </c>
      <c r="M58" s="121"/>
      <c r="N58" s="92"/>
      <c r="O58" s="121">
        <v>915</v>
      </c>
      <c r="P58" s="92">
        <v>498.24</v>
      </c>
      <c r="Q58" s="121">
        <v>130</v>
      </c>
      <c r="R58" s="122">
        <v>513.54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2305</v>
      </c>
      <c r="C59" s="120">
        <v>571.66999999999996</v>
      </c>
      <c r="D59" s="121">
        <v>774</v>
      </c>
      <c r="E59" s="92">
        <v>572.12</v>
      </c>
      <c r="F59" s="121">
        <v>1394</v>
      </c>
      <c r="G59" s="92">
        <v>571.28</v>
      </c>
      <c r="H59" s="121">
        <v>137</v>
      </c>
      <c r="I59" s="122">
        <v>573.09</v>
      </c>
      <c r="J59" s="106" t="s">
        <v>80</v>
      </c>
      <c r="K59" s="119">
        <v>522</v>
      </c>
      <c r="L59" s="124">
        <v>570.66</v>
      </c>
      <c r="M59" s="121"/>
      <c r="N59" s="92"/>
      <c r="O59" s="121">
        <v>461</v>
      </c>
      <c r="P59" s="92">
        <v>571.02</v>
      </c>
      <c r="Q59" s="121">
        <v>61</v>
      </c>
      <c r="R59" s="122">
        <v>567.92999999999995</v>
      </c>
      <c r="S59" s="123"/>
      <c r="W59" s="97"/>
    </row>
    <row r="60" spans="1:23" s="90" customFormat="1" x14ac:dyDescent="0.2">
      <c r="A60" s="106" t="s">
        <v>81</v>
      </c>
      <c r="B60" s="119">
        <v>2641</v>
      </c>
      <c r="C60" s="120">
        <v>631.4</v>
      </c>
      <c r="D60" s="121">
        <v>930</v>
      </c>
      <c r="E60" s="92">
        <v>633.46</v>
      </c>
      <c r="F60" s="121">
        <v>1555</v>
      </c>
      <c r="G60" s="92">
        <v>630.21</v>
      </c>
      <c r="H60" s="121">
        <v>156</v>
      </c>
      <c r="I60" s="122">
        <v>630.91999999999996</v>
      </c>
      <c r="J60" s="106" t="s">
        <v>81</v>
      </c>
      <c r="K60" s="119">
        <v>493</v>
      </c>
      <c r="L60" s="124">
        <v>625.29</v>
      </c>
      <c r="M60" s="121"/>
      <c r="N60" s="92"/>
      <c r="O60" s="121">
        <v>380</v>
      </c>
      <c r="P60" s="92">
        <v>627.11</v>
      </c>
      <c r="Q60" s="121">
        <v>113</v>
      </c>
      <c r="R60" s="122">
        <v>619.17999999999995</v>
      </c>
      <c r="S60" s="123"/>
      <c r="W60" s="97"/>
    </row>
    <row r="61" spans="1:23" s="90" customFormat="1" x14ac:dyDescent="0.2">
      <c r="A61" s="106" t="s">
        <v>82</v>
      </c>
      <c r="B61" s="119">
        <v>3247</v>
      </c>
      <c r="C61" s="120">
        <v>732.52</v>
      </c>
      <c r="D61" s="121">
        <v>1407</v>
      </c>
      <c r="E61" s="92">
        <v>733.58</v>
      </c>
      <c r="F61" s="121">
        <v>1577</v>
      </c>
      <c r="G61" s="92">
        <v>730.71</v>
      </c>
      <c r="H61" s="121">
        <v>263</v>
      </c>
      <c r="I61" s="122">
        <v>737.68</v>
      </c>
      <c r="J61" s="106" t="s">
        <v>82</v>
      </c>
      <c r="K61" s="119">
        <v>884</v>
      </c>
      <c r="L61" s="95">
        <v>735.53</v>
      </c>
      <c r="M61" s="121"/>
      <c r="N61" s="92"/>
      <c r="O61" s="121">
        <v>687</v>
      </c>
      <c r="P61" s="92">
        <v>738.42</v>
      </c>
      <c r="Q61" s="121">
        <v>197</v>
      </c>
      <c r="R61" s="122">
        <v>725.46</v>
      </c>
      <c r="S61" s="123"/>
      <c r="W61" s="97"/>
    </row>
    <row r="62" spans="1:23" s="90" customFormat="1" x14ac:dyDescent="0.2">
      <c r="A62" s="106" t="s">
        <v>83</v>
      </c>
      <c r="B62" s="119">
        <v>2178</v>
      </c>
      <c r="C62" s="120">
        <v>858.58</v>
      </c>
      <c r="D62" s="121">
        <v>1041</v>
      </c>
      <c r="E62" s="92">
        <v>861.68</v>
      </c>
      <c r="F62" s="121">
        <v>944</v>
      </c>
      <c r="G62" s="92">
        <v>855.56</v>
      </c>
      <c r="H62" s="121">
        <v>193</v>
      </c>
      <c r="I62" s="122">
        <v>856.56</v>
      </c>
      <c r="J62" s="106" t="s">
        <v>83</v>
      </c>
      <c r="K62" s="119">
        <v>616</v>
      </c>
      <c r="L62" s="95">
        <v>868.24</v>
      </c>
      <c r="M62" s="121"/>
      <c r="N62" s="92"/>
      <c r="O62" s="121">
        <v>504</v>
      </c>
      <c r="P62" s="92">
        <v>869.41</v>
      </c>
      <c r="Q62" s="121">
        <v>112</v>
      </c>
      <c r="R62" s="122">
        <v>862.99</v>
      </c>
      <c r="S62" s="123"/>
      <c r="W62" s="97"/>
    </row>
    <row r="63" spans="1:23" s="90" customFormat="1" x14ac:dyDescent="0.2">
      <c r="A63" s="106" t="s">
        <v>84</v>
      </c>
      <c r="B63" s="119">
        <v>1441</v>
      </c>
      <c r="C63" s="120">
        <v>992.16</v>
      </c>
      <c r="D63" s="121">
        <v>919</v>
      </c>
      <c r="E63" s="92">
        <v>991.62</v>
      </c>
      <c r="F63" s="121">
        <v>367</v>
      </c>
      <c r="G63" s="92">
        <v>991.09</v>
      </c>
      <c r="H63" s="121">
        <v>155</v>
      </c>
      <c r="I63" s="122">
        <v>997.83</v>
      </c>
      <c r="J63" s="106" t="s">
        <v>84</v>
      </c>
      <c r="K63" s="119">
        <v>518</v>
      </c>
      <c r="L63" s="95">
        <v>989.5</v>
      </c>
      <c r="M63" s="121"/>
      <c r="N63" s="92"/>
      <c r="O63" s="121">
        <v>448</v>
      </c>
      <c r="P63" s="92">
        <v>989.46</v>
      </c>
      <c r="Q63" s="121">
        <v>70</v>
      </c>
      <c r="R63" s="122">
        <v>989.73</v>
      </c>
      <c r="S63" s="123"/>
      <c r="W63" s="97"/>
    </row>
    <row r="64" spans="1:23" s="90" customFormat="1" x14ac:dyDescent="0.2">
      <c r="A64" s="106" t="s">
        <v>135</v>
      </c>
      <c r="B64" s="119">
        <v>639</v>
      </c>
      <c r="C64" s="120">
        <v>1129.5</v>
      </c>
      <c r="D64" s="121">
        <v>474</v>
      </c>
      <c r="E64" s="92">
        <v>1131.1400000000001</v>
      </c>
      <c r="F64" s="121">
        <v>92</v>
      </c>
      <c r="G64" s="92">
        <v>1121.33</v>
      </c>
      <c r="H64" s="121">
        <v>73</v>
      </c>
      <c r="I64" s="122">
        <v>1129.18</v>
      </c>
      <c r="J64" s="106" t="s">
        <v>135</v>
      </c>
      <c r="K64" s="119">
        <v>247</v>
      </c>
      <c r="L64" s="95">
        <v>1135.58</v>
      </c>
      <c r="M64" s="121"/>
      <c r="N64" s="92"/>
      <c r="O64" s="121">
        <v>214</v>
      </c>
      <c r="P64" s="92">
        <v>1140.19</v>
      </c>
      <c r="Q64" s="121">
        <v>33</v>
      </c>
      <c r="R64" s="122">
        <v>1105.68</v>
      </c>
      <c r="S64" s="123"/>
      <c r="W64" s="97"/>
    </row>
    <row r="65" spans="1:23" s="90" customFormat="1" x14ac:dyDescent="0.2">
      <c r="A65" s="106" t="s">
        <v>136</v>
      </c>
      <c r="B65" s="119">
        <v>478</v>
      </c>
      <c r="C65" s="120">
        <v>1266.75</v>
      </c>
      <c r="D65" s="121">
        <v>385</v>
      </c>
      <c r="E65" s="92">
        <v>1266.69</v>
      </c>
      <c r="F65" s="121">
        <v>54</v>
      </c>
      <c r="G65" s="92">
        <v>1264.52</v>
      </c>
      <c r="H65" s="121">
        <v>39</v>
      </c>
      <c r="I65" s="122">
        <v>1270.45</v>
      </c>
      <c r="J65" s="106" t="s">
        <v>136</v>
      </c>
      <c r="K65" s="119">
        <v>176</v>
      </c>
      <c r="L65" s="95">
        <v>1275.51</v>
      </c>
      <c r="M65" s="121"/>
      <c r="N65" s="92"/>
      <c r="O65" s="121">
        <v>157</v>
      </c>
      <c r="P65" s="92">
        <v>1275.7</v>
      </c>
      <c r="Q65" s="121">
        <v>19</v>
      </c>
      <c r="R65" s="122">
        <v>1273.8900000000001</v>
      </c>
      <c r="S65" s="123"/>
      <c r="W65" s="97"/>
    </row>
    <row r="66" spans="1:23" s="90" customFormat="1" x14ac:dyDescent="0.2">
      <c r="A66" s="106" t="s">
        <v>137</v>
      </c>
      <c r="B66" s="119">
        <v>259</v>
      </c>
      <c r="C66" s="120">
        <v>1414.82</v>
      </c>
      <c r="D66" s="121">
        <v>190</v>
      </c>
      <c r="E66" s="92">
        <v>1411.96</v>
      </c>
      <c r="F66" s="121">
        <v>34</v>
      </c>
      <c r="G66" s="92">
        <v>1425.74</v>
      </c>
      <c r="H66" s="121">
        <v>35</v>
      </c>
      <c r="I66" s="122">
        <v>1419.74</v>
      </c>
      <c r="J66" s="106" t="s">
        <v>137</v>
      </c>
      <c r="K66" s="119">
        <v>117</v>
      </c>
      <c r="L66" s="95">
        <v>1421.98</v>
      </c>
      <c r="M66" s="121"/>
      <c r="N66" s="92"/>
      <c r="O66" s="121">
        <v>103</v>
      </c>
      <c r="P66" s="92">
        <v>1423.92</v>
      </c>
      <c r="Q66" s="121">
        <v>14</v>
      </c>
      <c r="R66" s="122">
        <v>1407.68</v>
      </c>
      <c r="S66" s="123"/>
      <c r="W66" s="97"/>
    </row>
    <row r="67" spans="1:23" s="90" customFormat="1" x14ac:dyDescent="0.2">
      <c r="A67" s="106" t="s">
        <v>134</v>
      </c>
      <c r="B67" s="119">
        <v>318</v>
      </c>
      <c r="C67" s="120">
        <v>1776.07</v>
      </c>
      <c r="D67" s="121">
        <v>214</v>
      </c>
      <c r="E67" s="92">
        <v>1788.73</v>
      </c>
      <c r="F67" s="121">
        <v>67</v>
      </c>
      <c r="G67" s="92">
        <v>1758.92</v>
      </c>
      <c r="H67" s="121">
        <v>37</v>
      </c>
      <c r="I67" s="122">
        <v>1733.91</v>
      </c>
      <c r="J67" s="106" t="s">
        <v>134</v>
      </c>
      <c r="K67" s="119">
        <v>78</v>
      </c>
      <c r="L67" s="95">
        <v>1703.42</v>
      </c>
      <c r="M67" s="121"/>
      <c r="N67" s="92"/>
      <c r="O67" s="121">
        <v>72</v>
      </c>
      <c r="P67" s="92">
        <v>1700.14</v>
      </c>
      <c r="Q67" s="121">
        <v>6</v>
      </c>
      <c r="R67" s="122">
        <v>1742.82</v>
      </c>
      <c r="S67" s="123"/>
      <c r="W67" s="97"/>
    </row>
    <row r="68" spans="1:23" s="90" customFormat="1" x14ac:dyDescent="0.2">
      <c r="A68" s="116" t="s">
        <v>1</v>
      </c>
      <c r="B68" s="125">
        <v>16039</v>
      </c>
      <c r="C68" s="126">
        <v>750.65</v>
      </c>
      <c r="D68" s="125">
        <v>6938</v>
      </c>
      <c r="E68" s="126">
        <v>837.79</v>
      </c>
      <c r="F68" s="125">
        <v>7803</v>
      </c>
      <c r="G68" s="126">
        <v>665.89</v>
      </c>
      <c r="H68" s="125">
        <v>1298</v>
      </c>
      <c r="I68" s="126">
        <v>794.4</v>
      </c>
      <c r="J68" s="116" t="s">
        <v>1</v>
      </c>
      <c r="K68" s="125">
        <v>7132</v>
      </c>
      <c r="L68" s="126">
        <v>628.01</v>
      </c>
      <c r="M68" s="125"/>
      <c r="N68" s="126"/>
      <c r="O68" s="125">
        <v>6010</v>
      </c>
      <c r="P68" s="126">
        <v>629.86</v>
      </c>
      <c r="Q68" s="125">
        <v>1122</v>
      </c>
      <c r="R68" s="126">
        <v>618.09</v>
      </c>
      <c r="S68" s="123"/>
      <c r="W68" s="97"/>
    </row>
    <row r="69" spans="1:23" s="90" customFormat="1" ht="18" customHeight="1" x14ac:dyDescent="0.2">
      <c r="A69" s="278"/>
      <c r="B69" s="278"/>
      <c r="C69" s="278"/>
      <c r="D69" s="278"/>
      <c r="E69" s="278"/>
      <c r="F69" s="278"/>
      <c r="G69" s="278"/>
      <c r="H69" s="94"/>
      <c r="I69" s="95"/>
      <c r="J69" s="278"/>
      <c r="K69" s="278"/>
      <c r="L69" s="278"/>
      <c r="M69" s="278"/>
      <c r="N69" s="278"/>
      <c r="O69" s="278"/>
      <c r="P69" s="278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71"/>
      <c r="B73" s="271"/>
      <c r="C73" s="271"/>
      <c r="D73" s="271"/>
      <c r="E73" s="271"/>
      <c r="F73" s="271"/>
      <c r="G73" s="271"/>
      <c r="H73" s="6"/>
      <c r="I73" s="46"/>
      <c r="J73" s="271"/>
      <c r="K73" s="271"/>
      <c r="L73" s="271"/>
      <c r="M73" s="271"/>
      <c r="N73" s="271"/>
      <c r="O73" s="271"/>
      <c r="P73" s="271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zoomScaleNormal="100" workbookViewId="0">
      <selection activeCell="K21" sqref="K21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89" t="s">
        <v>90</v>
      </c>
      <c r="B7" s="289"/>
      <c r="C7" s="289"/>
      <c r="D7" s="289"/>
      <c r="E7" s="289"/>
      <c r="F7" s="289"/>
      <c r="G7" s="289"/>
    </row>
    <row r="8" spans="1:30" ht="15.75" customHeight="1" x14ac:dyDescent="0.2">
      <c r="A8" s="262" t="str">
        <f>'u SVIBNJU 2024.'!A6:F6</f>
        <v>za travanj 2024. (isplata u svibnju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5" t="s">
        <v>113</v>
      </c>
      <c r="G9" s="29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8" t="s">
        <v>14</v>
      </c>
      <c r="C10" s="296" t="s">
        <v>126</v>
      </c>
      <c r="D10" s="296" t="s">
        <v>127</v>
      </c>
      <c r="E10" s="296" t="s">
        <v>128</v>
      </c>
      <c r="F10" s="290" t="s">
        <v>125</v>
      </c>
      <c r="G10" s="293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9"/>
      <c r="C11" s="297"/>
      <c r="D11" s="297"/>
      <c r="E11" s="297"/>
      <c r="F11" s="291"/>
      <c r="G11" s="294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92" t="s">
        <v>25</v>
      </c>
      <c r="B13" s="292"/>
      <c r="C13" s="292"/>
      <c r="D13" s="292"/>
      <c r="E13" s="292"/>
      <c r="F13" s="292"/>
      <c r="G13" s="292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71920</v>
      </c>
      <c r="C14" s="220">
        <v>514.26411373749374</v>
      </c>
      <c r="D14" s="220">
        <v>105.94265572859041</v>
      </c>
      <c r="E14" s="220">
        <v>602.72918882089232</v>
      </c>
      <c r="F14" s="206" t="s">
        <v>145</v>
      </c>
      <c r="G14" s="207" t="s">
        <v>146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1814</v>
      </c>
      <c r="C15" s="221">
        <v>644.58134509371473</v>
      </c>
      <c r="D15" s="221">
        <v>101.53277287761831</v>
      </c>
      <c r="E15" s="221">
        <v>717.30645534729797</v>
      </c>
      <c r="F15" s="208" t="s">
        <v>147</v>
      </c>
      <c r="G15" s="209" t="s">
        <v>148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9347</v>
      </c>
      <c r="C16" s="223">
        <v>472.29349309938823</v>
      </c>
      <c r="D16" s="223">
        <v>102.86500481437839</v>
      </c>
      <c r="E16" s="223">
        <v>573.897301808066</v>
      </c>
      <c r="F16" s="208" t="s">
        <v>149</v>
      </c>
      <c r="G16" s="209" t="s">
        <v>150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83081</v>
      </c>
      <c r="C17" s="224">
        <v>512.3875844055857</v>
      </c>
      <c r="D17" s="225">
        <v>105.50011976264423</v>
      </c>
      <c r="E17" s="225">
        <v>601.98716012082309</v>
      </c>
      <c r="F17" s="216" t="s">
        <v>151</v>
      </c>
      <c r="G17" s="217" t="s">
        <v>152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17810</v>
      </c>
      <c r="C18" s="221">
        <v>482.60770409882065</v>
      </c>
      <c r="D18" s="226">
        <v>104.12338629983279</v>
      </c>
      <c r="E18" s="226">
        <v>570.54958506456853</v>
      </c>
      <c r="F18" s="208" t="s">
        <v>153</v>
      </c>
      <c r="G18" s="209" t="s">
        <v>154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3</v>
      </c>
      <c r="C19" s="221">
        <v>474.10000000000008</v>
      </c>
      <c r="D19" s="226">
        <v>111.23666666666666</v>
      </c>
      <c r="E19" s="226">
        <v>552.72333333333336</v>
      </c>
      <c r="F19" s="208" t="s">
        <v>155</v>
      </c>
      <c r="G19" s="209" t="s">
        <v>156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100894</v>
      </c>
      <c r="C20" s="224">
        <v>507.12964507304287</v>
      </c>
      <c r="D20" s="225">
        <v>105.25726673537402</v>
      </c>
      <c r="E20" s="225">
        <v>596.43627500147215</v>
      </c>
      <c r="F20" s="216" t="s">
        <v>145</v>
      </c>
      <c r="G20" s="217" t="s">
        <v>157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3497</v>
      </c>
      <c r="C21" s="221">
        <v>404.22945095796416</v>
      </c>
      <c r="D21" s="226">
        <v>93.065907921074938</v>
      </c>
      <c r="E21" s="226">
        <v>493.65906205318953</v>
      </c>
      <c r="F21" s="208" t="s">
        <v>158</v>
      </c>
      <c r="G21" s="209" t="s">
        <v>159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104391</v>
      </c>
      <c r="C22" s="224">
        <v>503.68258566351165</v>
      </c>
      <c r="D22" s="225">
        <v>104.84886771846543</v>
      </c>
      <c r="E22" s="225">
        <v>592.99333534498953</v>
      </c>
      <c r="F22" s="216" t="s">
        <v>160</v>
      </c>
      <c r="G22" s="217" t="s">
        <v>161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96</v>
      </c>
      <c r="C24" s="231">
        <v>725.80083333333312</v>
      </c>
      <c r="D24" s="232">
        <v>106.77874999999999</v>
      </c>
      <c r="E24" s="232">
        <v>784.77510416666655</v>
      </c>
      <c r="F24" s="210" t="s">
        <v>162</v>
      </c>
      <c r="G24" s="211" t="s">
        <v>163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452</v>
      </c>
      <c r="C25" s="231">
        <v>728.55347345132736</v>
      </c>
      <c r="D25" s="232">
        <v>86.857986725663764</v>
      </c>
      <c r="E25" s="231">
        <v>785.4668805309733</v>
      </c>
      <c r="F25" s="210" t="s">
        <v>164</v>
      </c>
      <c r="G25" s="211" t="s">
        <v>165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3</v>
      </c>
      <c r="C26" s="231">
        <v>642.57333333333338</v>
      </c>
      <c r="D26" s="232">
        <v>58.830000000000005</v>
      </c>
      <c r="E26" s="231">
        <v>687.0333333333333</v>
      </c>
      <c r="F26" s="210" t="s">
        <v>141</v>
      </c>
      <c r="G26" s="211" t="s">
        <v>166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104942</v>
      </c>
      <c r="C28" s="213">
        <v>504.85829858397631</v>
      </c>
      <c r="D28" s="214">
        <v>104.77182834325912</v>
      </c>
      <c r="E28" s="214">
        <v>594.00047464312422</v>
      </c>
      <c r="F28" s="215" t="s">
        <v>167</v>
      </c>
      <c r="G28" s="212" t="s">
        <v>168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SVIBNJU 2024.'!B28-#REF!</f>
        <v>#REF!</v>
      </c>
      <c r="C17" s="173" t="e">
        <f>'u SVIBNJU 2024.'!E28-#REF!</f>
        <v>#REF!</v>
      </c>
    </row>
    <row r="18" spans="1:6" x14ac:dyDescent="0.25">
      <c r="A18" s="173" t="s">
        <v>96</v>
      </c>
      <c r="B18" s="173" t="e">
        <f>'u SVIBNJU 2024.'!B36-#REF!</f>
        <v>#REF!</v>
      </c>
      <c r="C18" s="173" t="e">
        <f>'u SVIBNJU 2024.'!E36-#REF!</f>
        <v>#REF!</v>
      </c>
    </row>
    <row r="19" spans="1:6" x14ac:dyDescent="0.25">
      <c r="A19" s="173" t="s">
        <v>102</v>
      </c>
      <c r="B19" s="173" t="e">
        <f>'u SVIBNJU 2024.'!B43-#REF!</f>
        <v>#REF!</v>
      </c>
      <c r="C19" s="173" t="e">
        <f>'u SVIBNJU 2024.'!E43-#REF!</f>
        <v>#REF!</v>
      </c>
    </row>
    <row r="20" spans="1:6" x14ac:dyDescent="0.25">
      <c r="A20" s="159" t="s">
        <v>97</v>
      </c>
      <c r="B20" s="170" t="e">
        <f>'u SVIBNJU 2024.'!B45-#REF!</f>
        <v>#REF!</v>
      </c>
      <c r="C20" s="159" t="e">
        <f>'u SVIBNJU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SVIBNJU 2024.'!B25-#REF!</f>
        <v>#REF!</v>
      </c>
      <c r="C26" s="173" t="e">
        <f>('u SVIBNJU 2024.'!B32+'u SVIBNJU 2024.'!B33)-(#REF!+#REF!)</f>
        <v>#REF!</v>
      </c>
      <c r="D26" s="173" t="e">
        <f>'u SVIBNJU 2024.'!E25-#REF!</f>
        <v>#REF!</v>
      </c>
      <c r="E26" s="173" t="e">
        <f>('u SVIBNJU 2024.'!E32+'u SVIBNJU 2024.'!E33)-(#REF!+#REF!)</f>
        <v>#REF!</v>
      </c>
    </row>
    <row r="27" spans="1:6" x14ac:dyDescent="0.25">
      <c r="A27" s="151" t="s">
        <v>107</v>
      </c>
      <c r="B27" s="173" t="e">
        <f>'u SVIBNJU 2024.'!B26-#REF!</f>
        <v>#REF!</v>
      </c>
      <c r="C27" s="173" t="e">
        <f>'u SVIBNJU 2024.'!B34-#REF!</f>
        <v>#REF!</v>
      </c>
      <c r="D27" s="173" t="e">
        <f>'u SVIBNJU 2024.'!E26-#REF!</f>
        <v>#REF!</v>
      </c>
      <c r="E27" s="173" t="e">
        <f>'u SVIBNJU 2024.'!E34-#REF!</f>
        <v>#REF!</v>
      </c>
    </row>
    <row r="28" spans="1:6" x14ac:dyDescent="0.25">
      <c r="A28" s="151" t="s">
        <v>106</v>
      </c>
      <c r="B28" s="173" t="e">
        <f>'u SVIBNJU 2024.'!B27-#REF!</f>
        <v>#REF!</v>
      </c>
      <c r="C28" s="173" t="e">
        <f>'u SVIBNJU 2024.'!B35-#REF!</f>
        <v>#REF!</v>
      </c>
      <c r="D28" s="173" t="e">
        <f>'u SVIBNJU 2024.'!E27-#REF!</f>
        <v>#REF!</v>
      </c>
      <c r="E28" s="173" t="e">
        <f>'u SVIBNJU 2024.'!E35-#REF!</f>
        <v>#REF!</v>
      </c>
    </row>
    <row r="29" spans="1:6" x14ac:dyDescent="0.25">
      <c r="A29" s="151" t="s">
        <v>109</v>
      </c>
      <c r="B29" s="173" t="e">
        <f>'u SVIBNJU 2024.'!B28-#REF!</f>
        <v>#REF!</v>
      </c>
      <c r="C29" s="173" t="e">
        <f>'u SVIBNJU 2024.'!B36-#REF!</f>
        <v>#REF!</v>
      </c>
      <c r="D29" s="173" t="e">
        <f>'u SVIBNJU 2024.'!E28-#REF!</f>
        <v>#REF!</v>
      </c>
      <c r="E29" s="173" t="e">
        <f>'u SVIBNJU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SVIBNJU 2024.</vt:lpstr>
      <vt:lpstr>u SVIBNJU 2024.-prema svotama</vt:lpstr>
      <vt:lpstr>u SVIBNJU 2024.-svote bez MU</vt:lpstr>
      <vt:lpstr>DOM u SVIBNJU 2024.</vt:lpstr>
      <vt:lpstr>kontrola (2)</vt:lpstr>
      <vt:lpstr>'DOM u SVIBNJU 2024.'!Podrucje_ispisa</vt:lpstr>
      <vt:lpstr>'u SVIBNJU 2024.'!Podrucje_ispisa</vt:lpstr>
      <vt:lpstr>'u SVIBNJU 2024.-prema svotama'!Podrucje_ispisa</vt:lpstr>
      <vt:lpstr>'u SVIBNJU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2024-04-25T06:27:22Z</cp:lastPrinted>
  <dcterms:created xsi:type="dcterms:W3CDTF">2012-01-05T13:22:43Z</dcterms:created>
  <dcterms:modified xsi:type="dcterms:W3CDTF">2024-04-25T06:29:44Z</dcterms:modified>
</cp:coreProperties>
</file>