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/>
  </bookViews>
  <sheets>
    <sheet name="u LIPNJU 2024." sheetId="7" r:id="rId1"/>
    <sheet name="u LIPNJU 2024.-prema svotama" sheetId="6" r:id="rId2"/>
    <sheet name="u LIPNJU 2024.-svote bez MU" sheetId="8" r:id="rId3"/>
    <sheet name="DOM u LIPNJU 2024." sheetId="11" r:id="rId4"/>
    <sheet name="kontrola (2)" sheetId="14" state="hidden" r:id="rId5"/>
  </sheets>
  <definedNames>
    <definedName name="_xlnm.Print_Area" localSheetId="3">'DOM u LIPNJU 2024.'!$A$1:$G$37</definedName>
    <definedName name="_xlnm.Print_Area" localSheetId="0">'u LIPNJU 2024.'!$A$1:$G$57</definedName>
    <definedName name="_xlnm.Print_Area" localSheetId="1">'u LIPNJU 2024.-prema svotama'!$A$1:$R$77</definedName>
    <definedName name="_xlnm.Print_Area" localSheetId="2">'u LIPNJU 2024.-svote bez MU'!$A$1:$R$73</definedName>
  </definedNames>
  <calcPr calcId="162913"/>
</workbook>
</file>

<file path=xl/calcChain.xml><?xml version="1.0" encoding="utf-8"?>
<calcChain xmlns="http://schemas.openxmlformats.org/spreadsheetml/2006/main">
  <c r="S48" i="7" l="1"/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V50" i="7" l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<sst xmlns="http://schemas.openxmlformats.org/spreadsheetml/2006/main" count="524" uniqueCount="168">
  <si>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</si>
  <si>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</si>
  <si>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</si>
  <si>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</si>
  <si>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</si>
  <si>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</si>
  <si>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</si>
  <si>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</si>
  <si>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</si>
  <si>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</si>
  <si>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</si>
  <si>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</si>
  <si>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</si>
  <si>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</si>
  <si>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</si>
  <si>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</si>
  <si>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</si>
  <si>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</si>
  <si>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</si>
  <si>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</si>
  <si>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</si>
  <si>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</si>
  <si>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</si>
  <si>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</si>
  <si>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</si>
  <si>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</si>
  <si>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</si>
  <si>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</si>
  <si>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</si>
  <si>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</si>
  <si>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</si>
  <si>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</si>
  <si>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</si>
  <si>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</si>
  <si>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</si>
  <si>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</si>
  <si>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</si>
  <si>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</si>
  <si>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</si>
  <si>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</si>
  <si>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</si>
  <si>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</si>
  <si>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</si>
  <si>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</si>
  <si>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</si>
  <si>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</si>
  <si>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</si>
  <si>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</si>
  <si>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</si>
  <si>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</si>
  <si>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</si>
  <si>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</si>
  <si>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</si>
  <si>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</si>
  <si>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</si>
  <si>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</si>
  <si>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</si>
  <si>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</si>
  <si>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</si>
  <si>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</si>
  <si>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</si>
  <si>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</si>
  <si>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</si>
  <si>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</si>
  <si>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</si>
  <si>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</si>
  <si>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</si>
  <si>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</si>
  <si>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</si>
  <si>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</si>
  <si>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</si>
  <si>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</si>
  <si>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</si>
  <si>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</si>
  <si>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</si>
  <si>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</si>
  <si>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</si>
  <si>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</si>
  <si>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</si>
  <si>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</si>
  <si>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</si>
  <si>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</si>
  <si>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</si>
  <si>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</si>
  <si>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</si>
  <si>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</si>
  <si>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</si>
  <si>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</si>
  <si>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</si>
  <si>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</si>
  <si>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</si>
  <si>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</si>
  <si>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</si>
  <si>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</si>
  <si>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</si>
  <si>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</si>
  <si>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</si>
  <si>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</si>
  <si>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</si>
  <si>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</si>
  <si>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</si>
  <si>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</si>
  <si>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</si>
  <si>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</si>
  <si>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</si>
  <si>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</si>
  <si>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</si>
  <si>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</si>
  <si>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</si>
  <si>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</si>
  <si>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</si>
  <si>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</si>
  <si>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</si>
  <si>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</si>
  <si>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</si>
  <si>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</si>
  <si>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</si>
  <si>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</si>
  <si>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</si>
  <si>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</si>
  <si>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</si>
  <si>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</si>
  <si>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</si>
  <si>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</si>
  <si>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</si>
  <si>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</si>
  <si>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</si>
  <si>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</si>
  <si>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</si>
  <si>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</si>
  <si>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</si>
  <si>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</si>
  <si>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</si>
  <si>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</si>
  <si>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</si>
  <si>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</si>
  <si>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</si>
  <si>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</si>
  <si>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</si>
  <si>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</si>
  <si>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</si>
  <si>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-</t>
  </si>
  <si>
    <t xml:space="preserve">         </t>
  </si>
  <si>
    <t xml:space="preserve">          </t>
  </si>
  <si>
    <t>31 07 20</t>
  </si>
  <si>
    <t>80 04</t>
  </si>
  <si>
    <t>24 07 05</t>
  </si>
  <si>
    <t>80 00</t>
  </si>
  <si>
    <t>73 04</t>
  </si>
  <si>
    <t xml:space="preserve">35 11 14 </t>
  </si>
  <si>
    <t>78 10</t>
  </si>
  <si>
    <t>73 08</t>
  </si>
  <si>
    <t>78 08</t>
  </si>
  <si>
    <t>za svibanj 2024. (isplata u lipnju 2024.)</t>
  </si>
  <si>
    <t>68 04</t>
  </si>
  <si>
    <t>42 04 18</t>
  </si>
  <si>
    <t>69 09</t>
  </si>
  <si>
    <t>79 04</t>
  </si>
  <si>
    <t>31 01 01</t>
  </si>
  <si>
    <t>34 03 02</t>
  </si>
  <si>
    <t>31 07 23</t>
  </si>
  <si>
    <t>25 07 27</t>
  </si>
  <si>
    <t>31 05 10</t>
  </si>
  <si>
    <t>33 03 25</t>
  </si>
  <si>
    <t>71 03</t>
  </si>
  <si>
    <t>25 07 15</t>
  </si>
  <si>
    <t xml:space="preserve"> 74 00</t>
  </si>
  <si>
    <t>31 05 01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</si>
</sst>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tabSelected="1" zoomScaleNormal="100" workbookViewId="0">
      <selection activeCell="K18" sqref="K18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153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9" t="s">
        <v>64</v>
      </c>
      <c r="Y9" s="42" t="s">
        <v>133</v>
      </c>
      <c r="Z9" s="24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1" t="s">
        <v>130</v>
      </c>
      <c r="Z10" s="242" t="s">
        <v>130</v>
      </c>
      <c r="AA10" s="240"/>
      <c r="AB10" s="240"/>
      <c r="AC10" s="240"/>
      <c r="AD10" s="24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9" t="s">
        <v>65</v>
      </c>
      <c r="X11" s="42"/>
      <c r="Y11" s="243" t="s">
        <v>131</v>
      </c>
      <c r="Z11" s="244" t="s">
        <v>132</v>
      </c>
      <c r="AA11" s="240"/>
      <c r="AB11" s="240"/>
      <c r="AC11" s="240"/>
      <c r="AD11" s="240"/>
    </row>
    <row r="12" spans="1:30" ht="20.25" customHeight="1" x14ac:dyDescent="0.2">
      <c r="A12" s="182" t="s">
        <v>114</v>
      </c>
      <c r="B12" s="72">
        <f>R12</f>
        <v>504257</v>
      </c>
      <c r="C12" s="73">
        <f>S12</f>
        <v>503.73</v>
      </c>
      <c r="D12" s="73">
        <f>Y12</f>
        <v>486.24</v>
      </c>
      <c r="E12" s="71">
        <f>T12</f>
        <v>407636</v>
      </c>
      <c r="F12" s="73">
        <f>U12</f>
        <v>589.38</v>
      </c>
      <c r="G12" s="73">
        <f>Z12</f>
        <v>584.32000000000005</v>
      </c>
      <c r="Q12" s="41" t="s">
        <v>51</v>
      </c>
      <c r="R12" s="41">
        <v>504257</v>
      </c>
      <c r="S12" s="41">
        <v>503.73</v>
      </c>
      <c r="T12" s="245">
        <v>407636</v>
      </c>
      <c r="U12" s="245">
        <v>589.38</v>
      </c>
      <c r="X12" s="42"/>
      <c r="Y12" s="42">
        <v>486.24</v>
      </c>
      <c r="Z12" s="240">
        <v>584.32000000000005</v>
      </c>
      <c r="AA12" s="240"/>
      <c r="AB12" s="240"/>
      <c r="AC12" s="240"/>
      <c r="AD12" s="240"/>
    </row>
    <row r="13" spans="1:30" ht="20.25" customHeight="1" x14ac:dyDescent="0.2">
      <c r="A13" s="183" t="s">
        <v>37</v>
      </c>
      <c r="B13" s="74">
        <f>R14</f>
        <v>54901</v>
      </c>
      <c r="C13" s="75">
        <f>S14</f>
        <v>638.71</v>
      </c>
      <c r="D13" s="75">
        <f>Y14</f>
        <v>635.6</v>
      </c>
      <c r="E13" s="76">
        <f>T14</f>
        <v>48547</v>
      </c>
      <c r="F13" s="75">
        <f>U14</f>
        <v>670.42</v>
      </c>
      <c r="G13" s="75">
        <f>Z14</f>
        <v>668.01</v>
      </c>
      <c r="Q13" s="41" t="s">
        <v>52</v>
      </c>
      <c r="R13" s="41">
        <v>212272</v>
      </c>
      <c r="S13" s="41">
        <v>482.52</v>
      </c>
      <c r="T13" s="245">
        <v>176544</v>
      </c>
      <c r="U13" s="245">
        <v>533.77</v>
      </c>
      <c r="X13" s="42"/>
      <c r="Y13" s="42">
        <v>473.48</v>
      </c>
      <c r="Z13" s="240">
        <v>527.67999999999995</v>
      </c>
      <c r="AA13" s="240"/>
      <c r="AB13" s="240"/>
      <c r="AC13" s="240"/>
      <c r="AD13" s="240"/>
    </row>
    <row r="14" spans="1:30" ht="20.25" customHeight="1" x14ac:dyDescent="0.2">
      <c r="A14" s="183" t="s">
        <v>68</v>
      </c>
      <c r="B14" s="74">
        <f>R16</f>
        <v>74639</v>
      </c>
      <c r="C14" s="75">
        <f>S16</f>
        <v>441.43</v>
      </c>
      <c r="D14" s="75">
        <f>Y16</f>
        <v>422.53</v>
      </c>
      <c r="E14" s="76">
        <f>T16</f>
        <v>64755</v>
      </c>
      <c r="F14" s="75">
        <f>U16</f>
        <v>495.94</v>
      </c>
      <c r="G14" s="75">
        <f>Z16</f>
        <v>482.56</v>
      </c>
      <c r="Q14" s="41" t="s">
        <v>53</v>
      </c>
      <c r="R14" s="41">
        <v>54901</v>
      </c>
      <c r="S14" s="41">
        <v>638.71</v>
      </c>
      <c r="T14" s="245">
        <v>48547</v>
      </c>
      <c r="U14" s="245">
        <v>670.42</v>
      </c>
      <c r="X14" s="42"/>
      <c r="Y14" s="42">
        <v>635.6</v>
      </c>
      <c r="Z14" s="240">
        <v>668.01</v>
      </c>
      <c r="AA14" s="240"/>
      <c r="AB14" s="240"/>
      <c r="AC14" s="240"/>
      <c r="AD14" s="240"/>
    </row>
    <row r="15" spans="1:30" ht="15.75" x14ac:dyDescent="0.2">
      <c r="A15" s="143" t="s">
        <v>27</v>
      </c>
      <c r="B15" s="144">
        <f>R18</f>
        <v>633797</v>
      </c>
      <c r="C15" s="145">
        <f>S18</f>
        <v>508.09</v>
      </c>
      <c r="D15" s="145">
        <f>Y18</f>
        <v>493.09</v>
      </c>
      <c r="E15" s="150">
        <f>T18</f>
        <v>520938</v>
      </c>
      <c r="F15" s="145">
        <f>U18</f>
        <v>585.32000000000005</v>
      </c>
      <c r="G15" s="145">
        <f>Z18</f>
        <v>580.4</v>
      </c>
      <c r="Q15" s="41" t="s">
        <v>54</v>
      </c>
      <c r="R15" s="41">
        <v>390</v>
      </c>
      <c r="S15" s="41">
        <v>527.04</v>
      </c>
      <c r="T15" s="245">
        <v>382</v>
      </c>
      <c r="U15" s="245">
        <v>527.48</v>
      </c>
      <c r="X15" s="42"/>
      <c r="Y15" s="42">
        <v>526.62</v>
      </c>
      <c r="Z15" s="240">
        <v>527.05999999999995</v>
      </c>
      <c r="AA15" s="240"/>
      <c r="AB15" s="240"/>
      <c r="AC15" s="240"/>
      <c r="AD15" s="240"/>
    </row>
    <row r="16" spans="1:30" ht="17.25" customHeight="1" x14ac:dyDescent="0.2">
      <c r="A16" s="184" t="s">
        <v>28</v>
      </c>
      <c r="B16" s="74">
        <f>R13</f>
        <v>212272</v>
      </c>
      <c r="C16" s="75">
        <f>S13</f>
        <v>482.52</v>
      </c>
      <c r="D16" s="75">
        <f>Y13</f>
        <v>473.48</v>
      </c>
      <c r="E16" s="76">
        <f>T13</f>
        <v>176544</v>
      </c>
      <c r="F16" s="75">
        <f>U13</f>
        <v>533.77</v>
      </c>
      <c r="G16" s="75">
        <f>Z13</f>
        <v>527.67999999999995</v>
      </c>
      <c r="Q16" s="41" t="s">
        <v>55</v>
      </c>
      <c r="R16" s="41">
        <v>74639</v>
      </c>
      <c r="S16" s="41">
        <v>441.43</v>
      </c>
      <c r="T16" s="245">
        <v>64755</v>
      </c>
      <c r="U16" s="245">
        <v>495.94</v>
      </c>
      <c r="X16" s="42"/>
      <c r="Y16" s="42">
        <v>422.53</v>
      </c>
      <c r="Z16" s="240">
        <v>482.56</v>
      </c>
      <c r="AA16" s="240"/>
      <c r="AB16" s="240"/>
      <c r="AC16" s="240"/>
      <c r="AD16" s="240"/>
    </row>
    <row r="17" spans="1:30" ht="25.5" customHeight="1" x14ac:dyDescent="0.2">
      <c r="A17" s="185" t="s">
        <v>38</v>
      </c>
      <c r="B17" s="74">
        <f>R15</f>
        <v>390</v>
      </c>
      <c r="C17" s="75">
        <f>S15</f>
        <v>527.04</v>
      </c>
      <c r="D17" s="75">
        <f>Y15</f>
        <v>526.62</v>
      </c>
      <c r="E17" s="76">
        <f>T15</f>
        <v>382</v>
      </c>
      <c r="F17" s="75">
        <f>U15</f>
        <v>527.48</v>
      </c>
      <c r="G17" s="75">
        <f>Z15</f>
        <v>527.05999999999995</v>
      </c>
      <c r="Q17" s="41" t="s">
        <v>56</v>
      </c>
      <c r="R17" s="41">
        <v>846459</v>
      </c>
      <c r="S17" s="41">
        <v>501.68</v>
      </c>
      <c r="T17" s="245">
        <v>697864</v>
      </c>
      <c r="U17" s="245">
        <v>572.25</v>
      </c>
      <c r="W17" s="42">
        <f>SUM(T12:T16)-T17</f>
        <v>0</v>
      </c>
      <c r="X17" s="42">
        <f>SUM(R17,R19,R20)-R21</f>
        <v>0</v>
      </c>
      <c r="Y17" s="42">
        <v>487.99</v>
      </c>
      <c r="Z17" s="240">
        <v>566.32000000000005</v>
      </c>
      <c r="AA17" s="41"/>
      <c r="AB17" s="42"/>
      <c r="AC17" s="240"/>
      <c r="AD17" s="240"/>
    </row>
    <row r="18" spans="1:30" ht="15.75" x14ac:dyDescent="0.2">
      <c r="A18" s="143" t="s">
        <v>29</v>
      </c>
      <c r="B18" s="144">
        <f>R17</f>
        <v>846459</v>
      </c>
      <c r="C18" s="145">
        <f>S17</f>
        <v>501.68</v>
      </c>
      <c r="D18" s="145">
        <f>Y17</f>
        <v>487.99</v>
      </c>
      <c r="E18" s="150">
        <f>T17</f>
        <v>697864</v>
      </c>
      <c r="F18" s="145">
        <f>U17</f>
        <v>572.25</v>
      </c>
      <c r="G18" s="145">
        <f>Z17</f>
        <v>566.32000000000005</v>
      </c>
      <c r="Q18" s="41" t="s">
        <v>57</v>
      </c>
      <c r="R18" s="41">
        <v>633797</v>
      </c>
      <c r="S18" s="41">
        <v>508.09</v>
      </c>
      <c r="T18" s="245">
        <v>520938</v>
      </c>
      <c r="U18" s="245">
        <v>585.32000000000005</v>
      </c>
      <c r="W18" s="42">
        <f>SUM(T12,T14,T16)-T18</f>
        <v>0</v>
      </c>
      <c r="X18" s="42"/>
      <c r="Y18" s="42">
        <v>493.09</v>
      </c>
      <c r="Z18" s="240">
        <v>580.4</v>
      </c>
      <c r="AA18" s="41"/>
      <c r="AB18" s="42"/>
      <c r="AC18" s="240"/>
      <c r="AD18" s="240"/>
    </row>
    <row r="19" spans="1:30" ht="15.75" customHeight="1" x14ac:dyDescent="0.2">
      <c r="A19" s="184" t="s">
        <v>115</v>
      </c>
      <c r="B19" s="74">
        <f>R19</f>
        <v>92385</v>
      </c>
      <c r="C19" s="75">
        <f>S19</f>
        <v>374.23</v>
      </c>
      <c r="D19" s="75">
        <f>Y19</f>
        <v>369.41</v>
      </c>
      <c r="E19" s="76">
        <f>T19</f>
        <v>87335</v>
      </c>
      <c r="F19" s="75">
        <f>U19</f>
        <v>390.67</v>
      </c>
      <c r="G19" s="75">
        <f>Z19</f>
        <v>386.22</v>
      </c>
      <c r="Q19" s="41" t="s">
        <v>58</v>
      </c>
      <c r="R19" s="41">
        <v>92385</v>
      </c>
      <c r="S19" s="41">
        <v>374.23</v>
      </c>
      <c r="T19" s="245">
        <v>87335</v>
      </c>
      <c r="U19" s="245">
        <v>390.67</v>
      </c>
      <c r="X19" s="42"/>
      <c r="Y19" s="42">
        <v>369.41</v>
      </c>
      <c r="Z19" s="240">
        <v>386.22</v>
      </c>
      <c r="AA19" s="41"/>
      <c r="AB19" s="42"/>
      <c r="AC19" s="240"/>
      <c r="AD19" s="240"/>
    </row>
    <row r="20" spans="1:30" s="28" customFormat="1" ht="15.75" customHeight="1" x14ac:dyDescent="0.2">
      <c r="A20" s="184" t="s">
        <v>116</v>
      </c>
      <c r="B20" s="74">
        <f>R20</f>
        <v>193270</v>
      </c>
      <c r="C20" s="75">
        <f>S20</f>
        <v>392.4</v>
      </c>
      <c r="D20" s="75">
        <f>Y20</f>
        <v>392.4</v>
      </c>
      <c r="E20" s="76">
        <f>T20</f>
        <v>159893</v>
      </c>
      <c r="F20" s="75">
        <f>U20</f>
        <v>450.35</v>
      </c>
      <c r="G20" s="75">
        <f>Z20</f>
        <v>450.35</v>
      </c>
      <c r="I20" s="29"/>
      <c r="P20" s="39"/>
      <c r="Q20" s="246" t="s">
        <v>59</v>
      </c>
      <c r="R20" s="246">
        <v>193270</v>
      </c>
      <c r="S20" s="246">
        <v>392.4</v>
      </c>
      <c r="T20" s="246">
        <v>159893</v>
      </c>
      <c r="U20" s="246">
        <v>450.35</v>
      </c>
      <c r="V20" s="246"/>
      <c r="W20" s="247"/>
      <c r="X20" s="247"/>
      <c r="Y20" s="247">
        <v>392.4</v>
      </c>
      <c r="Z20" s="248">
        <v>450.35</v>
      </c>
      <c r="AA20" s="246"/>
      <c r="AB20" s="247"/>
      <c r="AC20" s="248"/>
      <c r="AD20" s="248"/>
    </row>
    <row r="21" spans="1:30" ht="15.75" customHeight="1" x14ac:dyDescent="0.2">
      <c r="A21" s="143" t="s">
        <v>31</v>
      </c>
      <c r="B21" s="144">
        <f>SUM(R17,R19,R20)</f>
        <v>1132114</v>
      </c>
      <c r="C21" s="145">
        <f>S21</f>
        <v>472.63</v>
      </c>
      <c r="D21" s="145">
        <f>Y21</f>
        <v>459.73</v>
      </c>
      <c r="E21" s="150">
        <f>SUM(E18:E20)</f>
        <v>945092</v>
      </c>
      <c r="F21" s="145">
        <f>U21</f>
        <v>534.84</v>
      </c>
      <c r="G21" s="145">
        <f>Z21</f>
        <v>526.42999999999995</v>
      </c>
      <c r="I21" s="24"/>
      <c r="Q21" s="41" t="s">
        <v>60</v>
      </c>
      <c r="R21" s="41">
        <v>1132114</v>
      </c>
      <c r="S21" s="41">
        <v>472.63</v>
      </c>
      <c r="T21" s="41">
        <v>945092</v>
      </c>
      <c r="U21" s="41">
        <v>534.84</v>
      </c>
      <c r="W21" s="42">
        <f>SUM(T17,T19,T20)-T21</f>
        <v>0</v>
      </c>
      <c r="X21" s="42"/>
      <c r="Y21" s="42">
        <v>459.73</v>
      </c>
      <c r="Z21" s="240">
        <v>526.42999999999995</v>
      </c>
      <c r="AA21" s="41"/>
      <c r="AB21" s="42"/>
      <c r="AC21" s="240"/>
      <c r="AD21" s="24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9">
        <v>1227174</v>
      </c>
      <c r="S22" s="249">
        <v>515.99</v>
      </c>
      <c r="T22" s="245">
        <v>1039972</v>
      </c>
      <c r="U22" s="245">
        <v>580.33000000000004</v>
      </c>
      <c r="X22" s="42"/>
      <c r="Y22" s="42">
        <v>508.12</v>
      </c>
      <c r="Z22" s="240">
        <v>577.55999999999995</v>
      </c>
      <c r="AA22" s="41"/>
      <c r="AB22" s="42"/>
      <c r="AC22" s="240"/>
      <c r="AD22" s="24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50">
        <f>B45-B36-B28-B21-B43</f>
        <v>0</v>
      </c>
      <c r="T23" s="41">
        <f>E45-E43-E36-E28-E21</f>
        <v>0</v>
      </c>
      <c r="U23" s="251">
        <f>((E21*F21)+(E28*F28)+(E36*F36)+(E43*F43))/E45</f>
        <v>580.3237411199533</v>
      </c>
      <c r="V23" s="41">
        <f>T18-T16-T14-T12</f>
        <v>0</v>
      </c>
      <c r="X23" s="42"/>
      <c r="Y23" s="42"/>
      <c r="Z23" s="240"/>
      <c r="AA23" s="41"/>
      <c r="AB23" s="42"/>
      <c r="AC23" s="240"/>
      <c r="AD23" s="24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40"/>
      <c r="AA24" s="41"/>
      <c r="AB24" s="42"/>
      <c r="AC24" s="240"/>
      <c r="AD24" s="240"/>
    </row>
    <row r="25" spans="1:30" ht="18" customHeight="1" x14ac:dyDescent="0.2">
      <c r="A25" s="187" t="s">
        <v>114</v>
      </c>
      <c r="B25" s="71">
        <f t="shared" ref="B25:C27" si="0">R25</f>
        <v>7047</v>
      </c>
      <c r="C25" s="73">
        <f t="shared" si="0"/>
        <v>834.76</v>
      </c>
      <c r="D25" s="73">
        <f>Y25</f>
        <v>833.81</v>
      </c>
      <c r="E25" s="78">
        <f t="shared" ref="E25:F27" si="1">T25</f>
        <v>6960</v>
      </c>
      <c r="F25" s="73">
        <f t="shared" si="1"/>
        <v>838.64</v>
      </c>
      <c r="G25" s="73">
        <f>Z25</f>
        <v>837.71</v>
      </c>
      <c r="R25" s="41">
        <v>7047</v>
      </c>
      <c r="S25" s="41">
        <v>834.76</v>
      </c>
      <c r="T25" s="41">
        <v>6960</v>
      </c>
      <c r="U25" s="41">
        <v>838.64</v>
      </c>
      <c r="X25" s="42"/>
      <c r="Y25" s="42">
        <v>833.81</v>
      </c>
      <c r="Z25" s="240">
        <v>837.71</v>
      </c>
      <c r="AA25" s="41"/>
      <c r="AB25" s="42"/>
      <c r="AC25" s="240"/>
      <c r="AD25" s="240"/>
    </row>
    <row r="26" spans="1:30" ht="18" customHeight="1" x14ac:dyDescent="0.2">
      <c r="A26" s="188" t="s">
        <v>115</v>
      </c>
      <c r="B26" s="76">
        <f t="shared" si="0"/>
        <v>7793</v>
      </c>
      <c r="C26" s="75">
        <f t="shared" si="0"/>
        <v>665.7</v>
      </c>
      <c r="D26" s="75">
        <f>Y26</f>
        <v>664.57</v>
      </c>
      <c r="E26" s="79">
        <f t="shared" si="1"/>
        <v>7788</v>
      </c>
      <c r="F26" s="75">
        <f t="shared" si="1"/>
        <v>665.97</v>
      </c>
      <c r="G26" s="75">
        <f>Z26</f>
        <v>664.84</v>
      </c>
      <c r="R26" s="41">
        <v>7793</v>
      </c>
      <c r="S26" s="41">
        <v>665.7</v>
      </c>
      <c r="T26" s="41">
        <v>7788</v>
      </c>
      <c r="U26" s="41">
        <v>665.97</v>
      </c>
      <c r="X26" s="42"/>
      <c r="Y26" s="42">
        <v>664.57</v>
      </c>
      <c r="Z26" s="240">
        <v>664.84</v>
      </c>
      <c r="AA26" s="41"/>
      <c r="AB26" s="42"/>
      <c r="AC26" s="240"/>
      <c r="AD26" s="240"/>
    </row>
    <row r="27" spans="1:30" s="28" customFormat="1" ht="18" customHeight="1" x14ac:dyDescent="0.2">
      <c r="A27" s="188" t="s">
        <v>116</v>
      </c>
      <c r="B27" s="76">
        <f t="shared" si="0"/>
        <v>1314</v>
      </c>
      <c r="C27" s="75">
        <f t="shared" si="0"/>
        <v>791.09</v>
      </c>
      <c r="D27" s="75">
        <f>Y27</f>
        <v>791.09</v>
      </c>
      <c r="E27" s="79">
        <f t="shared" si="1"/>
        <v>1304</v>
      </c>
      <c r="F27" s="75">
        <f t="shared" si="1"/>
        <v>794.7</v>
      </c>
      <c r="G27" s="75">
        <f>Z27</f>
        <v>794.7</v>
      </c>
      <c r="P27" s="39"/>
      <c r="Q27" s="246"/>
      <c r="R27" s="246">
        <v>1314</v>
      </c>
      <c r="S27" s="246">
        <v>791.09</v>
      </c>
      <c r="T27" s="41">
        <v>1304</v>
      </c>
      <c r="U27" s="41">
        <v>794.7</v>
      </c>
      <c r="V27" s="246"/>
      <c r="W27" s="247"/>
      <c r="X27" s="247"/>
      <c r="Y27" s="247">
        <v>791.09</v>
      </c>
      <c r="Z27" s="248">
        <v>794.7</v>
      </c>
      <c r="AA27" s="246"/>
      <c r="AB27" s="247"/>
      <c r="AC27" s="248"/>
      <c r="AD27" s="248"/>
    </row>
    <row r="28" spans="1:30" ht="15.75" customHeight="1" x14ac:dyDescent="0.2">
      <c r="A28" s="143" t="s">
        <v>1</v>
      </c>
      <c r="B28" s="150">
        <f>SUM(R25:R27)</f>
        <v>16154</v>
      </c>
      <c r="C28" s="145">
        <f>S28</f>
        <v>749.65</v>
      </c>
      <c r="D28" s="145">
        <f>Y28</f>
        <v>748.81</v>
      </c>
      <c r="E28" s="150">
        <f>SUM(E25:E27)</f>
        <v>16052</v>
      </c>
      <c r="F28" s="145">
        <f>U28</f>
        <v>751.3</v>
      </c>
      <c r="G28" s="145">
        <f>Z28</f>
        <v>750.47</v>
      </c>
      <c r="R28" s="41">
        <v>16154</v>
      </c>
      <c r="S28" s="41">
        <v>749.65</v>
      </c>
      <c r="T28" s="41">
        <v>16052</v>
      </c>
      <c r="U28" s="41">
        <v>751.3</v>
      </c>
      <c r="V28" s="41">
        <f>R28-R25-R26-R27</f>
        <v>0</v>
      </c>
      <c r="W28" s="42">
        <f>T28-T25-T26-T27</f>
        <v>0</v>
      </c>
      <c r="X28" s="42"/>
      <c r="Y28" s="42">
        <v>748.81</v>
      </c>
      <c r="Z28" s="240">
        <v>750.47</v>
      </c>
      <c r="AA28" s="41"/>
      <c r="AB28" s="42"/>
      <c r="AC28" s="240"/>
      <c r="AD28" s="24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40"/>
      <c r="AA29" s="240"/>
      <c r="AB29" s="240"/>
      <c r="AC29" s="240"/>
      <c r="AD29" s="240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40"/>
      <c r="AA30" s="240"/>
      <c r="AB30" s="240"/>
      <c r="AC30" s="240"/>
      <c r="AD30" s="240"/>
    </row>
    <row r="31" spans="1:30" x14ac:dyDescent="0.2">
      <c r="A31" s="12" t="s">
        <v>40</v>
      </c>
      <c r="X31" s="42"/>
      <c r="Y31" s="42"/>
      <c r="Z31" s="240"/>
      <c r="AA31" s="240"/>
      <c r="AB31" s="240"/>
      <c r="AC31" s="240"/>
      <c r="AD31" s="240"/>
    </row>
    <row r="32" spans="1:30" ht="17.25" customHeight="1" x14ac:dyDescent="0.2">
      <c r="A32" s="182" t="s">
        <v>42</v>
      </c>
      <c r="B32" s="78">
        <f t="shared" ref="B32:C35" si="2">R32</f>
        <v>2809</v>
      </c>
      <c r="C32" s="80">
        <f t="shared" si="2"/>
        <v>549.22</v>
      </c>
      <c r="D32" s="73">
        <f>Y32</f>
        <v>547.04</v>
      </c>
      <c r="E32" s="78">
        <f t="shared" ref="E32:F35" si="3">T32</f>
        <v>2809</v>
      </c>
      <c r="F32" s="73">
        <f t="shared" si="3"/>
        <v>549.22</v>
      </c>
      <c r="G32" s="73">
        <f>Z32</f>
        <v>547.04</v>
      </c>
      <c r="R32" s="41">
        <v>2809</v>
      </c>
      <c r="S32" s="41">
        <v>549.22</v>
      </c>
      <c r="T32" s="41">
        <v>2809</v>
      </c>
      <c r="U32" s="41">
        <v>549.22</v>
      </c>
      <c r="X32" s="42"/>
      <c r="Y32" s="42">
        <v>547.04</v>
      </c>
      <c r="Z32" s="240">
        <v>547.04</v>
      </c>
      <c r="AA32" s="240"/>
      <c r="AB32" s="240"/>
      <c r="AC32" s="240"/>
      <c r="AD32" s="240"/>
    </row>
    <row r="33" spans="1:30" ht="26.25" customHeight="1" x14ac:dyDescent="0.2">
      <c r="A33" s="186" t="s">
        <v>70</v>
      </c>
      <c r="B33" s="79">
        <f t="shared" si="2"/>
        <v>1679</v>
      </c>
      <c r="C33" s="81">
        <f t="shared" si="2"/>
        <v>725.99</v>
      </c>
      <c r="D33" s="75">
        <f>Y33</f>
        <v>725.95</v>
      </c>
      <c r="E33" s="79">
        <f t="shared" si="3"/>
        <v>1676</v>
      </c>
      <c r="F33" s="82">
        <f t="shared" si="3"/>
        <v>726.28</v>
      </c>
      <c r="G33" s="75">
        <f t="shared" ref="G33:G36" si="4">Z33</f>
        <v>726.25</v>
      </c>
      <c r="R33" s="41">
        <v>1679</v>
      </c>
      <c r="S33" s="41">
        <v>725.99</v>
      </c>
      <c r="T33" s="41">
        <v>1676</v>
      </c>
      <c r="U33" s="41">
        <v>726.28</v>
      </c>
      <c r="X33" s="42"/>
      <c r="Y33" s="42">
        <v>725.95</v>
      </c>
      <c r="Z33" s="240">
        <v>726.25</v>
      </c>
      <c r="AA33" s="240"/>
      <c r="AB33" s="240"/>
      <c r="AC33" s="240"/>
      <c r="AD33" s="240"/>
    </row>
    <row r="34" spans="1:30" ht="17.25" customHeight="1" x14ac:dyDescent="0.2">
      <c r="A34" s="183" t="s">
        <v>115</v>
      </c>
      <c r="B34" s="79">
        <f t="shared" si="2"/>
        <v>52103</v>
      </c>
      <c r="C34" s="81">
        <f t="shared" si="2"/>
        <v>1130.77</v>
      </c>
      <c r="D34" s="75">
        <f>Y34</f>
        <v>1132.3599999999999</v>
      </c>
      <c r="E34" s="79">
        <f t="shared" si="3"/>
        <v>52035</v>
      </c>
      <c r="F34" s="82">
        <f t="shared" si="3"/>
        <v>1131.49</v>
      </c>
      <c r="G34" s="75">
        <f t="shared" si="4"/>
        <v>1133.0899999999999</v>
      </c>
      <c r="R34" s="41">
        <v>52103</v>
      </c>
      <c r="S34" s="41">
        <v>1130.77</v>
      </c>
      <c r="T34" s="41">
        <v>52035</v>
      </c>
      <c r="U34" s="41">
        <v>1131.49</v>
      </c>
      <c r="X34" s="42"/>
      <c r="Y34" s="42">
        <v>1132.3599999999999</v>
      </c>
      <c r="Z34" s="240">
        <v>1133.0899999999999</v>
      </c>
      <c r="AA34" s="240"/>
      <c r="AB34" s="240"/>
      <c r="AC34" s="240"/>
      <c r="AD34" s="240"/>
    </row>
    <row r="35" spans="1:30" s="28" customFormat="1" ht="17.25" customHeight="1" x14ac:dyDescent="0.2">
      <c r="A35" s="183" t="s">
        <v>116</v>
      </c>
      <c r="B35" s="79">
        <f t="shared" si="2"/>
        <v>15133</v>
      </c>
      <c r="C35" s="81">
        <f t="shared" si="2"/>
        <v>1311.12</v>
      </c>
      <c r="D35" s="75">
        <f>Y35</f>
        <v>1311.12</v>
      </c>
      <c r="E35" s="79">
        <f t="shared" si="3"/>
        <v>15126</v>
      </c>
      <c r="F35" s="82">
        <f t="shared" si="3"/>
        <v>1311.43</v>
      </c>
      <c r="G35" s="75">
        <f t="shared" si="4"/>
        <v>1311.43</v>
      </c>
      <c r="P35" s="39"/>
      <c r="Q35" s="246"/>
      <c r="R35" s="246">
        <v>15133</v>
      </c>
      <c r="S35" s="246">
        <v>1311.12</v>
      </c>
      <c r="T35" s="246">
        <v>15126</v>
      </c>
      <c r="U35" s="246">
        <v>1311.43</v>
      </c>
      <c r="V35" s="246"/>
      <c r="W35" s="247"/>
      <c r="X35" s="247"/>
      <c r="Y35" s="247">
        <v>1311.12</v>
      </c>
      <c r="Z35" s="248">
        <v>1311.43</v>
      </c>
      <c r="AA35" s="248"/>
      <c r="AB35" s="248"/>
      <c r="AC35" s="248"/>
      <c r="AD35" s="248"/>
    </row>
    <row r="36" spans="1:30" ht="17.25" customHeight="1" x14ac:dyDescent="0.2">
      <c r="A36" s="143" t="s">
        <v>1</v>
      </c>
      <c r="B36" s="150">
        <f>SUM(R32:R35)</f>
        <v>71724</v>
      </c>
      <c r="C36" s="195">
        <f>S36</f>
        <v>1136.57</v>
      </c>
      <c r="D36" s="145">
        <f>Y36</f>
        <v>1138.5999999999999</v>
      </c>
      <c r="E36" s="150">
        <f>SUM(E32:E35)</f>
        <v>71646</v>
      </c>
      <c r="F36" s="145">
        <f>U36</f>
        <v>1137.17</v>
      </c>
      <c r="G36" s="145">
        <f t="shared" si="4"/>
        <v>1139.21</v>
      </c>
      <c r="R36" s="41">
        <v>71724</v>
      </c>
      <c r="S36" s="41">
        <v>1136.57</v>
      </c>
      <c r="T36" s="41">
        <v>71646</v>
      </c>
      <c r="U36" s="41">
        <v>1137.17</v>
      </c>
      <c r="V36" s="41">
        <f>R36-R32-R33-R34-R35</f>
        <v>0</v>
      </c>
      <c r="W36" s="42">
        <f>T36-T32-T33-T34-T35</f>
        <v>0</v>
      </c>
      <c r="X36" s="42"/>
      <c r="Y36" s="42">
        <v>1138.5999999999999</v>
      </c>
      <c r="Z36" s="240">
        <v>1139.21</v>
      </c>
      <c r="AA36" s="240"/>
      <c r="AB36" s="240"/>
      <c r="AC36" s="240"/>
      <c r="AD36" s="24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40"/>
      <c r="AA37" s="240"/>
      <c r="AB37" s="240"/>
      <c r="AC37" s="240"/>
      <c r="AD37" s="24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40"/>
      <c r="AA38" s="240"/>
      <c r="AB38" s="240"/>
      <c r="AC38" s="240"/>
      <c r="AD38" s="24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40"/>
      <c r="AA39" s="240"/>
      <c r="AB39" s="240"/>
      <c r="AC39" s="240"/>
      <c r="AD39" s="24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40"/>
      <c r="AA40" s="240"/>
      <c r="AB40" s="240"/>
      <c r="AC40" s="240"/>
      <c r="AD40" s="240"/>
    </row>
    <row r="41" spans="1:30" ht="18.75" customHeight="1" x14ac:dyDescent="0.2">
      <c r="A41" s="189" t="s">
        <v>115</v>
      </c>
      <c r="B41" s="63">
        <f>R41</f>
        <v>6055</v>
      </c>
      <c r="C41" s="64">
        <f>S41</f>
        <v>630.22</v>
      </c>
      <c r="D41" s="64">
        <f>Y41</f>
        <v>630.19000000000005</v>
      </c>
      <c r="E41" s="63">
        <f t="shared" ref="E41:F43" si="5">T41</f>
        <v>6055</v>
      </c>
      <c r="F41" s="65">
        <f t="shared" si="5"/>
        <v>630.22</v>
      </c>
      <c r="G41" s="64">
        <f>Z41</f>
        <v>630.19000000000005</v>
      </c>
      <c r="R41" s="41">
        <v>6055</v>
      </c>
      <c r="S41" s="41">
        <v>630.22</v>
      </c>
      <c r="T41" s="41">
        <v>6055</v>
      </c>
      <c r="U41" s="41">
        <v>630.22</v>
      </c>
      <c r="X41" s="42"/>
      <c r="Y41" s="42">
        <v>630.19000000000005</v>
      </c>
      <c r="Z41" s="240">
        <v>630.19000000000005</v>
      </c>
      <c r="AA41" s="240"/>
      <c r="AB41" s="240"/>
      <c r="AC41" s="240"/>
      <c r="AD41" s="240"/>
    </row>
    <row r="42" spans="1:30" s="28" customFormat="1" ht="16.5" customHeight="1" x14ac:dyDescent="0.2">
      <c r="A42" s="183" t="s">
        <v>116</v>
      </c>
      <c r="B42" s="67">
        <f>R42</f>
        <v>1127</v>
      </c>
      <c r="C42" s="68">
        <f>S42</f>
        <v>619.24</v>
      </c>
      <c r="D42" s="68">
        <f t="shared" ref="D42:D43" si="6">Y42</f>
        <v>619.24</v>
      </c>
      <c r="E42" s="69">
        <f t="shared" si="5"/>
        <v>1127</v>
      </c>
      <c r="F42" s="70">
        <f t="shared" si="5"/>
        <v>619.24</v>
      </c>
      <c r="G42" s="68">
        <f>Z42</f>
        <v>619.24</v>
      </c>
      <c r="P42" s="39"/>
      <c r="Q42" s="246"/>
      <c r="R42" s="41">
        <v>1127</v>
      </c>
      <c r="S42" s="41">
        <v>619.24</v>
      </c>
      <c r="T42" s="246">
        <v>1127</v>
      </c>
      <c r="U42" s="246">
        <v>619.24</v>
      </c>
      <c r="V42" s="246"/>
      <c r="W42" s="247"/>
      <c r="X42" s="247"/>
      <c r="Y42" s="247">
        <v>619.24</v>
      </c>
      <c r="Z42" s="248">
        <v>619.24</v>
      </c>
      <c r="AA42" s="248"/>
      <c r="AB42" s="248"/>
      <c r="AC42" s="248"/>
      <c r="AD42" s="248"/>
    </row>
    <row r="43" spans="1:30" ht="15" customHeight="1" x14ac:dyDescent="0.2">
      <c r="A43" s="143" t="s">
        <v>1</v>
      </c>
      <c r="B43" s="150">
        <f>SUM(B41:B42)</f>
        <v>7182</v>
      </c>
      <c r="C43" s="145">
        <f>S43</f>
        <v>628.5</v>
      </c>
      <c r="D43" s="145">
        <f t="shared" si="6"/>
        <v>628.47</v>
      </c>
      <c r="E43" s="196">
        <f t="shared" si="5"/>
        <v>7182</v>
      </c>
      <c r="F43" s="145">
        <f t="shared" si="5"/>
        <v>628.5</v>
      </c>
      <c r="G43" s="145">
        <f>Z43</f>
        <v>628.47</v>
      </c>
      <c r="R43" s="41">
        <v>7182</v>
      </c>
      <c r="S43" s="41">
        <v>628.5</v>
      </c>
      <c r="T43" s="41">
        <v>7182</v>
      </c>
      <c r="U43" s="41">
        <v>628.5</v>
      </c>
      <c r="X43" s="42"/>
      <c r="Y43" s="42">
        <v>628.47</v>
      </c>
      <c r="Z43" s="240">
        <v>628.47</v>
      </c>
      <c r="AA43" s="240"/>
      <c r="AB43" s="240"/>
      <c r="AC43" s="240"/>
      <c r="AD43" s="24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40"/>
      <c r="AA44" s="240"/>
      <c r="AB44" s="240"/>
      <c r="AC44" s="240"/>
      <c r="AD44" s="240"/>
    </row>
    <row r="45" spans="1:30" ht="18" customHeight="1" x14ac:dyDescent="0.2">
      <c r="A45" s="197" t="s">
        <v>32</v>
      </c>
      <c r="B45" s="198">
        <f>SUM(B21,B28,B36,B43)</f>
        <v>1227174</v>
      </c>
      <c r="C45" s="199">
        <f>S22</f>
        <v>515.99</v>
      </c>
      <c r="D45" s="199">
        <f>Y22</f>
        <v>508.12</v>
      </c>
      <c r="E45" s="200">
        <f>SUM(E21,E28,E36,E43)</f>
        <v>1039972</v>
      </c>
      <c r="F45" s="199">
        <f>U22</f>
        <v>580.33000000000004</v>
      </c>
      <c r="G45" s="199">
        <f>Z22</f>
        <v>577.55999999999995</v>
      </c>
      <c r="X45" s="42"/>
      <c r="Y45" s="240"/>
      <c r="Z45" s="240"/>
      <c r="AA45" s="240"/>
      <c r="AB45" s="240"/>
      <c r="AC45" s="240"/>
      <c r="AD45" s="24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40"/>
      <c r="Z46" s="240"/>
      <c r="AA46" s="240"/>
      <c r="AB46" s="240"/>
      <c r="AC46" s="240"/>
      <c r="AD46" s="240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2"/>
      <c r="R47" s="252" t="s">
        <v>66</v>
      </c>
      <c r="S47" s="252"/>
      <c r="T47" s="252"/>
      <c r="U47" s="252"/>
      <c r="V47" s="252"/>
      <c r="W47" s="253"/>
      <c r="X47" s="253"/>
      <c r="Y47" s="254"/>
      <c r="Z47" s="254"/>
      <c r="AA47" s="254"/>
      <c r="AB47" s="254"/>
      <c r="AC47" s="254"/>
      <c r="AD47" s="254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2"/>
      <c r="R48" s="255">
        <f>((B21*C21)+(B28*C28)+(B36*C36)+(B43*C43))/(B21+B28+B36+B43)</f>
        <v>515.99375443091196</v>
      </c>
      <c r="S48" s="255">
        <f>((E21*F21)+(E28*F28)+(E36*F36)+(E43*F43))/(E21+E28+E36+E43)+0.01</f>
        <v>580.33374111995329</v>
      </c>
      <c r="T48" s="252"/>
      <c r="U48" s="252"/>
      <c r="V48" s="252"/>
      <c r="W48" s="253"/>
      <c r="X48" s="253"/>
      <c r="Y48" s="255"/>
      <c r="Z48" s="254"/>
      <c r="AA48" s="254"/>
      <c r="AB48" s="254"/>
      <c r="AC48" s="254"/>
      <c r="AD48" s="254"/>
    </row>
    <row r="49" spans="1:30" s="134" customFormat="1" ht="30" customHeight="1" x14ac:dyDescent="0.2">
      <c r="A49" s="260" t="s">
        <v>140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2"/>
      <c r="R49" s="256">
        <f>B21+B28+B36+B43</f>
        <v>1227174</v>
      </c>
      <c r="S49" s="252">
        <f>E21+E28+E36+E43</f>
        <v>1039972</v>
      </c>
      <c r="T49" s="252"/>
      <c r="U49" s="252"/>
      <c r="V49" s="252"/>
      <c r="W49" s="253"/>
      <c r="X49" s="253"/>
      <c r="Y49" s="254"/>
      <c r="Z49" s="254"/>
      <c r="AA49" s="254"/>
      <c r="AB49" s="254"/>
      <c r="AC49" s="254"/>
      <c r="AD49" s="254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2"/>
      <c r="R50" s="257" t="s">
        <v>67</v>
      </c>
      <c r="S50" s="258">
        <f>R22-R49</f>
        <v>0</v>
      </c>
      <c r="T50" s="259">
        <f>S22-R48</f>
        <v>-3.7544309119539321E-3</v>
      </c>
      <c r="U50" s="257">
        <f>S49-T22</f>
        <v>0</v>
      </c>
      <c r="V50" s="259">
        <f>S48-U22</f>
        <v>3.7411199532471073E-3</v>
      </c>
      <c r="W50" s="253"/>
      <c r="X50" s="253"/>
      <c r="Y50" s="254"/>
      <c r="Z50" s="254"/>
      <c r="AA50" s="254"/>
      <c r="AB50" s="254"/>
      <c r="AC50" s="254"/>
      <c r="AD50" s="254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40"/>
      <c r="Z51" s="240"/>
      <c r="AA51" s="240"/>
      <c r="AB51" s="240"/>
      <c r="AC51" s="240"/>
      <c r="AD51" s="240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40"/>
      <c r="Z52" s="240"/>
      <c r="AA52" s="240"/>
      <c r="AB52" s="240"/>
      <c r="AC52" s="240"/>
      <c r="AD52" s="240"/>
    </row>
    <row r="53" spans="1:30" ht="6.75" customHeight="1" x14ac:dyDescent="0.2">
      <c r="P53" s="40"/>
      <c r="X53" s="42"/>
      <c r="Y53" s="240"/>
      <c r="Z53" s="240"/>
      <c r="AA53" s="240"/>
      <c r="AB53" s="240"/>
      <c r="AC53" s="240"/>
      <c r="AD53" s="240"/>
    </row>
    <row r="54" spans="1:30" ht="9" customHeight="1" x14ac:dyDescent="0.2">
      <c r="X54" s="42"/>
      <c r="Y54" s="240"/>
      <c r="Z54" s="240"/>
      <c r="AA54" s="240"/>
      <c r="AB54" s="240"/>
      <c r="AC54" s="240"/>
      <c r="AD54" s="240"/>
    </row>
    <row r="55" spans="1:30" x14ac:dyDescent="0.2">
      <c r="X55" s="42"/>
      <c r="Y55" s="240"/>
      <c r="Z55" s="240"/>
      <c r="AA55" s="240"/>
      <c r="AB55" s="240"/>
      <c r="AC55" s="240"/>
      <c r="AD55" s="240"/>
    </row>
    <row r="56" spans="1:30" x14ac:dyDescent="0.2">
      <c r="X56" s="42"/>
      <c r="Y56" s="240"/>
      <c r="Z56" s="240"/>
      <c r="AA56" s="240"/>
      <c r="AB56" s="240"/>
      <c r="AC56" s="240"/>
      <c r="AD56" s="24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>
      <selection activeCell="K18" sqref="K18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2" t="s">
        <v>85</v>
      </c>
      <c r="B6" s="282"/>
      <c r="C6" s="282"/>
      <c r="D6" s="282"/>
      <c r="E6" s="282"/>
      <c r="F6" s="282"/>
      <c r="G6" s="282"/>
      <c r="H6" s="282"/>
      <c r="I6" s="282"/>
      <c r="J6" s="282" t="s">
        <v>86</v>
      </c>
      <c r="K6" s="282"/>
      <c r="L6" s="282"/>
      <c r="M6" s="282"/>
      <c r="N6" s="282"/>
      <c r="O6" s="282"/>
      <c r="P6" s="282"/>
      <c r="Q6" s="282"/>
      <c r="R6" s="282"/>
    </row>
    <row r="7" spans="1:18" ht="12.75" x14ac:dyDescent="0.2">
      <c r="A7" s="282" t="s">
        <v>87</v>
      </c>
      <c r="B7" s="282"/>
      <c r="C7" s="282"/>
      <c r="D7" s="282"/>
      <c r="E7" s="282"/>
      <c r="F7" s="282"/>
      <c r="G7" s="282"/>
      <c r="H7" s="282"/>
      <c r="I7" s="282"/>
      <c r="J7" s="282" t="s">
        <v>87</v>
      </c>
      <c r="K7" s="282"/>
      <c r="L7" s="282"/>
      <c r="M7" s="282"/>
      <c r="N7" s="282"/>
      <c r="O7" s="282"/>
      <c r="P7" s="282"/>
      <c r="Q7" s="282"/>
      <c r="R7" s="282"/>
    </row>
    <row r="8" spans="1:18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18" x14ac:dyDescent="0.2">
      <c r="A10" s="276" t="str">
        <f>'u LIPNJU 2024.'!A6:F6</f>
        <v>za svibanj 2024. (isplata u lipnju 2024.)</v>
      </c>
      <c r="B10" s="276"/>
      <c r="C10" s="276"/>
      <c r="D10" s="276"/>
      <c r="E10" s="276"/>
      <c r="F10" s="276"/>
      <c r="G10" s="276"/>
      <c r="H10" s="276"/>
      <c r="I10" s="276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6" t="str">
        <f>A10</f>
        <v>za svibanj 2024. (isplata u lipnju 2024.)</v>
      </c>
      <c r="K11" s="276"/>
      <c r="L11" s="276"/>
      <c r="M11" s="276"/>
      <c r="N11" s="276"/>
      <c r="O11" s="276"/>
      <c r="P11" s="276"/>
      <c r="Q11" s="276"/>
      <c r="R11" s="276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18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18" ht="39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77377</v>
      </c>
      <c r="C17" s="108">
        <v>34.56</v>
      </c>
      <c r="D17" s="109">
        <v>56054</v>
      </c>
      <c r="E17" s="110">
        <v>34.72</v>
      </c>
      <c r="F17" s="109">
        <v>3423</v>
      </c>
      <c r="G17" s="110">
        <v>39.630000000000003</v>
      </c>
      <c r="H17" s="109">
        <v>17900</v>
      </c>
      <c r="I17" s="111">
        <v>33.06</v>
      </c>
      <c r="J17" s="106" t="s">
        <v>72</v>
      </c>
      <c r="K17" s="107" t="s">
        <v>142</v>
      </c>
      <c r="L17" s="112" t="s">
        <v>143</v>
      </c>
      <c r="M17" s="109" t="s">
        <v>142</v>
      </c>
      <c r="N17" s="110" t="s">
        <v>143</v>
      </c>
      <c r="O17" s="109" t="s">
        <v>142</v>
      </c>
      <c r="P17" s="113" t="s">
        <v>143</v>
      </c>
      <c r="Q17" s="109" t="s">
        <v>142</v>
      </c>
      <c r="R17" s="111" t="s">
        <v>143</v>
      </c>
    </row>
    <row r="18" spans="1:22" s="90" customFormat="1" x14ac:dyDescent="0.2">
      <c r="A18" s="106" t="s">
        <v>73</v>
      </c>
      <c r="B18" s="107">
        <v>48307</v>
      </c>
      <c r="C18" s="112">
        <v>104.32</v>
      </c>
      <c r="D18" s="109">
        <v>35027</v>
      </c>
      <c r="E18" s="110">
        <v>104.64</v>
      </c>
      <c r="F18" s="109">
        <v>3419</v>
      </c>
      <c r="G18" s="110">
        <v>104.44</v>
      </c>
      <c r="H18" s="109">
        <v>9861</v>
      </c>
      <c r="I18" s="111">
        <v>103.15</v>
      </c>
      <c r="J18" s="106" t="s">
        <v>73</v>
      </c>
      <c r="K18" s="107">
        <v>2</v>
      </c>
      <c r="L18" s="112">
        <v>132.35</v>
      </c>
      <c r="M18" s="109" t="s">
        <v>142</v>
      </c>
      <c r="N18" s="110" t="s">
        <v>143</v>
      </c>
      <c r="O18" s="109">
        <v>2</v>
      </c>
      <c r="P18" s="110">
        <v>132.35</v>
      </c>
      <c r="Q18" s="109" t="s">
        <v>142</v>
      </c>
      <c r="R18" s="111" t="s">
        <v>143</v>
      </c>
    </row>
    <row r="19" spans="1:22" s="90" customFormat="1" x14ac:dyDescent="0.2">
      <c r="A19" s="106" t="s">
        <v>74</v>
      </c>
      <c r="B19" s="107">
        <v>45443</v>
      </c>
      <c r="C19" s="112">
        <v>172.43</v>
      </c>
      <c r="D19" s="109">
        <v>31107</v>
      </c>
      <c r="E19" s="110">
        <v>173.19</v>
      </c>
      <c r="F19" s="109">
        <v>3951</v>
      </c>
      <c r="G19" s="110">
        <v>171.83</v>
      </c>
      <c r="H19" s="109">
        <v>10385</v>
      </c>
      <c r="I19" s="111">
        <v>170.38</v>
      </c>
      <c r="J19" s="106" t="s">
        <v>74</v>
      </c>
      <c r="K19" s="107">
        <v>15</v>
      </c>
      <c r="L19" s="112">
        <v>171.24</v>
      </c>
      <c r="M19" s="109">
        <v>2</v>
      </c>
      <c r="N19" s="110">
        <v>162.19999999999999</v>
      </c>
      <c r="O19" s="109">
        <v>13</v>
      </c>
      <c r="P19" s="110">
        <v>172.63</v>
      </c>
      <c r="Q19" s="109" t="s">
        <v>142</v>
      </c>
      <c r="R19" s="111" t="s">
        <v>143</v>
      </c>
    </row>
    <row r="20" spans="1:22" s="90" customFormat="1" x14ac:dyDescent="0.2">
      <c r="A20" s="106" t="s">
        <v>75</v>
      </c>
      <c r="B20" s="107">
        <v>85111</v>
      </c>
      <c r="C20" s="112">
        <v>233.16</v>
      </c>
      <c r="D20" s="109">
        <v>51231</v>
      </c>
      <c r="E20" s="110">
        <v>234.11</v>
      </c>
      <c r="F20" s="109">
        <v>9706</v>
      </c>
      <c r="G20" s="110">
        <v>237.34</v>
      </c>
      <c r="H20" s="109">
        <v>24174</v>
      </c>
      <c r="I20" s="111">
        <v>229.45</v>
      </c>
      <c r="J20" s="106" t="s">
        <v>75</v>
      </c>
      <c r="K20" s="107">
        <v>52</v>
      </c>
      <c r="L20" s="112">
        <v>237.83</v>
      </c>
      <c r="M20" s="109">
        <v>1</v>
      </c>
      <c r="N20" s="110">
        <v>230.95</v>
      </c>
      <c r="O20" s="109">
        <v>45</v>
      </c>
      <c r="P20" s="110">
        <v>238.95</v>
      </c>
      <c r="Q20" s="109">
        <v>6</v>
      </c>
      <c r="R20" s="111">
        <v>230.59</v>
      </c>
      <c r="U20" s="114"/>
    </row>
    <row r="21" spans="1:22" s="90" customFormat="1" x14ac:dyDescent="0.2">
      <c r="A21" s="106" t="s">
        <v>76</v>
      </c>
      <c r="B21" s="107">
        <v>97991</v>
      </c>
      <c r="C21" s="112">
        <v>306.68</v>
      </c>
      <c r="D21" s="109">
        <v>59435</v>
      </c>
      <c r="E21" s="110">
        <v>307.08</v>
      </c>
      <c r="F21" s="109">
        <v>18190</v>
      </c>
      <c r="G21" s="110">
        <v>307.39</v>
      </c>
      <c r="H21" s="109">
        <v>20366</v>
      </c>
      <c r="I21" s="111">
        <v>304.89</v>
      </c>
      <c r="J21" s="106" t="s">
        <v>76</v>
      </c>
      <c r="K21" s="107">
        <v>101</v>
      </c>
      <c r="L21" s="112">
        <v>309.63</v>
      </c>
      <c r="M21" s="109" t="s">
        <v>142</v>
      </c>
      <c r="N21" s="110" t="s">
        <v>143</v>
      </c>
      <c r="O21" s="109">
        <v>87</v>
      </c>
      <c r="P21" s="110">
        <v>310.8</v>
      </c>
      <c r="Q21" s="109">
        <v>14</v>
      </c>
      <c r="R21" s="111">
        <v>302.32</v>
      </c>
      <c r="U21" s="114"/>
    </row>
    <row r="22" spans="1:22" s="90" customFormat="1" x14ac:dyDescent="0.2">
      <c r="A22" s="106" t="s">
        <v>77</v>
      </c>
      <c r="B22" s="107">
        <v>118463</v>
      </c>
      <c r="C22" s="112">
        <v>370.14</v>
      </c>
      <c r="D22" s="109">
        <v>82442</v>
      </c>
      <c r="E22" s="110">
        <v>370.29</v>
      </c>
      <c r="F22" s="109">
        <v>16327</v>
      </c>
      <c r="G22" s="110">
        <v>367.05</v>
      </c>
      <c r="H22" s="109">
        <v>19694</v>
      </c>
      <c r="I22" s="111">
        <v>372.05</v>
      </c>
      <c r="J22" s="106" t="s">
        <v>77</v>
      </c>
      <c r="K22" s="107">
        <v>325</v>
      </c>
      <c r="L22" s="112">
        <v>381.35</v>
      </c>
      <c r="M22" s="109">
        <v>5</v>
      </c>
      <c r="N22" s="110">
        <v>392.21</v>
      </c>
      <c r="O22" s="109">
        <v>180</v>
      </c>
      <c r="P22" s="110">
        <v>379.47</v>
      </c>
      <c r="Q22" s="109">
        <v>140</v>
      </c>
      <c r="R22" s="111">
        <v>383.37</v>
      </c>
      <c r="U22" s="114"/>
    </row>
    <row r="23" spans="1:22" s="90" customFormat="1" x14ac:dyDescent="0.2">
      <c r="A23" s="106" t="s">
        <v>78</v>
      </c>
      <c r="B23" s="107">
        <v>139171</v>
      </c>
      <c r="C23" s="112">
        <v>432.69</v>
      </c>
      <c r="D23" s="109">
        <v>93346</v>
      </c>
      <c r="E23" s="110">
        <v>434.56</v>
      </c>
      <c r="F23" s="109">
        <v>15430</v>
      </c>
      <c r="G23" s="110">
        <v>428.64</v>
      </c>
      <c r="H23" s="109">
        <v>30395</v>
      </c>
      <c r="I23" s="111">
        <v>429</v>
      </c>
      <c r="J23" s="106" t="s">
        <v>78</v>
      </c>
      <c r="K23" s="107">
        <v>1938</v>
      </c>
      <c r="L23" s="112">
        <v>435.28</v>
      </c>
      <c r="M23" s="109">
        <v>24</v>
      </c>
      <c r="N23" s="110">
        <v>419.08</v>
      </c>
      <c r="O23" s="109">
        <v>1448</v>
      </c>
      <c r="P23" s="110">
        <v>436.09</v>
      </c>
      <c r="Q23" s="109">
        <v>466</v>
      </c>
      <c r="R23" s="111">
        <v>433.6</v>
      </c>
      <c r="U23" s="114"/>
      <c r="V23" s="113"/>
    </row>
    <row r="24" spans="1:22" s="90" customFormat="1" x14ac:dyDescent="0.2">
      <c r="A24" s="106" t="s">
        <v>79</v>
      </c>
      <c r="B24" s="107">
        <v>128358</v>
      </c>
      <c r="C24" s="112">
        <v>507.71</v>
      </c>
      <c r="D24" s="109">
        <v>99103</v>
      </c>
      <c r="E24" s="110">
        <v>508.18</v>
      </c>
      <c r="F24" s="109">
        <v>10829</v>
      </c>
      <c r="G24" s="110">
        <v>510.22</v>
      </c>
      <c r="H24" s="109">
        <v>18426</v>
      </c>
      <c r="I24" s="111">
        <v>503.65</v>
      </c>
      <c r="J24" s="106" t="s">
        <v>79</v>
      </c>
      <c r="K24" s="107">
        <v>5321</v>
      </c>
      <c r="L24" s="112">
        <v>517.44000000000005</v>
      </c>
      <c r="M24" s="109">
        <v>1845</v>
      </c>
      <c r="N24" s="110">
        <v>526</v>
      </c>
      <c r="O24" s="109">
        <v>2965</v>
      </c>
      <c r="P24" s="110">
        <v>514.54999999999995</v>
      </c>
      <c r="Q24" s="109">
        <v>511</v>
      </c>
      <c r="R24" s="111">
        <v>503.36</v>
      </c>
    </row>
    <row r="25" spans="1:22" s="90" customFormat="1" x14ac:dyDescent="0.2">
      <c r="A25" s="106" t="s">
        <v>80</v>
      </c>
      <c r="B25" s="107">
        <v>88603</v>
      </c>
      <c r="C25" s="112">
        <v>568.45000000000005</v>
      </c>
      <c r="D25" s="109">
        <v>72496</v>
      </c>
      <c r="E25" s="110">
        <v>568.54999999999995</v>
      </c>
      <c r="F25" s="109">
        <v>4800</v>
      </c>
      <c r="G25" s="110">
        <v>565.07000000000005</v>
      </c>
      <c r="H25" s="109">
        <v>11307</v>
      </c>
      <c r="I25" s="111">
        <v>569.26</v>
      </c>
      <c r="J25" s="106" t="s">
        <v>80</v>
      </c>
      <c r="K25" s="107">
        <v>4774</v>
      </c>
      <c r="L25" s="112">
        <v>566.92999999999995</v>
      </c>
      <c r="M25" s="109">
        <v>1208</v>
      </c>
      <c r="N25" s="110">
        <v>564.61</v>
      </c>
      <c r="O25" s="109">
        <v>3113</v>
      </c>
      <c r="P25" s="110">
        <v>567.63</v>
      </c>
      <c r="Q25" s="109">
        <v>453</v>
      </c>
      <c r="R25" s="111">
        <v>568.29999999999995</v>
      </c>
      <c r="U25" s="115"/>
      <c r="V25" s="115"/>
    </row>
    <row r="26" spans="1:22" s="90" customFormat="1" x14ac:dyDescent="0.2">
      <c r="A26" s="106" t="s">
        <v>81</v>
      </c>
      <c r="B26" s="107">
        <v>82232</v>
      </c>
      <c r="C26" s="112">
        <v>633.27</v>
      </c>
      <c r="D26" s="109">
        <v>69401</v>
      </c>
      <c r="E26" s="110">
        <v>633.52</v>
      </c>
      <c r="F26" s="109">
        <v>2945</v>
      </c>
      <c r="G26" s="110">
        <v>631.55999999999995</v>
      </c>
      <c r="H26" s="109">
        <v>9886</v>
      </c>
      <c r="I26" s="111">
        <v>632.04999999999995</v>
      </c>
      <c r="J26" s="106" t="s">
        <v>81</v>
      </c>
      <c r="K26" s="107">
        <v>4200</v>
      </c>
      <c r="L26" s="112">
        <v>634.39</v>
      </c>
      <c r="M26" s="109">
        <v>673</v>
      </c>
      <c r="N26" s="110">
        <v>631.98</v>
      </c>
      <c r="O26" s="109">
        <v>3148</v>
      </c>
      <c r="P26" s="110">
        <v>634.73</v>
      </c>
      <c r="Q26" s="109">
        <v>379</v>
      </c>
      <c r="R26" s="111">
        <v>635.87</v>
      </c>
    </row>
    <row r="27" spans="1:22" s="90" customFormat="1" x14ac:dyDescent="0.2">
      <c r="A27" s="106" t="s">
        <v>82</v>
      </c>
      <c r="B27" s="107">
        <v>98298</v>
      </c>
      <c r="C27" s="112">
        <v>729.76</v>
      </c>
      <c r="D27" s="109">
        <v>86451</v>
      </c>
      <c r="E27" s="110">
        <v>730.18</v>
      </c>
      <c r="F27" s="109">
        <v>1971</v>
      </c>
      <c r="G27" s="110">
        <v>722.9</v>
      </c>
      <c r="H27" s="109">
        <v>9876</v>
      </c>
      <c r="I27" s="111">
        <v>727.51</v>
      </c>
      <c r="J27" s="106" t="s">
        <v>82</v>
      </c>
      <c r="K27" s="107">
        <v>6446</v>
      </c>
      <c r="L27" s="112">
        <v>733.29</v>
      </c>
      <c r="M27" s="109">
        <v>343</v>
      </c>
      <c r="N27" s="110">
        <v>714.44</v>
      </c>
      <c r="O27" s="109">
        <v>5161</v>
      </c>
      <c r="P27" s="110">
        <v>733.03</v>
      </c>
      <c r="Q27" s="109">
        <v>942</v>
      </c>
      <c r="R27" s="111">
        <v>741.63</v>
      </c>
    </row>
    <row r="28" spans="1:22" s="90" customFormat="1" x14ac:dyDescent="0.2">
      <c r="A28" s="106" t="s">
        <v>83</v>
      </c>
      <c r="B28" s="107">
        <v>55766</v>
      </c>
      <c r="C28" s="108">
        <v>858.31</v>
      </c>
      <c r="D28" s="109">
        <v>50404</v>
      </c>
      <c r="E28" s="110">
        <v>858.28</v>
      </c>
      <c r="F28" s="109">
        <v>717</v>
      </c>
      <c r="G28" s="110">
        <v>856.79</v>
      </c>
      <c r="H28" s="109">
        <v>4645</v>
      </c>
      <c r="I28" s="111">
        <v>858.76</v>
      </c>
      <c r="J28" s="106" t="s">
        <v>83</v>
      </c>
      <c r="K28" s="107">
        <v>5503</v>
      </c>
      <c r="L28" s="108">
        <v>863.87</v>
      </c>
      <c r="M28" s="109">
        <v>124</v>
      </c>
      <c r="N28" s="110">
        <v>854.16</v>
      </c>
      <c r="O28" s="109">
        <v>4302</v>
      </c>
      <c r="P28" s="110">
        <v>862.8</v>
      </c>
      <c r="Q28" s="109">
        <v>1077</v>
      </c>
      <c r="R28" s="111">
        <v>869.27</v>
      </c>
    </row>
    <row r="29" spans="1:22" s="90" customFormat="1" x14ac:dyDescent="0.2">
      <c r="A29" s="106" t="s">
        <v>84</v>
      </c>
      <c r="B29" s="107">
        <v>32236</v>
      </c>
      <c r="C29" s="108">
        <v>983.22</v>
      </c>
      <c r="D29" s="109">
        <v>28912</v>
      </c>
      <c r="E29" s="110">
        <v>982.05</v>
      </c>
      <c r="F29" s="109">
        <v>345</v>
      </c>
      <c r="G29" s="110">
        <v>992</v>
      </c>
      <c r="H29" s="109">
        <v>2979</v>
      </c>
      <c r="I29" s="111">
        <v>993.58</v>
      </c>
      <c r="J29" s="106" t="s">
        <v>84</v>
      </c>
      <c r="K29" s="107">
        <v>6876</v>
      </c>
      <c r="L29" s="108">
        <v>1002.46</v>
      </c>
      <c r="M29" s="109">
        <v>100</v>
      </c>
      <c r="N29" s="110">
        <v>996.43</v>
      </c>
      <c r="O29" s="109">
        <v>5659</v>
      </c>
      <c r="P29" s="110">
        <v>1002.62</v>
      </c>
      <c r="Q29" s="109">
        <v>1117</v>
      </c>
      <c r="R29" s="111">
        <v>1002.2</v>
      </c>
    </row>
    <row r="30" spans="1:22" s="90" customFormat="1" x14ac:dyDescent="0.2">
      <c r="A30" s="106" t="s">
        <v>135</v>
      </c>
      <c r="B30" s="107">
        <v>13693</v>
      </c>
      <c r="C30" s="108">
        <v>1130.55</v>
      </c>
      <c r="D30" s="109">
        <v>11496</v>
      </c>
      <c r="E30" s="110">
        <v>1129.5999999999999</v>
      </c>
      <c r="F30" s="109">
        <v>163</v>
      </c>
      <c r="G30" s="110">
        <v>1128.0999999999999</v>
      </c>
      <c r="H30" s="109">
        <v>2034</v>
      </c>
      <c r="I30" s="111">
        <v>1136.07</v>
      </c>
      <c r="J30" s="106" t="s">
        <v>135</v>
      </c>
      <c r="K30" s="107">
        <v>4379</v>
      </c>
      <c r="L30" s="108">
        <v>1136.44</v>
      </c>
      <c r="M30" s="109">
        <v>47</v>
      </c>
      <c r="N30" s="110">
        <v>1136.96</v>
      </c>
      <c r="O30" s="109">
        <v>3337</v>
      </c>
      <c r="P30" s="110">
        <v>1133.76</v>
      </c>
      <c r="Q30" s="109">
        <v>995</v>
      </c>
      <c r="R30" s="111">
        <v>1145.42</v>
      </c>
    </row>
    <row r="31" spans="1:22" s="90" customFormat="1" x14ac:dyDescent="0.2">
      <c r="A31" s="106" t="s">
        <v>136</v>
      </c>
      <c r="B31" s="107">
        <v>8299</v>
      </c>
      <c r="C31" s="108">
        <v>1267.98</v>
      </c>
      <c r="D31" s="109">
        <v>7573</v>
      </c>
      <c r="E31" s="110">
        <v>1268.22</v>
      </c>
      <c r="F31" s="109">
        <v>85</v>
      </c>
      <c r="G31" s="110">
        <v>1261.6500000000001</v>
      </c>
      <c r="H31" s="109">
        <v>641</v>
      </c>
      <c r="I31" s="111">
        <v>1266.01</v>
      </c>
      <c r="J31" s="106" t="s">
        <v>136</v>
      </c>
      <c r="K31" s="107">
        <v>7064</v>
      </c>
      <c r="L31" s="108">
        <v>1265.6400000000001</v>
      </c>
      <c r="M31" s="109">
        <v>53</v>
      </c>
      <c r="N31" s="110">
        <v>1257.54</v>
      </c>
      <c r="O31" s="109">
        <v>6053</v>
      </c>
      <c r="P31" s="110">
        <v>1264.32</v>
      </c>
      <c r="Q31" s="109">
        <v>958</v>
      </c>
      <c r="R31" s="111">
        <v>1274.44</v>
      </c>
    </row>
    <row r="32" spans="1:22" s="90" customFormat="1" x14ac:dyDescent="0.2">
      <c r="A32" s="106" t="s">
        <v>137</v>
      </c>
      <c r="B32" s="107">
        <v>5489</v>
      </c>
      <c r="C32" s="108">
        <v>1421.84</v>
      </c>
      <c r="D32" s="109">
        <v>5082</v>
      </c>
      <c r="E32" s="110">
        <v>1422.21</v>
      </c>
      <c r="F32" s="109">
        <v>53</v>
      </c>
      <c r="G32" s="110">
        <v>1409.29</v>
      </c>
      <c r="H32" s="109">
        <v>354</v>
      </c>
      <c r="I32" s="111">
        <v>1418.51</v>
      </c>
      <c r="J32" s="106" t="s">
        <v>137</v>
      </c>
      <c r="K32" s="107">
        <v>4575</v>
      </c>
      <c r="L32" s="108">
        <v>1427.67</v>
      </c>
      <c r="M32" s="109">
        <v>28</v>
      </c>
      <c r="N32" s="110">
        <v>1435.75</v>
      </c>
      <c r="O32" s="109">
        <v>3185</v>
      </c>
      <c r="P32" s="110">
        <v>1422.12</v>
      </c>
      <c r="Q32" s="109">
        <v>1362</v>
      </c>
      <c r="R32" s="111">
        <v>1440.46</v>
      </c>
    </row>
    <row r="33" spans="1:18" s="90" customFormat="1" x14ac:dyDescent="0.2">
      <c r="A33" s="106" t="s">
        <v>134</v>
      </c>
      <c r="B33" s="107">
        <v>7277</v>
      </c>
      <c r="C33" s="108">
        <v>1765.08</v>
      </c>
      <c r="D33" s="109">
        <v>6899</v>
      </c>
      <c r="E33" s="110">
        <v>1764.73</v>
      </c>
      <c r="F33" s="109">
        <v>31</v>
      </c>
      <c r="G33" s="110">
        <v>1774.22</v>
      </c>
      <c r="H33" s="109">
        <v>347</v>
      </c>
      <c r="I33" s="111">
        <v>1771.13</v>
      </c>
      <c r="J33" s="106" t="s">
        <v>134</v>
      </c>
      <c r="K33" s="107">
        <v>20153</v>
      </c>
      <c r="L33" s="108">
        <v>1764.44</v>
      </c>
      <c r="M33" s="109">
        <v>35</v>
      </c>
      <c r="N33" s="110">
        <v>1725.23</v>
      </c>
      <c r="O33" s="109">
        <v>13405</v>
      </c>
      <c r="P33" s="110">
        <v>1771.81</v>
      </c>
      <c r="Q33" s="109">
        <v>6713</v>
      </c>
      <c r="R33" s="111">
        <v>1749.94</v>
      </c>
    </row>
    <row r="34" spans="1:18" s="90" customFormat="1" x14ac:dyDescent="0.2">
      <c r="A34" s="116" t="s">
        <v>1</v>
      </c>
      <c r="B34" s="117">
        <v>1132114</v>
      </c>
      <c r="C34" s="118">
        <v>472.63</v>
      </c>
      <c r="D34" s="117">
        <v>846459</v>
      </c>
      <c r="E34" s="118">
        <v>501.68</v>
      </c>
      <c r="F34" s="117">
        <v>92385</v>
      </c>
      <c r="G34" s="118">
        <v>374.23</v>
      </c>
      <c r="H34" s="117">
        <v>193270</v>
      </c>
      <c r="I34" s="118">
        <v>392.4</v>
      </c>
      <c r="J34" s="116" t="s">
        <v>1</v>
      </c>
      <c r="K34" s="117">
        <v>71724</v>
      </c>
      <c r="L34" s="118">
        <v>1136.57</v>
      </c>
      <c r="M34" s="117">
        <v>4488</v>
      </c>
      <c r="N34" s="118">
        <v>615.35</v>
      </c>
      <c r="O34" s="117">
        <v>52103</v>
      </c>
      <c r="P34" s="118">
        <v>1130.77</v>
      </c>
      <c r="Q34" s="117">
        <v>15133</v>
      </c>
      <c r="R34" s="118">
        <v>1311.12</v>
      </c>
    </row>
    <row r="35" spans="1:18" s="90" customFormat="1" ht="18" customHeight="1" x14ac:dyDescent="0.15">
      <c r="A35" s="283"/>
      <c r="B35" s="283"/>
      <c r="C35" s="283"/>
      <c r="D35" s="283"/>
      <c r="E35" s="283"/>
      <c r="F35" s="283"/>
      <c r="G35" s="283"/>
      <c r="H35" s="132"/>
      <c r="I35" s="108"/>
      <c r="J35" s="272"/>
      <c r="K35" s="272"/>
      <c r="L35" s="272"/>
      <c r="M35" s="272"/>
      <c r="N35" s="272"/>
      <c r="O35" s="272"/>
      <c r="P35" s="27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87"/>
      <c r="B39" s="287"/>
      <c r="C39" s="287"/>
      <c r="D39" s="287"/>
      <c r="E39" s="287"/>
      <c r="F39" s="287"/>
      <c r="G39" s="287"/>
      <c r="H39" s="62"/>
      <c r="I39" s="45"/>
      <c r="J39" s="287"/>
      <c r="K39" s="287"/>
      <c r="L39" s="287"/>
      <c r="M39" s="287"/>
      <c r="N39" s="287"/>
      <c r="O39" s="287"/>
      <c r="P39" s="287"/>
      <c r="Q39" s="218"/>
    </row>
    <row r="40" spans="1:18" ht="9.75" customHeight="1" x14ac:dyDescent="0.2">
      <c r="A40" s="287"/>
      <c r="B40" s="287"/>
      <c r="C40" s="287"/>
      <c r="D40" s="287"/>
      <c r="E40" s="287"/>
      <c r="F40" s="287"/>
      <c r="G40" s="287"/>
      <c r="H40" s="19"/>
      <c r="I40" s="20"/>
      <c r="J40" s="287"/>
      <c r="K40" s="287"/>
      <c r="L40" s="287"/>
      <c r="M40" s="287"/>
      <c r="N40" s="287"/>
      <c r="O40" s="287"/>
      <c r="P40" s="287"/>
      <c r="Q40" s="218"/>
    </row>
    <row r="41" spans="1:18" ht="12.75" x14ac:dyDescent="0.2">
      <c r="A41" s="282" t="s">
        <v>85</v>
      </c>
      <c r="B41" s="282"/>
      <c r="C41" s="282"/>
      <c r="D41" s="282"/>
      <c r="E41" s="282"/>
      <c r="F41" s="282"/>
      <c r="G41" s="282"/>
      <c r="H41" s="282"/>
      <c r="I41" s="282"/>
      <c r="J41" s="282" t="s">
        <v>18</v>
      </c>
      <c r="K41" s="282"/>
      <c r="L41" s="282"/>
      <c r="M41" s="282"/>
      <c r="N41" s="282"/>
      <c r="O41" s="282"/>
      <c r="P41" s="282"/>
      <c r="Q41" s="282"/>
      <c r="R41" s="282"/>
    </row>
    <row r="42" spans="1:18" ht="12.75" x14ac:dyDescent="0.2">
      <c r="A42" s="282" t="s">
        <v>87</v>
      </c>
      <c r="B42" s="282"/>
      <c r="C42" s="282"/>
      <c r="D42" s="282"/>
      <c r="E42" s="282"/>
      <c r="F42" s="282"/>
      <c r="G42" s="282"/>
      <c r="H42" s="282"/>
      <c r="I42" s="282"/>
      <c r="J42" s="282" t="s">
        <v>19</v>
      </c>
      <c r="K42" s="282"/>
      <c r="L42" s="282"/>
      <c r="M42" s="282"/>
      <c r="N42" s="282"/>
      <c r="O42" s="282"/>
      <c r="P42" s="282"/>
      <c r="Q42" s="282"/>
      <c r="R42" s="282"/>
    </row>
    <row r="43" spans="1:18" ht="12.75" x14ac:dyDescent="0.2">
      <c r="A43" s="282" t="s">
        <v>9</v>
      </c>
      <c r="B43" s="282"/>
      <c r="C43" s="282"/>
      <c r="D43" s="282"/>
      <c r="E43" s="282"/>
      <c r="F43" s="282"/>
      <c r="G43" s="282"/>
      <c r="H43" s="282"/>
      <c r="I43" s="282"/>
      <c r="J43" s="282" t="s">
        <v>49</v>
      </c>
      <c r="K43" s="282"/>
      <c r="L43" s="282"/>
      <c r="M43" s="282"/>
      <c r="N43" s="282"/>
      <c r="O43" s="282"/>
      <c r="P43" s="282"/>
      <c r="Q43" s="282"/>
      <c r="R43" s="282"/>
    </row>
    <row r="44" spans="1:18" ht="12.75" x14ac:dyDescent="0.2">
      <c r="A44" s="282" t="s">
        <v>46</v>
      </c>
      <c r="B44" s="282"/>
      <c r="C44" s="282"/>
      <c r="D44" s="282"/>
      <c r="E44" s="282"/>
      <c r="F44" s="282"/>
      <c r="G44" s="282"/>
      <c r="H44" s="282"/>
      <c r="I44" s="282"/>
      <c r="J44" s="282" t="s">
        <v>50</v>
      </c>
      <c r="K44" s="282"/>
      <c r="L44" s="282"/>
      <c r="M44" s="282"/>
      <c r="N44" s="282"/>
      <c r="O44" s="282"/>
      <c r="P44" s="282"/>
      <c r="Q44" s="282"/>
      <c r="R44" s="28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6" t="str">
        <f>A10</f>
        <v>za svibanj 2024. (isplata u lipnju 2024.)</v>
      </c>
      <c r="B46" s="276"/>
      <c r="C46" s="276"/>
      <c r="D46" s="276"/>
      <c r="E46" s="276"/>
      <c r="F46" s="276"/>
      <c r="G46" s="276"/>
      <c r="H46" s="276"/>
      <c r="I46" s="276"/>
      <c r="J46" s="277" t="str">
        <f>A10</f>
        <v>za svibanj 2024. (isplata u lipnju 2024.)</v>
      </c>
      <c r="K46" s="277"/>
      <c r="L46" s="277"/>
      <c r="M46" s="277"/>
      <c r="N46" s="277"/>
      <c r="O46" s="277"/>
      <c r="P46" s="277"/>
      <c r="Q46" s="277"/>
      <c r="R46" s="27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73" t="s">
        <v>89</v>
      </c>
      <c r="B48" s="278" t="s">
        <v>6</v>
      </c>
      <c r="C48" s="279"/>
      <c r="D48" s="279"/>
      <c r="E48" s="279"/>
      <c r="F48" s="279"/>
      <c r="G48" s="279"/>
      <c r="H48" s="279"/>
      <c r="I48" s="280"/>
      <c r="J48" s="273" t="s">
        <v>89</v>
      </c>
      <c r="K48" s="278" t="s">
        <v>6</v>
      </c>
      <c r="L48" s="279"/>
      <c r="M48" s="279"/>
      <c r="N48" s="279"/>
      <c r="O48" s="279"/>
      <c r="P48" s="279"/>
      <c r="Q48" s="279"/>
      <c r="R48" s="280"/>
    </row>
    <row r="49" spans="1:19" x14ac:dyDescent="0.2">
      <c r="A49" s="274"/>
      <c r="B49" s="278" t="s">
        <v>1</v>
      </c>
      <c r="C49" s="280"/>
      <c r="D49" s="278" t="s">
        <v>7</v>
      </c>
      <c r="E49" s="280"/>
      <c r="F49" s="278" t="s">
        <v>45</v>
      </c>
      <c r="G49" s="280"/>
      <c r="H49" s="278" t="s">
        <v>8</v>
      </c>
      <c r="I49" s="280"/>
      <c r="J49" s="274"/>
      <c r="K49" s="278" t="s">
        <v>1</v>
      </c>
      <c r="L49" s="280"/>
      <c r="M49" s="278" t="s">
        <v>7</v>
      </c>
      <c r="N49" s="280"/>
      <c r="O49" s="278" t="s">
        <v>45</v>
      </c>
      <c r="P49" s="280"/>
      <c r="Q49" s="278" t="s">
        <v>8</v>
      </c>
      <c r="R49" s="280"/>
    </row>
    <row r="50" spans="1:19" ht="39.75" customHeight="1" x14ac:dyDescent="0.2">
      <c r="A50" s="27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7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142</v>
      </c>
      <c r="C52" s="112" t="s">
        <v>143</v>
      </c>
      <c r="D52" s="109" t="s">
        <v>142</v>
      </c>
      <c r="E52" s="110" t="s">
        <v>143</v>
      </c>
      <c r="F52" s="109" t="s">
        <v>142</v>
      </c>
      <c r="G52" s="113" t="s">
        <v>143</v>
      </c>
      <c r="H52" s="109" t="s">
        <v>142</v>
      </c>
      <c r="I52" s="111" t="s">
        <v>143</v>
      </c>
      <c r="J52" s="106" t="s">
        <v>72</v>
      </c>
      <c r="K52" s="119">
        <v>20</v>
      </c>
      <c r="L52" s="95">
        <v>38.86</v>
      </c>
      <c r="M52" s="121"/>
      <c r="N52" s="92"/>
      <c r="O52" s="121">
        <v>19</v>
      </c>
      <c r="P52" s="92">
        <v>37.92</v>
      </c>
      <c r="Q52" s="121">
        <v>1</v>
      </c>
      <c r="R52" s="122">
        <v>56.7</v>
      </c>
    </row>
    <row r="53" spans="1:19" s="90" customFormat="1" x14ac:dyDescent="0.2">
      <c r="A53" s="106" t="s">
        <v>73</v>
      </c>
      <c r="B53" s="107">
        <v>7</v>
      </c>
      <c r="C53" s="112">
        <v>116.23</v>
      </c>
      <c r="D53" s="109" t="s">
        <v>142</v>
      </c>
      <c r="E53" s="110" t="s">
        <v>143</v>
      </c>
      <c r="F53" s="109">
        <v>3</v>
      </c>
      <c r="G53" s="110">
        <v>125.71</v>
      </c>
      <c r="H53" s="109">
        <v>4</v>
      </c>
      <c r="I53" s="111">
        <v>109.13</v>
      </c>
      <c r="J53" s="106" t="s">
        <v>73</v>
      </c>
      <c r="K53" s="119">
        <v>68</v>
      </c>
      <c r="L53" s="95">
        <v>110.23</v>
      </c>
      <c r="M53" s="121"/>
      <c r="N53" s="92"/>
      <c r="O53" s="121">
        <v>59</v>
      </c>
      <c r="P53" s="92">
        <v>110.22</v>
      </c>
      <c r="Q53" s="121">
        <v>9</v>
      </c>
      <c r="R53" s="122">
        <v>110.29</v>
      </c>
      <c r="S53" s="123"/>
    </row>
    <row r="54" spans="1:19" s="90" customFormat="1" x14ac:dyDescent="0.2">
      <c r="A54" s="106" t="s">
        <v>74</v>
      </c>
      <c r="B54" s="107">
        <v>30</v>
      </c>
      <c r="C54" s="112">
        <v>175.78</v>
      </c>
      <c r="D54" s="109">
        <v>1</v>
      </c>
      <c r="E54" s="110">
        <v>188.44</v>
      </c>
      <c r="F54" s="109">
        <v>26</v>
      </c>
      <c r="G54" s="110">
        <v>176.62</v>
      </c>
      <c r="H54" s="109">
        <v>3</v>
      </c>
      <c r="I54" s="111">
        <v>164.29</v>
      </c>
      <c r="J54" s="106" t="s">
        <v>74</v>
      </c>
      <c r="K54" s="119">
        <v>134</v>
      </c>
      <c r="L54" s="124">
        <v>171.06</v>
      </c>
      <c r="M54" s="121"/>
      <c r="N54" s="92"/>
      <c r="O54" s="121">
        <v>116</v>
      </c>
      <c r="P54" s="92">
        <v>170.29</v>
      </c>
      <c r="Q54" s="121">
        <v>18</v>
      </c>
      <c r="R54" s="122">
        <v>176.03</v>
      </c>
      <c r="S54" s="123"/>
    </row>
    <row r="55" spans="1:19" s="90" customFormat="1" x14ac:dyDescent="0.2">
      <c r="A55" s="106" t="s">
        <v>75</v>
      </c>
      <c r="B55" s="107">
        <v>108</v>
      </c>
      <c r="C55" s="112">
        <v>246.75</v>
      </c>
      <c r="D55" s="109">
        <v>38</v>
      </c>
      <c r="E55" s="110">
        <v>253.73</v>
      </c>
      <c r="F55" s="109">
        <v>65</v>
      </c>
      <c r="G55" s="110">
        <v>243.55</v>
      </c>
      <c r="H55" s="109">
        <v>5</v>
      </c>
      <c r="I55" s="111">
        <v>235.26</v>
      </c>
      <c r="J55" s="106" t="s">
        <v>75</v>
      </c>
      <c r="K55" s="119">
        <v>217</v>
      </c>
      <c r="L55" s="124">
        <v>231.72</v>
      </c>
      <c r="M55" s="121"/>
      <c r="N55" s="92"/>
      <c r="O55" s="121">
        <v>176</v>
      </c>
      <c r="P55" s="92">
        <v>232.82</v>
      </c>
      <c r="Q55" s="121">
        <v>41</v>
      </c>
      <c r="R55" s="122">
        <v>226.97</v>
      </c>
      <c r="S55" s="123"/>
    </row>
    <row r="56" spans="1:19" s="90" customFormat="1" x14ac:dyDescent="0.2">
      <c r="A56" s="106" t="s">
        <v>76</v>
      </c>
      <c r="B56" s="107">
        <v>289</v>
      </c>
      <c r="C56" s="112">
        <v>307.08999999999997</v>
      </c>
      <c r="D56" s="109">
        <v>119</v>
      </c>
      <c r="E56" s="110">
        <v>304.58</v>
      </c>
      <c r="F56" s="109">
        <v>152</v>
      </c>
      <c r="G56" s="110">
        <v>308.94</v>
      </c>
      <c r="H56" s="109">
        <v>18</v>
      </c>
      <c r="I56" s="111">
        <v>308.18</v>
      </c>
      <c r="J56" s="106" t="s">
        <v>76</v>
      </c>
      <c r="K56" s="119">
        <v>452</v>
      </c>
      <c r="L56" s="124">
        <v>305.77</v>
      </c>
      <c r="M56" s="121"/>
      <c r="N56" s="92"/>
      <c r="O56" s="121">
        <v>350</v>
      </c>
      <c r="P56" s="92">
        <v>303.3</v>
      </c>
      <c r="Q56" s="121">
        <v>102</v>
      </c>
      <c r="R56" s="122">
        <v>314.26</v>
      </c>
      <c r="S56" s="123"/>
    </row>
    <row r="57" spans="1:19" s="90" customFormat="1" x14ac:dyDescent="0.2">
      <c r="A57" s="106" t="s">
        <v>77</v>
      </c>
      <c r="B57" s="107">
        <v>341</v>
      </c>
      <c r="C57" s="112">
        <v>369.59</v>
      </c>
      <c r="D57" s="109">
        <v>76</v>
      </c>
      <c r="E57" s="110">
        <v>365.69</v>
      </c>
      <c r="F57" s="109">
        <v>241</v>
      </c>
      <c r="G57" s="110">
        <v>371.01</v>
      </c>
      <c r="H57" s="109">
        <v>24</v>
      </c>
      <c r="I57" s="111">
        <v>367.71</v>
      </c>
      <c r="J57" s="106" t="s">
        <v>77</v>
      </c>
      <c r="K57" s="119">
        <v>669</v>
      </c>
      <c r="L57" s="124">
        <v>368.9</v>
      </c>
      <c r="M57" s="121"/>
      <c r="N57" s="92"/>
      <c r="O57" s="121">
        <v>554</v>
      </c>
      <c r="P57" s="92">
        <v>370.21</v>
      </c>
      <c r="Q57" s="121">
        <v>115</v>
      </c>
      <c r="R57" s="122">
        <v>362.6</v>
      </c>
      <c r="S57" s="123"/>
    </row>
    <row r="58" spans="1:19" s="90" customFormat="1" x14ac:dyDescent="0.2">
      <c r="A58" s="106" t="s">
        <v>78</v>
      </c>
      <c r="B58" s="107">
        <v>503</v>
      </c>
      <c r="C58" s="112">
        <v>436.33</v>
      </c>
      <c r="D58" s="109">
        <v>60</v>
      </c>
      <c r="E58" s="110">
        <v>432.5</v>
      </c>
      <c r="F58" s="109">
        <v>388</v>
      </c>
      <c r="G58" s="110">
        <v>436.26</v>
      </c>
      <c r="H58" s="109">
        <v>55</v>
      </c>
      <c r="I58" s="111">
        <v>440.97</v>
      </c>
      <c r="J58" s="106" t="s">
        <v>78</v>
      </c>
      <c r="K58" s="119">
        <v>888</v>
      </c>
      <c r="L58" s="124">
        <v>436.79</v>
      </c>
      <c r="M58" s="121"/>
      <c r="N58" s="92"/>
      <c r="O58" s="121">
        <v>807</v>
      </c>
      <c r="P58" s="92">
        <v>436.86</v>
      </c>
      <c r="Q58" s="121">
        <v>81</v>
      </c>
      <c r="R58" s="122">
        <v>436.09</v>
      </c>
      <c r="S58" s="123"/>
    </row>
    <row r="59" spans="1:19" s="90" customFormat="1" x14ac:dyDescent="0.2">
      <c r="A59" s="106" t="s">
        <v>79</v>
      </c>
      <c r="B59" s="107">
        <v>1311</v>
      </c>
      <c r="C59" s="112">
        <v>511.25</v>
      </c>
      <c r="D59" s="109">
        <v>360</v>
      </c>
      <c r="E59" s="110">
        <v>514.99</v>
      </c>
      <c r="F59" s="109">
        <v>842</v>
      </c>
      <c r="G59" s="110">
        <v>509.8</v>
      </c>
      <c r="H59" s="109">
        <v>109</v>
      </c>
      <c r="I59" s="111">
        <v>510.1</v>
      </c>
      <c r="J59" s="106" t="s">
        <v>79</v>
      </c>
      <c r="K59" s="119">
        <v>1054</v>
      </c>
      <c r="L59" s="124">
        <v>500.1</v>
      </c>
      <c r="M59" s="121"/>
      <c r="N59" s="92"/>
      <c r="O59" s="121">
        <v>923</v>
      </c>
      <c r="P59" s="92">
        <v>498.22</v>
      </c>
      <c r="Q59" s="121">
        <v>131</v>
      </c>
      <c r="R59" s="122">
        <v>513.33000000000004</v>
      </c>
      <c r="S59" s="123"/>
    </row>
    <row r="60" spans="1:19" s="90" customFormat="1" x14ac:dyDescent="0.2">
      <c r="A60" s="106" t="s">
        <v>80</v>
      </c>
      <c r="B60" s="107">
        <v>2312</v>
      </c>
      <c r="C60" s="112">
        <v>571.65</v>
      </c>
      <c r="D60" s="109">
        <v>781</v>
      </c>
      <c r="E60" s="110">
        <v>572.08000000000004</v>
      </c>
      <c r="F60" s="109">
        <v>1392</v>
      </c>
      <c r="G60" s="110">
        <v>571.29</v>
      </c>
      <c r="H60" s="109">
        <v>139</v>
      </c>
      <c r="I60" s="111">
        <v>572.86</v>
      </c>
      <c r="J60" s="106" t="s">
        <v>80</v>
      </c>
      <c r="K60" s="119">
        <v>531</v>
      </c>
      <c r="L60" s="124">
        <v>570.73</v>
      </c>
      <c r="M60" s="121"/>
      <c r="N60" s="92"/>
      <c r="O60" s="121">
        <v>469</v>
      </c>
      <c r="P60" s="92">
        <v>571.15</v>
      </c>
      <c r="Q60" s="121">
        <v>62</v>
      </c>
      <c r="R60" s="122">
        <v>567.6</v>
      </c>
      <c r="S60" s="123"/>
    </row>
    <row r="61" spans="1:19" s="90" customFormat="1" x14ac:dyDescent="0.2">
      <c r="A61" s="106" t="s">
        <v>81</v>
      </c>
      <c r="B61" s="107">
        <v>2650</v>
      </c>
      <c r="C61" s="112">
        <v>631.32000000000005</v>
      </c>
      <c r="D61" s="109">
        <v>938</v>
      </c>
      <c r="E61" s="110">
        <v>633.34</v>
      </c>
      <c r="F61" s="109">
        <v>1554</v>
      </c>
      <c r="G61" s="110">
        <v>630.14</v>
      </c>
      <c r="H61" s="109">
        <v>158</v>
      </c>
      <c r="I61" s="111">
        <v>630.98</v>
      </c>
      <c r="J61" s="106" t="s">
        <v>81</v>
      </c>
      <c r="K61" s="119">
        <v>496</v>
      </c>
      <c r="L61" s="124">
        <v>625.35</v>
      </c>
      <c r="M61" s="121"/>
      <c r="N61" s="92"/>
      <c r="O61" s="121">
        <v>384</v>
      </c>
      <c r="P61" s="92">
        <v>627.21</v>
      </c>
      <c r="Q61" s="121">
        <v>112</v>
      </c>
      <c r="R61" s="122">
        <v>618.99</v>
      </c>
      <c r="S61" s="123"/>
    </row>
    <row r="62" spans="1:19" s="90" customFormat="1" x14ac:dyDescent="0.2">
      <c r="A62" s="106" t="s">
        <v>82</v>
      </c>
      <c r="B62" s="107">
        <v>3264</v>
      </c>
      <c r="C62" s="112">
        <v>732.7</v>
      </c>
      <c r="D62" s="109">
        <v>1427</v>
      </c>
      <c r="E62" s="110">
        <v>733.8</v>
      </c>
      <c r="F62" s="109">
        <v>1573</v>
      </c>
      <c r="G62" s="110">
        <v>730.79</v>
      </c>
      <c r="H62" s="109">
        <v>264</v>
      </c>
      <c r="I62" s="111">
        <v>738.06</v>
      </c>
      <c r="J62" s="106" t="s">
        <v>82</v>
      </c>
      <c r="K62" s="119">
        <v>889</v>
      </c>
      <c r="L62" s="95">
        <v>735.72</v>
      </c>
      <c r="M62" s="121"/>
      <c r="N62" s="92"/>
      <c r="O62" s="121">
        <v>691</v>
      </c>
      <c r="P62" s="92">
        <v>738.55</v>
      </c>
      <c r="Q62" s="121">
        <v>198</v>
      </c>
      <c r="R62" s="122">
        <v>725.85</v>
      </c>
      <c r="S62" s="123"/>
    </row>
    <row r="63" spans="1:19" s="90" customFormat="1" x14ac:dyDescent="0.2">
      <c r="A63" s="106" t="s">
        <v>83</v>
      </c>
      <c r="B63" s="107">
        <v>2183</v>
      </c>
      <c r="C63" s="108">
        <v>858.58</v>
      </c>
      <c r="D63" s="109">
        <v>1046</v>
      </c>
      <c r="E63" s="110">
        <v>861.83</v>
      </c>
      <c r="F63" s="109">
        <v>943</v>
      </c>
      <c r="G63" s="110">
        <v>855.35</v>
      </c>
      <c r="H63" s="109">
        <v>194</v>
      </c>
      <c r="I63" s="111">
        <v>856.84</v>
      </c>
      <c r="J63" s="106" t="s">
        <v>83</v>
      </c>
      <c r="K63" s="119">
        <v>615</v>
      </c>
      <c r="L63" s="95">
        <v>868.76</v>
      </c>
      <c r="M63" s="121"/>
      <c r="N63" s="92"/>
      <c r="O63" s="121">
        <v>502</v>
      </c>
      <c r="P63" s="92">
        <v>869.94</v>
      </c>
      <c r="Q63" s="121">
        <v>113</v>
      </c>
      <c r="R63" s="122">
        <v>863.53</v>
      </c>
      <c r="S63" s="123"/>
    </row>
    <row r="64" spans="1:19" s="90" customFormat="1" x14ac:dyDescent="0.2">
      <c r="A64" s="106" t="s">
        <v>84</v>
      </c>
      <c r="B64" s="107">
        <v>1447</v>
      </c>
      <c r="C64" s="108">
        <v>992</v>
      </c>
      <c r="D64" s="109">
        <v>924</v>
      </c>
      <c r="E64" s="110">
        <v>991.34</v>
      </c>
      <c r="F64" s="109">
        <v>367</v>
      </c>
      <c r="G64" s="110">
        <v>991.14</v>
      </c>
      <c r="H64" s="109">
        <v>156</v>
      </c>
      <c r="I64" s="111">
        <v>997.93</v>
      </c>
      <c r="J64" s="106" t="s">
        <v>84</v>
      </c>
      <c r="K64" s="119">
        <v>526</v>
      </c>
      <c r="L64" s="95">
        <v>989.5</v>
      </c>
      <c r="M64" s="121"/>
      <c r="N64" s="92"/>
      <c r="O64" s="121">
        <v>454</v>
      </c>
      <c r="P64" s="92">
        <v>989.24</v>
      </c>
      <c r="Q64" s="121">
        <v>72</v>
      </c>
      <c r="R64" s="122">
        <v>991.12</v>
      </c>
      <c r="S64" s="123"/>
    </row>
    <row r="65" spans="1:19" s="90" customFormat="1" x14ac:dyDescent="0.2">
      <c r="A65" s="106" t="s">
        <v>135</v>
      </c>
      <c r="B65" s="107">
        <v>649</v>
      </c>
      <c r="C65" s="108">
        <v>1129.68</v>
      </c>
      <c r="D65" s="109">
        <v>484</v>
      </c>
      <c r="E65" s="110">
        <v>1131.26</v>
      </c>
      <c r="F65" s="109">
        <v>92</v>
      </c>
      <c r="G65" s="110">
        <v>1121.33</v>
      </c>
      <c r="H65" s="109">
        <v>73</v>
      </c>
      <c r="I65" s="111">
        <v>1129.72</v>
      </c>
      <c r="J65" s="106" t="s">
        <v>135</v>
      </c>
      <c r="K65" s="119">
        <v>249</v>
      </c>
      <c r="L65" s="95">
        <v>1135.27</v>
      </c>
      <c r="M65" s="121"/>
      <c r="N65" s="92"/>
      <c r="O65" s="121">
        <v>216</v>
      </c>
      <c r="P65" s="92">
        <v>1139.79</v>
      </c>
      <c r="Q65" s="121">
        <v>33</v>
      </c>
      <c r="R65" s="122">
        <v>1105.68</v>
      </c>
      <c r="S65" s="123"/>
    </row>
    <row r="66" spans="1:19" s="90" customFormat="1" x14ac:dyDescent="0.2">
      <c r="A66" s="106" t="s">
        <v>136</v>
      </c>
      <c r="B66" s="107">
        <v>482</v>
      </c>
      <c r="C66" s="108">
        <v>1266.6400000000001</v>
      </c>
      <c r="D66" s="109">
        <v>388</v>
      </c>
      <c r="E66" s="110">
        <v>1266.68</v>
      </c>
      <c r="F66" s="109">
        <v>54</v>
      </c>
      <c r="G66" s="110">
        <v>1264.52</v>
      </c>
      <c r="H66" s="109">
        <v>40</v>
      </c>
      <c r="I66" s="111">
        <v>1269.18</v>
      </c>
      <c r="J66" s="106" t="s">
        <v>136</v>
      </c>
      <c r="K66" s="119">
        <v>177</v>
      </c>
      <c r="L66" s="95">
        <v>1275.0899999999999</v>
      </c>
      <c r="M66" s="121"/>
      <c r="N66" s="92"/>
      <c r="O66" s="121">
        <v>158</v>
      </c>
      <c r="P66" s="92">
        <v>1275.23</v>
      </c>
      <c r="Q66" s="121">
        <v>19</v>
      </c>
      <c r="R66" s="122">
        <v>1273.8900000000001</v>
      </c>
      <c r="S66" s="123"/>
    </row>
    <row r="67" spans="1:19" s="90" customFormat="1" x14ac:dyDescent="0.2">
      <c r="A67" s="106" t="s">
        <v>137</v>
      </c>
      <c r="B67" s="107">
        <v>258</v>
      </c>
      <c r="C67" s="108">
        <v>1415.06</v>
      </c>
      <c r="D67" s="109">
        <v>189</v>
      </c>
      <c r="E67" s="110">
        <v>1412.17</v>
      </c>
      <c r="F67" s="109">
        <v>34</v>
      </c>
      <c r="G67" s="110">
        <v>1426.33</v>
      </c>
      <c r="H67" s="109">
        <v>35</v>
      </c>
      <c r="I67" s="111">
        <v>1419.74</v>
      </c>
      <c r="J67" s="106" t="s">
        <v>137</v>
      </c>
      <c r="K67" s="119">
        <v>119</v>
      </c>
      <c r="L67" s="95">
        <v>1422.01</v>
      </c>
      <c r="M67" s="121"/>
      <c r="N67" s="92"/>
      <c r="O67" s="121">
        <v>105</v>
      </c>
      <c r="P67" s="92">
        <v>1423.92</v>
      </c>
      <c r="Q67" s="121">
        <v>14</v>
      </c>
      <c r="R67" s="122">
        <v>1407.68</v>
      </c>
      <c r="S67" s="123"/>
    </row>
    <row r="68" spans="1:19" s="90" customFormat="1" x14ac:dyDescent="0.2">
      <c r="A68" s="106" t="s">
        <v>134</v>
      </c>
      <c r="B68" s="107">
        <v>320</v>
      </c>
      <c r="C68" s="108">
        <v>1774.93</v>
      </c>
      <c r="D68" s="109">
        <v>216</v>
      </c>
      <c r="E68" s="110">
        <v>1786.93</v>
      </c>
      <c r="F68" s="109">
        <v>67</v>
      </c>
      <c r="G68" s="110">
        <v>1758.92</v>
      </c>
      <c r="H68" s="109">
        <v>37</v>
      </c>
      <c r="I68" s="111">
        <v>1733.91</v>
      </c>
      <c r="J68" s="106" t="s">
        <v>134</v>
      </c>
      <c r="K68" s="119">
        <v>78</v>
      </c>
      <c r="L68" s="95">
        <v>1702.09</v>
      </c>
      <c r="M68" s="121"/>
      <c r="N68" s="92"/>
      <c r="O68" s="121">
        <v>72</v>
      </c>
      <c r="P68" s="92">
        <v>1698.7</v>
      </c>
      <c r="Q68" s="121">
        <v>6</v>
      </c>
      <c r="R68" s="122">
        <v>1742.82</v>
      </c>
      <c r="S68" s="123"/>
    </row>
    <row r="69" spans="1:19" s="90" customFormat="1" x14ac:dyDescent="0.2">
      <c r="A69" s="116" t="s">
        <v>1</v>
      </c>
      <c r="B69" s="117">
        <v>16154</v>
      </c>
      <c r="C69" s="118">
        <v>749.65</v>
      </c>
      <c r="D69" s="117">
        <v>7047</v>
      </c>
      <c r="E69" s="118">
        <v>834.76</v>
      </c>
      <c r="F69" s="117">
        <v>7793</v>
      </c>
      <c r="G69" s="118">
        <v>665.7</v>
      </c>
      <c r="H69" s="117">
        <v>1314</v>
      </c>
      <c r="I69" s="118">
        <v>791.09</v>
      </c>
      <c r="J69" s="116" t="s">
        <v>1</v>
      </c>
      <c r="K69" s="125">
        <v>7182</v>
      </c>
      <c r="L69" s="126">
        <v>628.5</v>
      </c>
      <c r="M69" s="125"/>
      <c r="N69" s="126"/>
      <c r="O69" s="125">
        <v>6055</v>
      </c>
      <c r="P69" s="126">
        <v>630.22</v>
      </c>
      <c r="Q69" s="125">
        <v>1127</v>
      </c>
      <c r="R69" s="126">
        <v>619.24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71"/>
      <c r="B71" s="271"/>
      <c r="C71" s="271"/>
      <c r="D71" s="271"/>
      <c r="E71" s="271"/>
      <c r="F71" s="271"/>
      <c r="G71" s="271"/>
      <c r="H71" s="133"/>
      <c r="I71" s="133"/>
      <c r="J71" s="272"/>
      <c r="K71" s="272"/>
      <c r="L71" s="272"/>
      <c r="M71" s="272"/>
      <c r="N71" s="272"/>
      <c r="O71" s="272"/>
      <c r="P71" s="27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87"/>
      <c r="B75" s="287"/>
      <c r="C75" s="287"/>
      <c r="D75" s="287"/>
      <c r="E75" s="287"/>
      <c r="F75" s="287"/>
      <c r="G75" s="287"/>
      <c r="H75" s="6"/>
      <c r="I75" s="46"/>
      <c r="J75" s="287"/>
      <c r="K75" s="287"/>
      <c r="L75" s="287"/>
      <c r="M75" s="287"/>
      <c r="N75" s="287"/>
      <c r="O75" s="287"/>
      <c r="P75" s="287"/>
      <c r="Q75" s="6"/>
      <c r="R75" s="46"/>
    </row>
    <row r="76" spans="1:19" ht="8.25" customHeight="1" x14ac:dyDescent="0.2">
      <c r="A76" s="287"/>
      <c r="B76" s="287"/>
      <c r="C76" s="287"/>
      <c r="D76" s="287"/>
      <c r="E76" s="287"/>
      <c r="F76" s="287"/>
      <c r="G76" s="287"/>
      <c r="H76" s="6"/>
      <c r="I76" s="46"/>
      <c r="J76" s="287"/>
      <c r="K76" s="287"/>
      <c r="L76" s="287"/>
      <c r="M76" s="287"/>
      <c r="N76" s="287"/>
      <c r="O76" s="287"/>
      <c r="P76" s="287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>
      <selection activeCell="K18" sqref="K18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82" t="s">
        <v>16</v>
      </c>
      <c r="B6" s="282"/>
      <c r="C6" s="282"/>
      <c r="D6" s="282"/>
      <c r="E6" s="282"/>
      <c r="F6" s="282"/>
      <c r="G6" s="282"/>
      <c r="H6" s="282"/>
      <c r="I6" s="282"/>
      <c r="J6" s="282" t="s">
        <v>17</v>
      </c>
      <c r="K6" s="282"/>
      <c r="L6" s="282"/>
      <c r="M6" s="282"/>
      <c r="N6" s="282"/>
      <c r="O6" s="282"/>
      <c r="P6" s="282"/>
      <c r="Q6" s="282"/>
      <c r="R6" s="282"/>
    </row>
    <row r="7" spans="1:23" ht="12.75" x14ac:dyDescent="0.2">
      <c r="A7" s="282" t="s">
        <v>15</v>
      </c>
      <c r="B7" s="282"/>
      <c r="C7" s="282"/>
      <c r="D7" s="282"/>
      <c r="E7" s="282"/>
      <c r="F7" s="282"/>
      <c r="G7" s="282"/>
      <c r="H7" s="282"/>
      <c r="I7" s="282"/>
      <c r="J7" s="282" t="s">
        <v>15</v>
      </c>
      <c r="K7" s="282"/>
      <c r="L7" s="282"/>
      <c r="M7" s="282"/>
      <c r="N7" s="282"/>
      <c r="O7" s="282"/>
      <c r="P7" s="282"/>
      <c r="Q7" s="282"/>
      <c r="R7" s="282"/>
    </row>
    <row r="8" spans="1:23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23" ht="12.75" x14ac:dyDescent="0.2">
      <c r="A9" s="288" t="s">
        <v>47</v>
      </c>
      <c r="B9" s="288"/>
      <c r="C9" s="288"/>
      <c r="D9" s="288"/>
      <c r="E9" s="288"/>
      <c r="F9" s="288"/>
      <c r="G9" s="288"/>
      <c r="H9" s="288"/>
      <c r="I9" s="28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23" ht="12.75" x14ac:dyDescent="0.2">
      <c r="A10" s="276" t="str">
        <f>'u LIPNJU 2024.-prema svotama'!A10:I10</f>
        <v>za svibanj 2024. (isplata u lipnju 2024.)</v>
      </c>
      <c r="B10" s="276"/>
      <c r="C10" s="276"/>
      <c r="D10" s="276"/>
      <c r="E10" s="276"/>
      <c r="F10" s="276"/>
      <c r="G10" s="276"/>
      <c r="H10" s="276"/>
      <c r="I10" s="276"/>
      <c r="J10" s="288" t="s">
        <v>47</v>
      </c>
      <c r="K10" s="288"/>
      <c r="L10" s="288"/>
      <c r="M10" s="288"/>
      <c r="N10" s="288"/>
      <c r="O10" s="288"/>
      <c r="P10" s="288"/>
      <c r="Q10" s="288"/>
      <c r="R10" s="288"/>
    </row>
    <row r="11" spans="1:23" ht="12" customHeight="1" x14ac:dyDescent="0.2">
      <c r="J11" s="276" t="str">
        <f>A10</f>
        <v>za svibanj 2024. (isplata u lipnju 2024.)</v>
      </c>
      <c r="K11" s="276"/>
      <c r="L11" s="276"/>
      <c r="M11" s="276"/>
      <c r="N11" s="276"/>
      <c r="O11" s="276"/>
      <c r="P11" s="276"/>
      <c r="Q11" s="276"/>
      <c r="R11" s="276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23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23" ht="30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2027</v>
      </c>
      <c r="C17" s="108">
        <v>50.05</v>
      </c>
      <c r="D17" s="109">
        <v>781</v>
      </c>
      <c r="E17" s="110">
        <v>48.79</v>
      </c>
      <c r="F17" s="109">
        <v>913</v>
      </c>
      <c r="G17" s="110">
        <v>52.39</v>
      </c>
      <c r="H17" s="109">
        <v>333</v>
      </c>
      <c r="I17" s="111">
        <v>46.59</v>
      </c>
      <c r="J17" s="106" t="s">
        <v>72</v>
      </c>
      <c r="K17" s="107" t="s">
        <v>142</v>
      </c>
      <c r="L17" s="112" t="s">
        <v>143</v>
      </c>
      <c r="M17" s="109" t="s">
        <v>142</v>
      </c>
      <c r="N17" s="110" t="s">
        <v>143</v>
      </c>
      <c r="O17" s="109" t="s">
        <v>142</v>
      </c>
      <c r="P17" s="113" t="s">
        <v>143</v>
      </c>
      <c r="Q17" s="109" t="s">
        <v>142</v>
      </c>
      <c r="R17" s="111" t="s">
        <v>143</v>
      </c>
      <c r="W17" s="97"/>
    </row>
    <row r="18" spans="1:23" s="90" customFormat="1" x14ac:dyDescent="0.2">
      <c r="A18" s="106" t="s">
        <v>73</v>
      </c>
      <c r="B18" s="107">
        <v>5885</v>
      </c>
      <c r="C18" s="112">
        <v>117.53</v>
      </c>
      <c r="D18" s="109">
        <v>2528</v>
      </c>
      <c r="E18" s="110">
        <v>124.6</v>
      </c>
      <c r="F18" s="109">
        <v>1557</v>
      </c>
      <c r="G18" s="110">
        <v>108.37</v>
      </c>
      <c r="H18" s="109">
        <v>1800</v>
      </c>
      <c r="I18" s="111">
        <v>115.52</v>
      </c>
      <c r="J18" s="106" t="s">
        <v>73</v>
      </c>
      <c r="K18" s="107">
        <v>2</v>
      </c>
      <c r="L18" s="112">
        <v>132.35</v>
      </c>
      <c r="M18" s="109" t="s">
        <v>142</v>
      </c>
      <c r="N18" s="110" t="s">
        <v>143</v>
      </c>
      <c r="O18" s="109">
        <v>2</v>
      </c>
      <c r="P18" s="110">
        <v>132.35</v>
      </c>
      <c r="Q18" s="109" t="s">
        <v>142</v>
      </c>
      <c r="R18" s="111" t="s">
        <v>143</v>
      </c>
      <c r="W18" s="131">
        <f>C34-'u LIPNJU 2024.'!F21</f>
        <v>0</v>
      </c>
    </row>
    <row r="19" spans="1:23" s="90" customFormat="1" x14ac:dyDescent="0.2">
      <c r="A19" s="106" t="s">
        <v>74</v>
      </c>
      <c r="B19" s="107">
        <v>23757</v>
      </c>
      <c r="C19" s="112">
        <v>176.93</v>
      </c>
      <c r="D19" s="109">
        <v>12161</v>
      </c>
      <c r="E19" s="110">
        <v>181.52</v>
      </c>
      <c r="F19" s="109">
        <v>3573</v>
      </c>
      <c r="G19" s="110">
        <v>172.74</v>
      </c>
      <c r="H19" s="109">
        <v>8023</v>
      </c>
      <c r="I19" s="111">
        <v>171.83</v>
      </c>
      <c r="J19" s="106" t="s">
        <v>74</v>
      </c>
      <c r="K19" s="107">
        <v>15</v>
      </c>
      <c r="L19" s="112">
        <v>171.24</v>
      </c>
      <c r="M19" s="109">
        <v>2</v>
      </c>
      <c r="N19" s="110">
        <v>162.19999999999999</v>
      </c>
      <c r="O19" s="109">
        <v>13</v>
      </c>
      <c r="P19" s="110">
        <v>172.63</v>
      </c>
      <c r="Q19" s="109" t="s">
        <v>142</v>
      </c>
      <c r="R19" s="111" t="s">
        <v>143</v>
      </c>
      <c r="W19" s="97"/>
    </row>
    <row r="20" spans="1:23" s="90" customFormat="1" x14ac:dyDescent="0.2">
      <c r="A20" s="106" t="s">
        <v>75</v>
      </c>
      <c r="B20" s="107">
        <v>72123</v>
      </c>
      <c r="C20" s="112">
        <v>233.47</v>
      </c>
      <c r="D20" s="109">
        <v>39821</v>
      </c>
      <c r="E20" s="110">
        <v>234.86</v>
      </c>
      <c r="F20" s="109">
        <v>9599</v>
      </c>
      <c r="G20" s="110">
        <v>237.45</v>
      </c>
      <c r="H20" s="109">
        <v>22703</v>
      </c>
      <c r="I20" s="111">
        <v>229.35</v>
      </c>
      <c r="J20" s="106" t="s">
        <v>75</v>
      </c>
      <c r="K20" s="107">
        <v>51</v>
      </c>
      <c r="L20" s="112">
        <v>237.44</v>
      </c>
      <c r="M20" s="109">
        <v>1</v>
      </c>
      <c r="N20" s="110">
        <v>230.95</v>
      </c>
      <c r="O20" s="109">
        <v>44</v>
      </c>
      <c r="P20" s="110">
        <v>238.52</v>
      </c>
      <c r="Q20" s="109">
        <v>6</v>
      </c>
      <c r="R20" s="111">
        <v>230.59</v>
      </c>
      <c r="W20" s="97"/>
    </row>
    <row r="21" spans="1:23" s="90" customFormat="1" x14ac:dyDescent="0.2">
      <c r="A21" s="106" t="s">
        <v>76</v>
      </c>
      <c r="B21" s="107">
        <v>88937</v>
      </c>
      <c r="C21" s="112">
        <v>306.98</v>
      </c>
      <c r="D21" s="109">
        <v>51515</v>
      </c>
      <c r="E21" s="110">
        <v>307.60000000000002</v>
      </c>
      <c r="F21" s="109">
        <v>18158</v>
      </c>
      <c r="G21" s="110">
        <v>307.39999999999998</v>
      </c>
      <c r="H21" s="109">
        <v>19264</v>
      </c>
      <c r="I21" s="111">
        <v>304.91000000000003</v>
      </c>
      <c r="J21" s="106" t="s">
        <v>76</v>
      </c>
      <c r="K21" s="107">
        <v>100</v>
      </c>
      <c r="L21" s="112">
        <v>310.01</v>
      </c>
      <c r="M21" s="109" t="s">
        <v>142</v>
      </c>
      <c r="N21" s="110" t="s">
        <v>143</v>
      </c>
      <c r="O21" s="109">
        <v>86</v>
      </c>
      <c r="P21" s="110">
        <v>311.26</v>
      </c>
      <c r="Q21" s="109">
        <v>14</v>
      </c>
      <c r="R21" s="111">
        <v>302.32</v>
      </c>
      <c r="W21" s="97"/>
    </row>
    <row r="22" spans="1:23" s="90" customFormat="1" x14ac:dyDescent="0.2">
      <c r="A22" s="106" t="s">
        <v>77</v>
      </c>
      <c r="B22" s="107">
        <v>112195</v>
      </c>
      <c r="C22" s="112">
        <v>370.22</v>
      </c>
      <c r="D22" s="109">
        <v>76995</v>
      </c>
      <c r="E22" s="110">
        <v>370.44</v>
      </c>
      <c r="F22" s="109">
        <v>16312</v>
      </c>
      <c r="G22" s="110">
        <v>367.04</v>
      </c>
      <c r="H22" s="109">
        <v>18888</v>
      </c>
      <c r="I22" s="111">
        <v>372.03</v>
      </c>
      <c r="J22" s="106" t="s">
        <v>77</v>
      </c>
      <c r="K22" s="107">
        <v>324</v>
      </c>
      <c r="L22" s="112">
        <v>381.4</v>
      </c>
      <c r="M22" s="109">
        <v>5</v>
      </c>
      <c r="N22" s="110">
        <v>392.21</v>
      </c>
      <c r="O22" s="109">
        <v>179</v>
      </c>
      <c r="P22" s="110">
        <v>379.56</v>
      </c>
      <c r="Q22" s="109">
        <v>140</v>
      </c>
      <c r="R22" s="111">
        <v>383.37</v>
      </c>
      <c r="W22" s="97"/>
    </row>
    <row r="23" spans="1:23" s="90" customFormat="1" x14ac:dyDescent="0.2">
      <c r="A23" s="106" t="s">
        <v>78</v>
      </c>
      <c r="B23" s="107">
        <v>133571</v>
      </c>
      <c r="C23" s="112">
        <v>432.68</v>
      </c>
      <c r="D23" s="109">
        <v>88606</v>
      </c>
      <c r="E23" s="110">
        <v>434.6</v>
      </c>
      <c r="F23" s="109">
        <v>15407</v>
      </c>
      <c r="G23" s="110">
        <v>428.65</v>
      </c>
      <c r="H23" s="109">
        <v>29558</v>
      </c>
      <c r="I23" s="111">
        <v>429</v>
      </c>
      <c r="J23" s="106" t="s">
        <v>78</v>
      </c>
      <c r="K23" s="107">
        <v>1928</v>
      </c>
      <c r="L23" s="112">
        <v>435.32</v>
      </c>
      <c r="M23" s="109">
        <v>24</v>
      </c>
      <c r="N23" s="110">
        <v>419.08</v>
      </c>
      <c r="O23" s="109">
        <v>1441</v>
      </c>
      <c r="P23" s="110">
        <v>436.11</v>
      </c>
      <c r="Q23" s="109">
        <v>463</v>
      </c>
      <c r="R23" s="111">
        <v>433.71</v>
      </c>
      <c r="W23" s="97"/>
    </row>
    <row r="24" spans="1:23" s="90" customFormat="1" x14ac:dyDescent="0.2">
      <c r="A24" s="106" t="s">
        <v>79</v>
      </c>
      <c r="B24" s="107">
        <v>123092</v>
      </c>
      <c r="C24" s="112">
        <v>507.82</v>
      </c>
      <c r="D24" s="109">
        <v>94372</v>
      </c>
      <c r="E24" s="110">
        <v>508.34</v>
      </c>
      <c r="F24" s="109">
        <v>10751</v>
      </c>
      <c r="G24" s="110">
        <v>510.14</v>
      </c>
      <c r="H24" s="109">
        <v>17969</v>
      </c>
      <c r="I24" s="111">
        <v>503.73</v>
      </c>
      <c r="J24" s="106" t="s">
        <v>79</v>
      </c>
      <c r="K24" s="107">
        <v>5297</v>
      </c>
      <c r="L24" s="112">
        <v>517.42999999999995</v>
      </c>
      <c r="M24" s="109">
        <v>1844</v>
      </c>
      <c r="N24" s="110">
        <v>525.99</v>
      </c>
      <c r="O24" s="109">
        <v>2943</v>
      </c>
      <c r="P24" s="110">
        <v>514.51</v>
      </c>
      <c r="Q24" s="109">
        <v>510</v>
      </c>
      <c r="R24" s="111">
        <v>503.35</v>
      </c>
      <c r="W24" s="97"/>
    </row>
    <row r="25" spans="1:23" s="90" customFormat="1" x14ac:dyDescent="0.2">
      <c r="A25" s="106" t="s">
        <v>80</v>
      </c>
      <c r="B25" s="107">
        <v>85782</v>
      </c>
      <c r="C25" s="112">
        <v>568.49</v>
      </c>
      <c r="D25" s="109">
        <v>69964</v>
      </c>
      <c r="E25" s="110">
        <v>568.59</v>
      </c>
      <c r="F25" s="109">
        <v>4762</v>
      </c>
      <c r="G25" s="110">
        <v>565.1</v>
      </c>
      <c r="H25" s="109">
        <v>11056</v>
      </c>
      <c r="I25" s="111">
        <v>569.29999999999995</v>
      </c>
      <c r="J25" s="106" t="s">
        <v>80</v>
      </c>
      <c r="K25" s="107">
        <v>4756</v>
      </c>
      <c r="L25" s="112">
        <v>566.94000000000005</v>
      </c>
      <c r="M25" s="109">
        <v>1206</v>
      </c>
      <c r="N25" s="110">
        <v>564.6</v>
      </c>
      <c r="O25" s="109">
        <v>3098</v>
      </c>
      <c r="P25" s="110">
        <v>567.65</v>
      </c>
      <c r="Q25" s="109">
        <v>452</v>
      </c>
      <c r="R25" s="111">
        <v>568.35</v>
      </c>
      <c r="W25" s="97"/>
    </row>
    <row r="26" spans="1:23" s="90" customFormat="1" x14ac:dyDescent="0.2">
      <c r="A26" s="106" t="s">
        <v>81</v>
      </c>
      <c r="B26" s="107">
        <v>80189</v>
      </c>
      <c r="C26" s="112">
        <v>633.32000000000005</v>
      </c>
      <c r="D26" s="109">
        <v>67556</v>
      </c>
      <c r="E26" s="110">
        <v>633.58000000000004</v>
      </c>
      <c r="F26" s="109">
        <v>2940</v>
      </c>
      <c r="G26" s="110">
        <v>631.54999999999995</v>
      </c>
      <c r="H26" s="109">
        <v>9693</v>
      </c>
      <c r="I26" s="111">
        <v>632.07000000000005</v>
      </c>
      <c r="J26" s="106" t="s">
        <v>81</v>
      </c>
      <c r="K26" s="107">
        <v>4190</v>
      </c>
      <c r="L26" s="112">
        <v>634.4</v>
      </c>
      <c r="M26" s="109">
        <v>673</v>
      </c>
      <c r="N26" s="110">
        <v>631.98</v>
      </c>
      <c r="O26" s="109">
        <v>3139</v>
      </c>
      <c r="P26" s="110">
        <v>634.74</v>
      </c>
      <c r="Q26" s="109">
        <v>378</v>
      </c>
      <c r="R26" s="111">
        <v>635.94000000000005</v>
      </c>
      <c r="W26" s="97"/>
    </row>
    <row r="27" spans="1:23" s="90" customFormat="1" x14ac:dyDescent="0.2">
      <c r="A27" s="106" t="s">
        <v>82</v>
      </c>
      <c r="B27" s="107">
        <v>96413</v>
      </c>
      <c r="C27" s="108">
        <v>729.83</v>
      </c>
      <c r="D27" s="109">
        <v>84721</v>
      </c>
      <c r="E27" s="110">
        <v>730.24</v>
      </c>
      <c r="F27" s="109">
        <v>1970</v>
      </c>
      <c r="G27" s="110">
        <v>722.9</v>
      </c>
      <c r="H27" s="109">
        <v>9722</v>
      </c>
      <c r="I27" s="111">
        <v>727.64</v>
      </c>
      <c r="J27" s="106" t="s">
        <v>82</v>
      </c>
      <c r="K27" s="107">
        <v>6439</v>
      </c>
      <c r="L27" s="108">
        <v>733.31</v>
      </c>
      <c r="M27" s="109">
        <v>343</v>
      </c>
      <c r="N27" s="110">
        <v>714.44</v>
      </c>
      <c r="O27" s="109">
        <v>5154</v>
      </c>
      <c r="P27" s="110">
        <v>733.05</v>
      </c>
      <c r="Q27" s="109">
        <v>942</v>
      </c>
      <c r="R27" s="111">
        <v>741.63</v>
      </c>
      <c r="W27" s="97"/>
    </row>
    <row r="28" spans="1:23" s="90" customFormat="1" x14ac:dyDescent="0.2">
      <c r="A28" s="106" t="s">
        <v>83</v>
      </c>
      <c r="B28" s="107">
        <v>54922</v>
      </c>
      <c r="C28" s="108">
        <v>858.31</v>
      </c>
      <c r="D28" s="109">
        <v>49616</v>
      </c>
      <c r="E28" s="110">
        <v>858.3</v>
      </c>
      <c r="F28" s="109">
        <v>716</v>
      </c>
      <c r="G28" s="110">
        <v>856.78</v>
      </c>
      <c r="H28" s="109">
        <v>4590</v>
      </c>
      <c r="I28" s="111">
        <v>858.73</v>
      </c>
      <c r="J28" s="106" t="s">
        <v>83</v>
      </c>
      <c r="K28" s="107">
        <v>5499</v>
      </c>
      <c r="L28" s="108">
        <v>863.85</v>
      </c>
      <c r="M28" s="109">
        <v>124</v>
      </c>
      <c r="N28" s="110">
        <v>854.16</v>
      </c>
      <c r="O28" s="109">
        <v>4298</v>
      </c>
      <c r="P28" s="110">
        <v>862.78</v>
      </c>
      <c r="Q28" s="109">
        <v>1077</v>
      </c>
      <c r="R28" s="111">
        <v>869.27</v>
      </c>
      <c r="W28" s="97"/>
    </row>
    <row r="29" spans="1:23" s="90" customFormat="1" x14ac:dyDescent="0.2">
      <c r="A29" s="106" t="s">
        <v>84</v>
      </c>
      <c r="B29" s="107">
        <v>31822</v>
      </c>
      <c r="C29" s="108">
        <v>983.18</v>
      </c>
      <c r="D29" s="109">
        <v>28527</v>
      </c>
      <c r="E29" s="110">
        <v>982.01</v>
      </c>
      <c r="F29" s="109">
        <v>345</v>
      </c>
      <c r="G29" s="110">
        <v>992</v>
      </c>
      <c r="H29" s="109">
        <v>2950</v>
      </c>
      <c r="I29" s="111">
        <v>993.5</v>
      </c>
      <c r="J29" s="106" t="s">
        <v>84</v>
      </c>
      <c r="K29" s="107">
        <v>6876</v>
      </c>
      <c r="L29" s="108">
        <v>1002.46</v>
      </c>
      <c r="M29" s="109">
        <v>100</v>
      </c>
      <c r="N29" s="110">
        <v>996.43</v>
      </c>
      <c r="O29" s="109">
        <v>5659</v>
      </c>
      <c r="P29" s="110">
        <v>1002.62</v>
      </c>
      <c r="Q29" s="109">
        <v>1117</v>
      </c>
      <c r="R29" s="111">
        <v>1002.2</v>
      </c>
      <c r="W29" s="97"/>
    </row>
    <row r="30" spans="1:23" s="90" customFormat="1" x14ac:dyDescent="0.2">
      <c r="A30" s="106" t="s">
        <v>135</v>
      </c>
      <c r="B30" s="107">
        <v>13513</v>
      </c>
      <c r="C30" s="108">
        <v>1130.48</v>
      </c>
      <c r="D30" s="109">
        <v>11338</v>
      </c>
      <c r="E30" s="110">
        <v>1129.55</v>
      </c>
      <c r="F30" s="109">
        <v>163</v>
      </c>
      <c r="G30" s="110">
        <v>1128.0999999999999</v>
      </c>
      <c r="H30" s="109">
        <v>2012</v>
      </c>
      <c r="I30" s="111">
        <v>1135.9000000000001</v>
      </c>
      <c r="J30" s="106" t="s">
        <v>135</v>
      </c>
      <c r="K30" s="107">
        <v>4379</v>
      </c>
      <c r="L30" s="108">
        <v>1136.44</v>
      </c>
      <c r="M30" s="109">
        <v>47</v>
      </c>
      <c r="N30" s="110">
        <v>1136.96</v>
      </c>
      <c r="O30" s="109">
        <v>3337</v>
      </c>
      <c r="P30" s="110">
        <v>1133.76</v>
      </c>
      <c r="Q30" s="109">
        <v>995</v>
      </c>
      <c r="R30" s="111">
        <v>1145.42</v>
      </c>
      <c r="W30" s="97"/>
    </row>
    <row r="31" spans="1:23" s="90" customFormat="1" x14ac:dyDescent="0.2">
      <c r="A31" s="106" t="s">
        <v>136</v>
      </c>
      <c r="B31" s="107">
        <v>8212</v>
      </c>
      <c r="C31" s="108">
        <v>1267.9000000000001</v>
      </c>
      <c r="D31" s="109">
        <v>7492</v>
      </c>
      <c r="E31" s="110">
        <v>1268.1300000000001</v>
      </c>
      <c r="F31" s="109">
        <v>85</v>
      </c>
      <c r="G31" s="110">
        <v>1261.6500000000001</v>
      </c>
      <c r="H31" s="109">
        <v>635</v>
      </c>
      <c r="I31" s="111">
        <v>1266.02</v>
      </c>
      <c r="J31" s="106" t="s">
        <v>136</v>
      </c>
      <c r="K31" s="107">
        <v>7063</v>
      </c>
      <c r="L31" s="108">
        <v>1265.6500000000001</v>
      </c>
      <c r="M31" s="109">
        <v>53</v>
      </c>
      <c r="N31" s="110">
        <v>1257.54</v>
      </c>
      <c r="O31" s="109">
        <v>6052</v>
      </c>
      <c r="P31" s="110">
        <v>1264.32</v>
      </c>
      <c r="Q31" s="109">
        <v>958</v>
      </c>
      <c r="R31" s="111">
        <v>1274.44</v>
      </c>
      <c r="W31" s="97"/>
    </row>
    <row r="32" spans="1:23" s="90" customFormat="1" x14ac:dyDescent="0.2">
      <c r="A32" s="106" t="s">
        <v>137</v>
      </c>
      <c r="B32" s="107">
        <v>5424</v>
      </c>
      <c r="C32" s="108">
        <v>1421.76</v>
      </c>
      <c r="D32" s="109">
        <v>5018</v>
      </c>
      <c r="E32" s="110">
        <v>1422.11</v>
      </c>
      <c r="F32" s="109">
        <v>53</v>
      </c>
      <c r="G32" s="110">
        <v>1409.29</v>
      </c>
      <c r="H32" s="109">
        <v>353</v>
      </c>
      <c r="I32" s="111">
        <v>1418.68</v>
      </c>
      <c r="J32" s="106" t="s">
        <v>137</v>
      </c>
      <c r="K32" s="107">
        <v>4575</v>
      </c>
      <c r="L32" s="108">
        <v>1427.67</v>
      </c>
      <c r="M32" s="109">
        <v>28</v>
      </c>
      <c r="N32" s="110">
        <v>1435.75</v>
      </c>
      <c r="O32" s="109">
        <v>3185</v>
      </c>
      <c r="P32" s="110">
        <v>1422.12</v>
      </c>
      <c r="Q32" s="109">
        <v>1362</v>
      </c>
      <c r="R32" s="111">
        <v>1440.46</v>
      </c>
      <c r="W32" s="97"/>
    </row>
    <row r="33" spans="1:23" s="90" customFormat="1" x14ac:dyDescent="0.2">
      <c r="A33" s="106" t="s">
        <v>134</v>
      </c>
      <c r="B33" s="107">
        <v>7228</v>
      </c>
      <c r="C33" s="108">
        <v>1765.09</v>
      </c>
      <c r="D33" s="109">
        <v>6853</v>
      </c>
      <c r="E33" s="110">
        <v>1764.89</v>
      </c>
      <c r="F33" s="109">
        <v>31</v>
      </c>
      <c r="G33" s="110">
        <v>1774.22</v>
      </c>
      <c r="H33" s="109">
        <v>344</v>
      </c>
      <c r="I33" s="111">
        <v>1768.16</v>
      </c>
      <c r="J33" s="106" t="s">
        <v>134</v>
      </c>
      <c r="K33" s="107">
        <v>20152</v>
      </c>
      <c r="L33" s="108">
        <v>1764.45</v>
      </c>
      <c r="M33" s="109">
        <v>35</v>
      </c>
      <c r="N33" s="110">
        <v>1725.23</v>
      </c>
      <c r="O33" s="109">
        <v>13405</v>
      </c>
      <c r="P33" s="110">
        <v>1771.81</v>
      </c>
      <c r="Q33" s="109">
        <v>6712</v>
      </c>
      <c r="R33" s="111">
        <v>1749.97</v>
      </c>
      <c r="W33" s="97"/>
    </row>
    <row r="34" spans="1:23" s="90" customFormat="1" x14ac:dyDescent="0.2">
      <c r="A34" s="116" t="s">
        <v>1</v>
      </c>
      <c r="B34" s="117">
        <v>945092</v>
      </c>
      <c r="C34" s="118">
        <v>534.84</v>
      </c>
      <c r="D34" s="117">
        <v>697864</v>
      </c>
      <c r="E34" s="118">
        <v>572.25</v>
      </c>
      <c r="F34" s="117">
        <v>87335</v>
      </c>
      <c r="G34" s="118">
        <v>390.67</v>
      </c>
      <c r="H34" s="117">
        <v>159893</v>
      </c>
      <c r="I34" s="118">
        <v>450.35</v>
      </c>
      <c r="J34" s="116" t="s">
        <v>1</v>
      </c>
      <c r="K34" s="117">
        <v>71646</v>
      </c>
      <c r="L34" s="118">
        <v>1137.17</v>
      </c>
      <c r="M34" s="117">
        <v>4485</v>
      </c>
      <c r="N34" s="118">
        <v>615.39</v>
      </c>
      <c r="O34" s="117">
        <v>52035</v>
      </c>
      <c r="P34" s="118">
        <v>1131.49</v>
      </c>
      <c r="Q34" s="117">
        <v>15126</v>
      </c>
      <c r="R34" s="118">
        <v>1311.43</v>
      </c>
      <c r="W34" s="97"/>
    </row>
    <row r="35" spans="1:23" s="90" customFormat="1" ht="9" customHeight="1" x14ac:dyDescent="0.2">
      <c r="A35" s="283"/>
      <c r="B35" s="283"/>
      <c r="C35" s="283"/>
      <c r="D35" s="283"/>
      <c r="E35" s="283"/>
      <c r="F35" s="283"/>
      <c r="G35" s="283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87"/>
      <c r="B38" s="287"/>
      <c r="C38" s="287"/>
      <c r="D38" s="287"/>
      <c r="E38" s="287"/>
      <c r="F38" s="287"/>
      <c r="G38" s="287"/>
      <c r="H38" s="62"/>
      <c r="I38" s="45"/>
      <c r="J38" s="287"/>
      <c r="K38" s="287"/>
      <c r="L38" s="287"/>
      <c r="M38" s="287"/>
      <c r="N38" s="287"/>
      <c r="O38" s="287"/>
      <c r="P38" s="287"/>
    </row>
    <row r="39" spans="1:23" ht="6.75" hidden="1" customHeight="1" x14ac:dyDescent="0.2">
      <c r="A39" s="287"/>
      <c r="B39" s="287"/>
      <c r="C39" s="287"/>
      <c r="D39" s="287"/>
      <c r="E39" s="287"/>
      <c r="F39" s="287"/>
      <c r="G39" s="287"/>
      <c r="H39" s="19"/>
      <c r="I39" s="20"/>
      <c r="J39" s="287"/>
      <c r="K39" s="287"/>
      <c r="L39" s="287"/>
      <c r="M39" s="287"/>
      <c r="N39" s="287"/>
      <c r="O39" s="287"/>
      <c r="P39" s="287"/>
    </row>
    <row r="40" spans="1:23" ht="12.75" x14ac:dyDescent="0.2">
      <c r="A40" s="282" t="s">
        <v>16</v>
      </c>
      <c r="B40" s="282"/>
      <c r="C40" s="282"/>
      <c r="D40" s="282"/>
      <c r="E40" s="282"/>
      <c r="F40" s="282"/>
      <c r="G40" s="282"/>
      <c r="H40" s="282"/>
      <c r="I40" s="282"/>
      <c r="J40" s="282" t="s">
        <v>18</v>
      </c>
      <c r="K40" s="282"/>
      <c r="L40" s="282"/>
      <c r="M40" s="282"/>
      <c r="N40" s="282"/>
      <c r="O40" s="282"/>
      <c r="P40" s="282"/>
      <c r="Q40" s="282"/>
      <c r="R40" s="282"/>
    </row>
    <row r="41" spans="1:23" ht="12.75" x14ac:dyDescent="0.2">
      <c r="A41" s="282" t="s">
        <v>15</v>
      </c>
      <c r="B41" s="282"/>
      <c r="C41" s="282"/>
      <c r="D41" s="282"/>
      <c r="E41" s="282"/>
      <c r="F41" s="282"/>
      <c r="G41" s="282"/>
      <c r="H41" s="282"/>
      <c r="I41" s="282"/>
      <c r="J41" s="282" t="s">
        <v>19</v>
      </c>
      <c r="K41" s="282"/>
      <c r="L41" s="282"/>
      <c r="M41" s="282"/>
      <c r="N41" s="282"/>
      <c r="O41" s="282"/>
      <c r="P41" s="282"/>
      <c r="Q41" s="282"/>
      <c r="R41" s="282"/>
    </row>
    <row r="42" spans="1:23" ht="12.75" x14ac:dyDescent="0.2">
      <c r="A42" s="282" t="s">
        <v>9</v>
      </c>
      <c r="B42" s="282"/>
      <c r="C42" s="282"/>
      <c r="D42" s="282"/>
      <c r="E42" s="282"/>
      <c r="F42" s="282"/>
      <c r="G42" s="282"/>
      <c r="H42" s="282"/>
      <c r="I42" s="282"/>
      <c r="J42" s="282" t="s">
        <v>49</v>
      </c>
      <c r="K42" s="282"/>
      <c r="L42" s="282"/>
      <c r="M42" s="282"/>
      <c r="N42" s="282"/>
      <c r="O42" s="282"/>
      <c r="P42" s="282"/>
      <c r="Q42" s="282"/>
      <c r="R42" s="282"/>
    </row>
    <row r="43" spans="1:23" ht="12.75" x14ac:dyDescent="0.2">
      <c r="A43" s="282" t="s">
        <v>46</v>
      </c>
      <c r="B43" s="282"/>
      <c r="C43" s="282"/>
      <c r="D43" s="282"/>
      <c r="E43" s="282"/>
      <c r="F43" s="282"/>
      <c r="G43" s="282"/>
      <c r="H43" s="282"/>
      <c r="I43" s="282"/>
      <c r="J43" s="282" t="s">
        <v>50</v>
      </c>
      <c r="K43" s="282"/>
      <c r="L43" s="282"/>
      <c r="M43" s="282"/>
      <c r="N43" s="282"/>
      <c r="O43" s="282"/>
      <c r="P43" s="282"/>
      <c r="Q43" s="282"/>
      <c r="R43" s="282"/>
    </row>
    <row r="44" spans="1:23" ht="12.75" x14ac:dyDescent="0.2">
      <c r="A44" s="288" t="s">
        <v>47</v>
      </c>
      <c r="B44" s="288"/>
      <c r="C44" s="288"/>
      <c r="D44" s="288"/>
      <c r="E44" s="288"/>
      <c r="F44" s="288"/>
      <c r="G44" s="288"/>
      <c r="H44" s="288"/>
      <c r="I44" s="288"/>
      <c r="J44" s="288" t="s">
        <v>47</v>
      </c>
      <c r="K44" s="288"/>
      <c r="L44" s="288"/>
      <c r="M44" s="288"/>
      <c r="N44" s="288"/>
      <c r="O44" s="288"/>
      <c r="P44" s="288"/>
      <c r="Q44" s="288"/>
      <c r="R44" s="288"/>
    </row>
    <row r="45" spans="1:23" ht="12.75" customHeight="1" x14ac:dyDescent="0.2">
      <c r="A45" s="276" t="str">
        <f>A10</f>
        <v>za svibanj 2024. (isplata u lipnju 2024.)</v>
      </c>
      <c r="B45" s="276"/>
      <c r="C45" s="276"/>
      <c r="D45" s="276"/>
      <c r="E45" s="276"/>
      <c r="F45" s="276"/>
      <c r="G45" s="276"/>
      <c r="H45" s="276"/>
      <c r="I45" s="276"/>
      <c r="J45" s="276" t="str">
        <f>A10</f>
        <v>za svibanj 2024. (isplata u lipnju 2024.)</v>
      </c>
      <c r="K45" s="276"/>
      <c r="L45" s="276"/>
      <c r="M45" s="276"/>
      <c r="N45" s="276"/>
      <c r="O45" s="276"/>
      <c r="P45" s="276"/>
      <c r="Q45" s="276"/>
      <c r="R45" s="276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73" t="s">
        <v>89</v>
      </c>
      <c r="B47" s="278" t="s">
        <v>6</v>
      </c>
      <c r="C47" s="279"/>
      <c r="D47" s="279"/>
      <c r="E47" s="279"/>
      <c r="F47" s="279"/>
      <c r="G47" s="279"/>
      <c r="H47" s="279"/>
      <c r="I47" s="280"/>
      <c r="J47" s="273" t="s">
        <v>89</v>
      </c>
      <c r="K47" s="278" t="s">
        <v>6</v>
      </c>
      <c r="L47" s="279"/>
      <c r="M47" s="279"/>
      <c r="N47" s="279"/>
      <c r="O47" s="279"/>
      <c r="P47" s="279"/>
      <c r="Q47" s="279"/>
      <c r="R47" s="280"/>
    </row>
    <row r="48" spans="1:23" x14ac:dyDescent="0.2">
      <c r="A48" s="274"/>
      <c r="B48" s="278" t="s">
        <v>1</v>
      </c>
      <c r="C48" s="280"/>
      <c r="D48" s="278" t="s">
        <v>7</v>
      </c>
      <c r="E48" s="280"/>
      <c r="F48" s="278" t="s">
        <v>45</v>
      </c>
      <c r="G48" s="280"/>
      <c r="H48" s="278" t="s">
        <v>8</v>
      </c>
      <c r="I48" s="280"/>
      <c r="J48" s="274"/>
      <c r="K48" s="278" t="s">
        <v>1</v>
      </c>
      <c r="L48" s="280"/>
      <c r="M48" s="278" t="s">
        <v>7</v>
      </c>
      <c r="N48" s="280"/>
      <c r="O48" s="278" t="s">
        <v>45</v>
      </c>
      <c r="P48" s="280"/>
      <c r="Q48" s="278" t="s">
        <v>8</v>
      </c>
      <c r="R48" s="280"/>
    </row>
    <row r="49" spans="1:23" ht="33" customHeight="1" x14ac:dyDescent="0.2">
      <c r="A49" s="27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7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142</v>
      </c>
      <c r="C51" s="120" t="s">
        <v>143</v>
      </c>
      <c r="D51" s="121" t="s">
        <v>142</v>
      </c>
      <c r="E51" s="92" t="s">
        <v>143</v>
      </c>
      <c r="F51" s="121" t="s">
        <v>142</v>
      </c>
      <c r="G51" s="92" t="s">
        <v>143</v>
      </c>
      <c r="H51" s="121" t="s">
        <v>142</v>
      </c>
      <c r="I51" s="122" t="s">
        <v>143</v>
      </c>
      <c r="J51" s="106" t="s">
        <v>72</v>
      </c>
      <c r="K51" s="119">
        <v>20</v>
      </c>
      <c r="L51" s="95">
        <v>38.86</v>
      </c>
      <c r="M51" s="121"/>
      <c r="N51" s="92"/>
      <c r="O51" s="121">
        <v>19</v>
      </c>
      <c r="P51" s="92">
        <v>37.92</v>
      </c>
      <c r="Q51" s="121">
        <v>1</v>
      </c>
      <c r="R51" s="122">
        <v>56.7</v>
      </c>
      <c r="W51" s="97"/>
    </row>
    <row r="52" spans="1:23" s="90" customFormat="1" x14ac:dyDescent="0.2">
      <c r="A52" s="106" t="s">
        <v>73</v>
      </c>
      <c r="B52" s="119">
        <v>2</v>
      </c>
      <c r="C52" s="120">
        <v>130.91</v>
      </c>
      <c r="D52" s="121" t="s">
        <v>142</v>
      </c>
      <c r="E52" s="92" t="s">
        <v>143</v>
      </c>
      <c r="F52" s="121">
        <v>2</v>
      </c>
      <c r="G52" s="92">
        <v>130.91</v>
      </c>
      <c r="H52" s="121" t="s">
        <v>142</v>
      </c>
      <c r="I52" s="122" t="s">
        <v>143</v>
      </c>
      <c r="J52" s="106" t="s">
        <v>73</v>
      </c>
      <c r="K52" s="119">
        <v>68</v>
      </c>
      <c r="L52" s="95">
        <v>110.23</v>
      </c>
      <c r="M52" s="121"/>
      <c r="N52" s="92"/>
      <c r="O52" s="121">
        <v>59</v>
      </c>
      <c r="P52" s="92">
        <v>110.22</v>
      </c>
      <c r="Q52" s="121">
        <v>9</v>
      </c>
      <c r="R52" s="122">
        <v>110.29</v>
      </c>
      <c r="S52" s="123"/>
      <c r="W52" s="97"/>
    </row>
    <row r="53" spans="1:23" s="90" customFormat="1" x14ac:dyDescent="0.2">
      <c r="A53" s="106" t="s">
        <v>74</v>
      </c>
      <c r="B53" s="119">
        <v>26</v>
      </c>
      <c r="C53" s="120">
        <v>176.88</v>
      </c>
      <c r="D53" s="121" t="s">
        <v>142</v>
      </c>
      <c r="E53" s="92" t="s">
        <v>143</v>
      </c>
      <c r="F53" s="121">
        <v>24</v>
      </c>
      <c r="G53" s="92">
        <v>177.13</v>
      </c>
      <c r="H53" s="121">
        <v>2</v>
      </c>
      <c r="I53" s="122">
        <v>173.87</v>
      </c>
      <c r="J53" s="106" t="s">
        <v>74</v>
      </c>
      <c r="K53" s="119">
        <v>134</v>
      </c>
      <c r="L53" s="124">
        <v>171.06</v>
      </c>
      <c r="M53" s="121"/>
      <c r="N53" s="92"/>
      <c r="O53" s="121">
        <v>116</v>
      </c>
      <c r="P53" s="92">
        <v>170.29</v>
      </c>
      <c r="Q53" s="121">
        <v>18</v>
      </c>
      <c r="R53" s="122">
        <v>176.03</v>
      </c>
      <c r="S53" s="123"/>
      <c r="W53" s="97"/>
    </row>
    <row r="54" spans="1:23" s="90" customFormat="1" x14ac:dyDescent="0.2">
      <c r="A54" s="106" t="s">
        <v>75</v>
      </c>
      <c r="B54" s="119">
        <v>103</v>
      </c>
      <c r="C54" s="120">
        <v>247.4</v>
      </c>
      <c r="D54" s="121">
        <v>34</v>
      </c>
      <c r="E54" s="92">
        <v>255.14</v>
      </c>
      <c r="F54" s="121">
        <v>64</v>
      </c>
      <c r="G54" s="92">
        <v>244.23</v>
      </c>
      <c r="H54" s="121">
        <v>5</v>
      </c>
      <c r="I54" s="122">
        <v>235.26</v>
      </c>
      <c r="J54" s="106" t="s">
        <v>75</v>
      </c>
      <c r="K54" s="119">
        <v>217</v>
      </c>
      <c r="L54" s="124">
        <v>231.72</v>
      </c>
      <c r="M54" s="121"/>
      <c r="N54" s="92"/>
      <c r="O54" s="121">
        <v>176</v>
      </c>
      <c r="P54" s="92">
        <v>232.82</v>
      </c>
      <c r="Q54" s="121">
        <v>41</v>
      </c>
      <c r="R54" s="122">
        <v>226.97</v>
      </c>
      <c r="S54" s="123"/>
      <c r="W54" s="97"/>
    </row>
    <row r="55" spans="1:23" s="90" customFormat="1" x14ac:dyDescent="0.2">
      <c r="A55" s="106" t="s">
        <v>76</v>
      </c>
      <c r="B55" s="119">
        <v>282</v>
      </c>
      <c r="C55" s="120">
        <v>307.14999999999998</v>
      </c>
      <c r="D55" s="121">
        <v>112</v>
      </c>
      <c r="E55" s="92">
        <v>304.55</v>
      </c>
      <c r="F55" s="121">
        <v>152</v>
      </c>
      <c r="G55" s="92">
        <v>308.94</v>
      </c>
      <c r="H55" s="121">
        <v>18</v>
      </c>
      <c r="I55" s="122">
        <v>308.18</v>
      </c>
      <c r="J55" s="106" t="s">
        <v>76</v>
      </c>
      <c r="K55" s="119">
        <v>452</v>
      </c>
      <c r="L55" s="124">
        <v>305.77</v>
      </c>
      <c r="M55" s="121"/>
      <c r="N55" s="92"/>
      <c r="O55" s="121">
        <v>350</v>
      </c>
      <c r="P55" s="92">
        <v>303.3</v>
      </c>
      <c r="Q55" s="121">
        <v>102</v>
      </c>
      <c r="R55" s="122">
        <v>314.26</v>
      </c>
      <c r="S55" s="123"/>
      <c r="W55" s="97"/>
    </row>
    <row r="56" spans="1:23" s="90" customFormat="1" x14ac:dyDescent="0.2">
      <c r="A56" s="106" t="s">
        <v>77</v>
      </c>
      <c r="B56" s="119">
        <v>332</v>
      </c>
      <c r="C56" s="120">
        <v>369.56</v>
      </c>
      <c r="D56" s="121">
        <v>67</v>
      </c>
      <c r="E56" s="92">
        <v>365</v>
      </c>
      <c r="F56" s="121">
        <v>241</v>
      </c>
      <c r="G56" s="92">
        <v>371.01</v>
      </c>
      <c r="H56" s="121">
        <v>24</v>
      </c>
      <c r="I56" s="122">
        <v>367.71</v>
      </c>
      <c r="J56" s="106" t="s">
        <v>77</v>
      </c>
      <c r="K56" s="119">
        <v>669</v>
      </c>
      <c r="L56" s="124">
        <v>368.9</v>
      </c>
      <c r="M56" s="121"/>
      <c r="N56" s="92"/>
      <c r="O56" s="121">
        <v>554</v>
      </c>
      <c r="P56" s="92">
        <v>370.21</v>
      </c>
      <c r="Q56" s="121">
        <v>115</v>
      </c>
      <c r="R56" s="122">
        <v>362.6</v>
      </c>
      <c r="S56" s="123"/>
      <c r="W56" s="97"/>
    </row>
    <row r="57" spans="1:23" s="90" customFormat="1" x14ac:dyDescent="0.2">
      <c r="A57" s="106" t="s">
        <v>78</v>
      </c>
      <c r="B57" s="119">
        <v>490</v>
      </c>
      <c r="C57" s="120">
        <v>436.12</v>
      </c>
      <c r="D57" s="121">
        <v>49</v>
      </c>
      <c r="E57" s="92">
        <v>429.08</v>
      </c>
      <c r="F57" s="121">
        <v>388</v>
      </c>
      <c r="G57" s="92">
        <v>436.26</v>
      </c>
      <c r="H57" s="121">
        <v>53</v>
      </c>
      <c r="I57" s="122">
        <v>441.57</v>
      </c>
      <c r="J57" s="106" t="s">
        <v>78</v>
      </c>
      <c r="K57" s="119">
        <v>888</v>
      </c>
      <c r="L57" s="124">
        <v>436.79</v>
      </c>
      <c r="M57" s="121"/>
      <c r="N57" s="92"/>
      <c r="O57" s="121">
        <v>807</v>
      </c>
      <c r="P57" s="92">
        <v>436.86</v>
      </c>
      <c r="Q57" s="121">
        <v>81</v>
      </c>
      <c r="R57" s="122">
        <v>436.09</v>
      </c>
      <c r="S57" s="123"/>
      <c r="W57" s="97"/>
    </row>
    <row r="58" spans="1:23" s="90" customFormat="1" x14ac:dyDescent="0.2">
      <c r="A58" s="106" t="s">
        <v>79</v>
      </c>
      <c r="B58" s="119">
        <v>1292</v>
      </c>
      <c r="C58" s="120">
        <v>511.33</v>
      </c>
      <c r="D58" s="121">
        <v>342</v>
      </c>
      <c r="E58" s="92">
        <v>515.57000000000005</v>
      </c>
      <c r="F58" s="121">
        <v>842</v>
      </c>
      <c r="G58" s="92">
        <v>509.8</v>
      </c>
      <c r="H58" s="121">
        <v>108</v>
      </c>
      <c r="I58" s="122">
        <v>509.91</v>
      </c>
      <c r="J58" s="106" t="s">
        <v>79</v>
      </c>
      <c r="K58" s="119">
        <v>1054</v>
      </c>
      <c r="L58" s="124">
        <v>500.1</v>
      </c>
      <c r="M58" s="121"/>
      <c r="N58" s="92"/>
      <c r="O58" s="121">
        <v>923</v>
      </c>
      <c r="P58" s="92">
        <v>498.22</v>
      </c>
      <c r="Q58" s="121">
        <v>131</v>
      </c>
      <c r="R58" s="122">
        <v>513.33000000000004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2299</v>
      </c>
      <c r="C59" s="120">
        <v>571.67999999999995</v>
      </c>
      <c r="D59" s="121">
        <v>769</v>
      </c>
      <c r="E59" s="92">
        <v>572.15</v>
      </c>
      <c r="F59" s="121">
        <v>1391</v>
      </c>
      <c r="G59" s="92">
        <v>571.29999999999995</v>
      </c>
      <c r="H59" s="121">
        <v>139</v>
      </c>
      <c r="I59" s="122">
        <v>572.86</v>
      </c>
      <c r="J59" s="106" t="s">
        <v>80</v>
      </c>
      <c r="K59" s="119">
        <v>531</v>
      </c>
      <c r="L59" s="124">
        <v>570.73</v>
      </c>
      <c r="M59" s="121"/>
      <c r="N59" s="92"/>
      <c r="O59" s="121">
        <v>469</v>
      </c>
      <c r="P59" s="92">
        <v>571.15</v>
      </c>
      <c r="Q59" s="121">
        <v>62</v>
      </c>
      <c r="R59" s="122">
        <v>567.6</v>
      </c>
      <c r="S59" s="123"/>
      <c r="W59" s="97"/>
    </row>
    <row r="60" spans="1:23" s="90" customFormat="1" x14ac:dyDescent="0.2">
      <c r="A60" s="106" t="s">
        <v>81</v>
      </c>
      <c r="B60" s="119">
        <v>2641</v>
      </c>
      <c r="C60" s="120">
        <v>631.35</v>
      </c>
      <c r="D60" s="121">
        <v>931</v>
      </c>
      <c r="E60" s="92">
        <v>633.4</v>
      </c>
      <c r="F60" s="121">
        <v>1554</v>
      </c>
      <c r="G60" s="92">
        <v>630.14</v>
      </c>
      <c r="H60" s="121">
        <v>156</v>
      </c>
      <c r="I60" s="122">
        <v>631.16</v>
      </c>
      <c r="J60" s="106" t="s">
        <v>81</v>
      </c>
      <c r="K60" s="119">
        <v>496</v>
      </c>
      <c r="L60" s="124">
        <v>625.35</v>
      </c>
      <c r="M60" s="121"/>
      <c r="N60" s="92"/>
      <c r="O60" s="121">
        <v>384</v>
      </c>
      <c r="P60" s="92">
        <v>627.21</v>
      </c>
      <c r="Q60" s="121">
        <v>112</v>
      </c>
      <c r="R60" s="122">
        <v>618.99</v>
      </c>
      <c r="S60" s="123"/>
      <c r="W60" s="97"/>
    </row>
    <row r="61" spans="1:23" s="90" customFormat="1" x14ac:dyDescent="0.2">
      <c r="A61" s="106" t="s">
        <v>82</v>
      </c>
      <c r="B61" s="119">
        <v>3249</v>
      </c>
      <c r="C61" s="120">
        <v>732.71</v>
      </c>
      <c r="D61" s="121">
        <v>1412</v>
      </c>
      <c r="E61" s="92">
        <v>733.85</v>
      </c>
      <c r="F61" s="121">
        <v>1573</v>
      </c>
      <c r="G61" s="92">
        <v>730.79</v>
      </c>
      <c r="H61" s="121">
        <v>264</v>
      </c>
      <c r="I61" s="122">
        <v>738.06</v>
      </c>
      <c r="J61" s="106" t="s">
        <v>82</v>
      </c>
      <c r="K61" s="119">
        <v>889</v>
      </c>
      <c r="L61" s="95">
        <v>735.72</v>
      </c>
      <c r="M61" s="121"/>
      <c r="N61" s="92"/>
      <c r="O61" s="121">
        <v>691</v>
      </c>
      <c r="P61" s="92">
        <v>738.55</v>
      </c>
      <c r="Q61" s="121">
        <v>198</v>
      </c>
      <c r="R61" s="122">
        <v>725.85</v>
      </c>
      <c r="S61" s="123"/>
      <c r="W61" s="97"/>
    </row>
    <row r="62" spans="1:23" s="90" customFormat="1" x14ac:dyDescent="0.2">
      <c r="A62" s="106" t="s">
        <v>83</v>
      </c>
      <c r="B62" s="119">
        <v>2181</v>
      </c>
      <c r="C62" s="120">
        <v>858.56</v>
      </c>
      <c r="D62" s="121">
        <v>1044</v>
      </c>
      <c r="E62" s="92">
        <v>861.79</v>
      </c>
      <c r="F62" s="121">
        <v>943</v>
      </c>
      <c r="G62" s="92">
        <v>855.35</v>
      </c>
      <c r="H62" s="121">
        <v>194</v>
      </c>
      <c r="I62" s="122">
        <v>856.84</v>
      </c>
      <c r="J62" s="106" t="s">
        <v>83</v>
      </c>
      <c r="K62" s="119">
        <v>615</v>
      </c>
      <c r="L62" s="95">
        <v>868.76</v>
      </c>
      <c r="M62" s="121"/>
      <c r="N62" s="92"/>
      <c r="O62" s="121">
        <v>502</v>
      </c>
      <c r="P62" s="92">
        <v>869.94</v>
      </c>
      <c r="Q62" s="121">
        <v>113</v>
      </c>
      <c r="R62" s="122">
        <v>863.53</v>
      </c>
      <c r="S62" s="123"/>
      <c r="W62" s="97"/>
    </row>
    <row r="63" spans="1:23" s="90" customFormat="1" x14ac:dyDescent="0.2">
      <c r="A63" s="106" t="s">
        <v>84</v>
      </c>
      <c r="B63" s="119">
        <v>1447</v>
      </c>
      <c r="C63" s="120">
        <v>992</v>
      </c>
      <c r="D63" s="121">
        <v>924</v>
      </c>
      <c r="E63" s="92">
        <v>991.34</v>
      </c>
      <c r="F63" s="121">
        <v>367</v>
      </c>
      <c r="G63" s="92">
        <v>991.14</v>
      </c>
      <c r="H63" s="121">
        <v>156</v>
      </c>
      <c r="I63" s="122">
        <v>997.93</v>
      </c>
      <c r="J63" s="106" t="s">
        <v>84</v>
      </c>
      <c r="K63" s="119">
        <v>526</v>
      </c>
      <c r="L63" s="95">
        <v>989.5</v>
      </c>
      <c r="M63" s="121"/>
      <c r="N63" s="92"/>
      <c r="O63" s="121">
        <v>454</v>
      </c>
      <c r="P63" s="92">
        <v>989.24</v>
      </c>
      <c r="Q63" s="121">
        <v>72</v>
      </c>
      <c r="R63" s="122">
        <v>991.12</v>
      </c>
      <c r="S63" s="123"/>
      <c r="W63" s="97"/>
    </row>
    <row r="64" spans="1:23" s="90" customFormat="1" x14ac:dyDescent="0.2">
      <c r="A64" s="106" t="s">
        <v>135</v>
      </c>
      <c r="B64" s="119">
        <v>648</v>
      </c>
      <c r="C64" s="120">
        <v>1129.73</v>
      </c>
      <c r="D64" s="121">
        <v>483</v>
      </c>
      <c r="E64" s="92">
        <v>1131.33</v>
      </c>
      <c r="F64" s="121">
        <v>92</v>
      </c>
      <c r="G64" s="92">
        <v>1121.33</v>
      </c>
      <c r="H64" s="121">
        <v>73</v>
      </c>
      <c r="I64" s="122">
        <v>1129.72</v>
      </c>
      <c r="J64" s="106" t="s">
        <v>135</v>
      </c>
      <c r="K64" s="119">
        <v>249</v>
      </c>
      <c r="L64" s="95">
        <v>1135.27</v>
      </c>
      <c r="M64" s="121"/>
      <c r="N64" s="92"/>
      <c r="O64" s="121">
        <v>216</v>
      </c>
      <c r="P64" s="92">
        <v>1139.79</v>
      </c>
      <c r="Q64" s="121">
        <v>33</v>
      </c>
      <c r="R64" s="122">
        <v>1105.68</v>
      </c>
      <c r="S64" s="123"/>
      <c r="W64" s="97"/>
    </row>
    <row r="65" spans="1:23" s="90" customFormat="1" x14ac:dyDescent="0.2">
      <c r="A65" s="106" t="s">
        <v>136</v>
      </c>
      <c r="B65" s="119">
        <v>482</v>
      </c>
      <c r="C65" s="120">
        <v>1266.6400000000001</v>
      </c>
      <c r="D65" s="121">
        <v>388</v>
      </c>
      <c r="E65" s="92">
        <v>1266.68</v>
      </c>
      <c r="F65" s="121">
        <v>54</v>
      </c>
      <c r="G65" s="92">
        <v>1264.52</v>
      </c>
      <c r="H65" s="121">
        <v>40</v>
      </c>
      <c r="I65" s="122">
        <v>1269.18</v>
      </c>
      <c r="J65" s="106" t="s">
        <v>136</v>
      </c>
      <c r="K65" s="119">
        <v>177</v>
      </c>
      <c r="L65" s="95">
        <v>1275.0899999999999</v>
      </c>
      <c r="M65" s="121"/>
      <c r="N65" s="92"/>
      <c r="O65" s="121">
        <v>158</v>
      </c>
      <c r="P65" s="92">
        <v>1275.23</v>
      </c>
      <c r="Q65" s="121">
        <v>19</v>
      </c>
      <c r="R65" s="122">
        <v>1273.8900000000001</v>
      </c>
      <c r="S65" s="123"/>
      <c r="W65" s="97"/>
    </row>
    <row r="66" spans="1:23" s="90" customFormat="1" x14ac:dyDescent="0.2">
      <c r="A66" s="106" t="s">
        <v>137</v>
      </c>
      <c r="B66" s="119">
        <v>258</v>
      </c>
      <c r="C66" s="120">
        <v>1415.06</v>
      </c>
      <c r="D66" s="121">
        <v>189</v>
      </c>
      <c r="E66" s="92">
        <v>1412.17</v>
      </c>
      <c r="F66" s="121">
        <v>34</v>
      </c>
      <c r="G66" s="92">
        <v>1426.33</v>
      </c>
      <c r="H66" s="121">
        <v>35</v>
      </c>
      <c r="I66" s="122">
        <v>1419.74</v>
      </c>
      <c r="J66" s="106" t="s">
        <v>137</v>
      </c>
      <c r="K66" s="119">
        <v>119</v>
      </c>
      <c r="L66" s="95">
        <v>1422.01</v>
      </c>
      <c r="M66" s="121"/>
      <c r="N66" s="92"/>
      <c r="O66" s="121">
        <v>105</v>
      </c>
      <c r="P66" s="92">
        <v>1423.92</v>
      </c>
      <c r="Q66" s="121">
        <v>14</v>
      </c>
      <c r="R66" s="122">
        <v>1407.68</v>
      </c>
      <c r="S66" s="123"/>
      <c r="W66" s="97"/>
    </row>
    <row r="67" spans="1:23" s="90" customFormat="1" x14ac:dyDescent="0.2">
      <c r="A67" s="106" t="s">
        <v>134</v>
      </c>
      <c r="B67" s="119">
        <v>320</v>
      </c>
      <c r="C67" s="120">
        <v>1774.93</v>
      </c>
      <c r="D67" s="121">
        <v>216</v>
      </c>
      <c r="E67" s="92">
        <v>1786.93</v>
      </c>
      <c r="F67" s="121">
        <v>67</v>
      </c>
      <c r="G67" s="92">
        <v>1758.92</v>
      </c>
      <c r="H67" s="121">
        <v>37</v>
      </c>
      <c r="I67" s="122">
        <v>1733.91</v>
      </c>
      <c r="J67" s="106" t="s">
        <v>134</v>
      </c>
      <c r="K67" s="119">
        <v>78</v>
      </c>
      <c r="L67" s="95">
        <v>1702.09</v>
      </c>
      <c r="M67" s="121"/>
      <c r="N67" s="92"/>
      <c r="O67" s="121">
        <v>72</v>
      </c>
      <c r="P67" s="92">
        <v>1698.7</v>
      </c>
      <c r="Q67" s="121">
        <v>6</v>
      </c>
      <c r="R67" s="122">
        <v>1742.82</v>
      </c>
      <c r="S67" s="123"/>
      <c r="W67" s="97"/>
    </row>
    <row r="68" spans="1:23" s="90" customFormat="1" x14ac:dyDescent="0.2">
      <c r="A68" s="116" t="s">
        <v>1</v>
      </c>
      <c r="B68" s="125">
        <v>16052</v>
      </c>
      <c r="C68" s="126">
        <v>751.3</v>
      </c>
      <c r="D68" s="125">
        <v>6960</v>
      </c>
      <c r="E68" s="126">
        <v>838.64</v>
      </c>
      <c r="F68" s="125">
        <v>7788</v>
      </c>
      <c r="G68" s="126">
        <v>665.97</v>
      </c>
      <c r="H68" s="125">
        <v>1304</v>
      </c>
      <c r="I68" s="126">
        <v>794.7</v>
      </c>
      <c r="J68" s="116" t="s">
        <v>1</v>
      </c>
      <c r="K68" s="125">
        <v>7182</v>
      </c>
      <c r="L68" s="126">
        <v>628.5</v>
      </c>
      <c r="M68" s="125"/>
      <c r="N68" s="126"/>
      <c r="O68" s="125">
        <v>6055</v>
      </c>
      <c r="P68" s="126">
        <v>630.22</v>
      </c>
      <c r="Q68" s="125">
        <v>1127</v>
      </c>
      <c r="R68" s="126">
        <v>619.24</v>
      </c>
      <c r="S68" s="123"/>
      <c r="W68" s="97"/>
    </row>
    <row r="69" spans="1:23" s="90" customFormat="1" ht="18" customHeight="1" x14ac:dyDescent="0.2">
      <c r="A69" s="283"/>
      <c r="B69" s="283"/>
      <c r="C69" s="283"/>
      <c r="D69" s="283"/>
      <c r="E69" s="283"/>
      <c r="F69" s="283"/>
      <c r="G69" s="283"/>
      <c r="H69" s="94"/>
      <c r="I69" s="95"/>
      <c r="J69" s="283"/>
      <c r="K69" s="283"/>
      <c r="L69" s="283"/>
      <c r="M69" s="283"/>
      <c r="N69" s="283"/>
      <c r="O69" s="283"/>
      <c r="P69" s="283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87"/>
      <c r="B73" s="287"/>
      <c r="C73" s="287"/>
      <c r="D73" s="287"/>
      <c r="E73" s="287"/>
      <c r="F73" s="287"/>
      <c r="G73" s="287"/>
      <c r="H73" s="6"/>
      <c r="I73" s="46"/>
      <c r="J73" s="287"/>
      <c r="K73" s="287"/>
      <c r="L73" s="287"/>
      <c r="M73" s="287"/>
      <c r="N73" s="287"/>
      <c r="O73" s="287"/>
      <c r="P73" s="287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zoomScaleNormal="100" workbookViewId="0">
      <selection activeCell="K18" sqref="K18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93" t="s">
        <v>90</v>
      </c>
      <c r="B7" s="293"/>
      <c r="C7" s="293"/>
      <c r="D7" s="293"/>
      <c r="E7" s="293"/>
      <c r="F7" s="293"/>
      <c r="G7" s="293"/>
    </row>
    <row r="8" spans="1:30" ht="15.75" customHeight="1" x14ac:dyDescent="0.2">
      <c r="A8" s="262" t="str">
        <f>'u LIPNJU 2024.'!A6:F6</f>
        <v>za svibanj 2024. (isplata u lipnju 2024.)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9" t="s">
        <v>113</v>
      </c>
      <c r="G9" s="299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1" t="s">
        <v>14</v>
      </c>
      <c r="C10" s="289" t="s">
        <v>126</v>
      </c>
      <c r="D10" s="289" t="s">
        <v>127</v>
      </c>
      <c r="E10" s="289" t="s">
        <v>128</v>
      </c>
      <c r="F10" s="294" t="s">
        <v>125</v>
      </c>
      <c r="G10" s="297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2"/>
      <c r="C11" s="290"/>
      <c r="D11" s="290"/>
      <c r="E11" s="290"/>
      <c r="F11" s="295"/>
      <c r="G11" s="298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</row>
    <row r="13" spans="1:30" x14ac:dyDescent="0.25">
      <c r="A13" s="296" t="s">
        <v>25</v>
      </c>
      <c r="B13" s="296"/>
      <c r="C13" s="296"/>
      <c r="D13" s="296"/>
      <c r="E13" s="296"/>
      <c r="F13" s="296"/>
      <c r="G13" s="29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72623</v>
      </c>
      <c r="C14" s="220">
        <v>514.09156424273976</v>
      </c>
      <c r="D14" s="220">
        <v>105.88444349586526</v>
      </c>
      <c r="E14" s="220">
        <v>602.48021081473564</v>
      </c>
      <c r="F14" s="206" t="s">
        <v>144</v>
      </c>
      <c r="G14" s="207" t="s">
        <v>145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1865</v>
      </c>
      <c r="C15" s="221">
        <v>644.14469168900735</v>
      </c>
      <c r="D15" s="221">
        <v>101.57804289544214</v>
      </c>
      <c r="E15" s="221">
        <v>717.20759249329694</v>
      </c>
      <c r="F15" s="208" t="s">
        <v>155</v>
      </c>
      <c r="G15" s="209" t="s">
        <v>156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9441</v>
      </c>
      <c r="C16" s="223">
        <v>472.20762842919072</v>
      </c>
      <c r="D16" s="223">
        <v>102.80069907848684</v>
      </c>
      <c r="E16" s="223">
        <v>573.74674928503271</v>
      </c>
      <c r="F16" s="208" t="s">
        <v>146</v>
      </c>
      <c r="G16" s="209" t="s">
        <v>157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83929</v>
      </c>
      <c r="C17" s="224">
        <v>512.27005850183457</v>
      </c>
      <c r="D17" s="225">
        <v>105.44186622026031</v>
      </c>
      <c r="E17" s="225">
        <v>601.79741888975366</v>
      </c>
      <c r="F17" s="216" t="s">
        <v>158</v>
      </c>
      <c r="G17" s="217" t="s">
        <v>147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18056</v>
      </c>
      <c r="C18" s="221">
        <v>482.75131147540918</v>
      </c>
      <c r="D18" s="226">
        <v>104.12691570669148</v>
      </c>
      <c r="E18" s="226">
        <v>570.69520602569548</v>
      </c>
      <c r="F18" s="208" t="s">
        <v>159</v>
      </c>
      <c r="G18" s="209" t="s">
        <v>148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3</v>
      </c>
      <c r="C19" s="221">
        <v>474.10000000000008</v>
      </c>
      <c r="D19" s="226">
        <v>111.23666666666666</v>
      </c>
      <c r="E19" s="226">
        <v>552.72333333333336</v>
      </c>
      <c r="F19" s="208" t="s">
        <v>149</v>
      </c>
      <c r="G19" s="209" t="s">
        <v>154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101988</v>
      </c>
      <c r="C20" s="224">
        <v>507.04292387339416</v>
      </c>
      <c r="D20" s="225">
        <v>105.20923726319562</v>
      </c>
      <c r="E20" s="225">
        <v>596.2896260344196</v>
      </c>
      <c r="F20" s="216" t="s">
        <v>160</v>
      </c>
      <c r="G20" s="217" t="s">
        <v>150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3545</v>
      </c>
      <c r="C21" s="221">
        <v>403.54335119887156</v>
      </c>
      <c r="D21" s="226">
        <v>92.96844569816615</v>
      </c>
      <c r="E21" s="226">
        <v>492.90939915373878</v>
      </c>
      <c r="F21" s="208" t="s">
        <v>161</v>
      </c>
      <c r="G21" s="209" t="s">
        <v>151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105533</v>
      </c>
      <c r="C22" s="224">
        <v>503.56622952062162</v>
      </c>
      <c r="D22" s="225">
        <v>104.79805207848069</v>
      </c>
      <c r="E22" s="225">
        <v>592.81694067257399</v>
      </c>
      <c r="F22" s="216" t="s">
        <v>162</v>
      </c>
      <c r="G22" s="217" t="s">
        <v>152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101</v>
      </c>
      <c r="C24" s="231">
        <v>721.36821782178197</v>
      </c>
      <c r="D24" s="232">
        <v>106.00831683168313</v>
      </c>
      <c r="E24" s="232">
        <v>781.28663366336662</v>
      </c>
      <c r="F24" s="210" t="s">
        <v>163</v>
      </c>
      <c r="G24" s="211" t="s">
        <v>164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460</v>
      </c>
      <c r="C25" s="231">
        <v>728.9378695652174</v>
      </c>
      <c r="D25" s="232">
        <v>86.680934782608702</v>
      </c>
      <c r="E25" s="231">
        <v>785.94776086956495</v>
      </c>
      <c r="F25" s="210" t="s">
        <v>165</v>
      </c>
      <c r="G25" s="211" t="s">
        <v>166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3</v>
      </c>
      <c r="C26" s="231">
        <v>642.57333333333338</v>
      </c>
      <c r="D26" s="232">
        <v>58.830000000000005</v>
      </c>
      <c r="E26" s="231">
        <v>687.0333333333333</v>
      </c>
      <c r="F26" s="210" t="s">
        <v>141</v>
      </c>
      <c r="G26" s="211" t="s">
        <v>148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106097</v>
      </c>
      <c r="C28" s="213">
        <v>504.75463236472063</v>
      </c>
      <c r="D28" s="214">
        <v>104.71935483565299</v>
      </c>
      <c r="E28" s="214">
        <v>593.83636879458118</v>
      </c>
      <c r="F28" s="215" t="s">
        <v>167</v>
      </c>
      <c r="G28" s="212" t="s">
        <v>152</v>
      </c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 t="s">
        <v>140</v>
      </c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</sheetData>
  <mergeCells count="17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LIPNJU 2024.'!B28-#REF!</f>
        <v>#REF!</v>
      </c>
      <c r="C17" s="173" t="e">
        <f>'u LIPNJU 2024.'!E28-#REF!</f>
        <v>#REF!</v>
      </c>
    </row>
    <row r="18" spans="1:6" x14ac:dyDescent="0.25">
      <c r="A18" s="173" t="s">
        <v>96</v>
      </c>
      <c r="B18" s="173" t="e">
        <f>'u LIPNJU 2024.'!B36-#REF!</f>
        <v>#REF!</v>
      </c>
      <c r="C18" s="173" t="e">
        <f>'u LIPNJU 2024.'!E36-#REF!</f>
        <v>#REF!</v>
      </c>
    </row>
    <row r="19" spans="1:6" x14ac:dyDescent="0.25">
      <c r="A19" s="173" t="s">
        <v>102</v>
      </c>
      <c r="B19" s="173" t="e">
        <f>'u LIPNJU 2024.'!B43-#REF!</f>
        <v>#REF!</v>
      </c>
      <c r="C19" s="173" t="e">
        <f>'u LIPNJU 2024.'!E43-#REF!</f>
        <v>#REF!</v>
      </c>
    </row>
    <row r="20" spans="1:6" x14ac:dyDescent="0.25">
      <c r="A20" s="159" t="s">
        <v>97</v>
      </c>
      <c r="B20" s="170" t="e">
        <f>'u LIPNJU 2024.'!B45-#REF!</f>
        <v>#REF!</v>
      </c>
      <c r="C20" s="159" t="e">
        <f>'u LIPNJU 2024.'!E45-#REF!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LIPNJU 2024.'!B25-#REF!</f>
        <v>#REF!</v>
      </c>
      <c r="C26" s="173" t="e">
        <f>('u LIPNJU 2024.'!B32+'u LIPNJU 2024.'!B33)-(#REF!+#REF!)</f>
        <v>#REF!</v>
      </c>
      <c r="D26" s="173" t="e">
        <f>'u LIPNJU 2024.'!E25-#REF!</f>
        <v>#REF!</v>
      </c>
      <c r="E26" s="173" t="e">
        <f>('u LIPNJU 2024.'!E32+'u LIPNJU 2024.'!E33)-(#REF!+#REF!)</f>
        <v>#REF!</v>
      </c>
    </row>
    <row r="27" spans="1:6" x14ac:dyDescent="0.25">
      <c r="A27" s="151" t="s">
        <v>107</v>
      </c>
      <c r="B27" s="173" t="e">
        <f>'u LIPNJU 2024.'!B26-#REF!</f>
        <v>#REF!</v>
      </c>
      <c r="C27" s="173" t="e">
        <f>'u LIPNJU 2024.'!B34-#REF!</f>
        <v>#REF!</v>
      </c>
      <c r="D27" s="173" t="e">
        <f>'u LIPNJU 2024.'!E26-#REF!</f>
        <v>#REF!</v>
      </c>
      <c r="E27" s="173" t="e">
        <f>'u LIPNJU 2024.'!E34-#REF!</f>
        <v>#REF!</v>
      </c>
    </row>
    <row r="28" spans="1:6" x14ac:dyDescent="0.25">
      <c r="A28" s="151" t="s">
        <v>106</v>
      </c>
      <c r="B28" s="173" t="e">
        <f>'u LIPNJU 2024.'!B27-#REF!</f>
        <v>#REF!</v>
      </c>
      <c r="C28" s="173" t="e">
        <f>'u LIPNJU 2024.'!B35-#REF!</f>
        <v>#REF!</v>
      </c>
      <c r="D28" s="173" t="e">
        <f>'u LIPNJU 2024.'!E27-#REF!</f>
        <v>#REF!</v>
      </c>
      <c r="E28" s="173" t="e">
        <f>'u LIPNJU 2024.'!E35-#REF!</f>
        <v>#REF!</v>
      </c>
    </row>
    <row r="29" spans="1:6" x14ac:dyDescent="0.25">
      <c r="A29" s="151" t="s">
        <v>109</v>
      </c>
      <c r="B29" s="173" t="e">
        <f>'u LIPNJU 2024.'!B28-#REF!</f>
        <v>#REF!</v>
      </c>
      <c r="C29" s="173" t="e">
        <f>'u LIPNJU 2024.'!B36-#REF!</f>
        <v>#REF!</v>
      </c>
      <c r="D29" s="173" t="e">
        <f>'u LIPNJU 2024.'!E28-#REF!</f>
        <v>#REF!</v>
      </c>
      <c r="E29" s="173" t="e">
        <f>'u LIPNJU 2024.'!E36-#REF!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LIPNJU 2024.</vt:lpstr>
      <vt:lpstr>u LIPNJU 2024.-prema svotama</vt:lpstr>
      <vt:lpstr>u LIPNJU 2024.-svote bez MU</vt:lpstr>
      <vt:lpstr>DOM u LIPNJU 2024.</vt:lpstr>
      <vt:lpstr>kontrola (2)</vt:lpstr>
      <vt:lpstr>'DOM u LIPNJU 2024.'!Podrucje_ispisa</vt:lpstr>
      <vt:lpstr>'u LIPNJU 2024.'!Podrucje_ispisa</vt:lpstr>
      <vt:lpstr>'u LIPNJU 2024.-prema svotama'!Podrucje_ispisa</vt:lpstr>
      <vt:lpstr>'u LIPNJU 2024.-svote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2024-05-27T13:00:58Z</cp:lastPrinted>
  <dcterms:created xsi:type="dcterms:W3CDTF">2012-01-05T13:22:43Z</dcterms:created>
  <dcterms:modified xsi:type="dcterms:W3CDTF">2024-05-27T13:04:15Z</dcterms:modified>
</cp:coreProperties>
</file>