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 activeTab="3"/>
  </bookViews>
  <sheets>
    <sheet name="u RUJNU 2024." sheetId="7" r:id="rId1"/>
    <sheet name="u RUJNU 2024.-prema svotama" sheetId="6" r:id="rId2"/>
    <sheet name="u RUJNU 2024.-svote bez MU" sheetId="8" r:id="rId3"/>
    <sheet name="DOM u RUJNU 2024." sheetId="11" r:id="rId4"/>
    <sheet name="kontrola (2)" sheetId="14" state="hidden" r:id="rId5"/>
  </sheets>
  <definedNames>
    <definedName name="_xlnm.Print_Area" localSheetId="3">'DOM u RUJNU 2024.'!$A$1:$G$37</definedName>
    <definedName name="_xlnm.Print_Area" localSheetId="0">'u RUJNU 2024.'!$A$1:$G$57</definedName>
    <definedName name="_xlnm.Print_Area" localSheetId="1">'u RUJNU 2024.-prema svotama'!$A$1:$R$77</definedName>
    <definedName name="_xlnm.Print_Area" localSheetId="2">'u RUJNU 2024.-svote bez MU'!$A$1:$R$73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<sst xmlns="http://schemas.openxmlformats.org/spreadsheetml/2006/main" count="526" uniqueCount="169">
  <si>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</si>
  <si>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</si>
  <si>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</si>
  <si>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</si>
  <si>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</si>
  <si>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</si>
  <si>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</si>
  <si>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</si>
  <si>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</si>
  <si>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</si>
  <si>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</si>
  <si>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</si>
  <si>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</si>
  <si>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</si>
  <si>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</si>
  <si>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</si>
  <si>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</si>
  <si>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</si>
  <si>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</si>
  <si>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</si>
  <si>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</si>
  <si>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</si>
  <si>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</si>
  <si>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</si>
  <si>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</si>
  <si>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</si>
  <si>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</si>
  <si>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</si>
  <si>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</si>
  <si>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</si>
  <si>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</si>
  <si>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</si>
  <si>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</si>
  <si>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</si>
  <si>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</si>
  <si>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</si>
  <si>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</si>
  <si>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</si>
  <si>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</si>
  <si>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</si>
  <si>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</si>
  <si>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</si>
  <si>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</si>
  <si>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</si>
  <si>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</si>
  <si>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</si>
  <si>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</si>
  <si>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</si>
  <si>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</si>
  <si>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</si>
  <si>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</si>
  <si>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</si>
  <si>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</si>
  <si>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</si>
  <si>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</si>
  <si>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</si>
  <si>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</si>
  <si>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</si>
  <si>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</si>
  <si>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</si>
  <si>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</si>
  <si>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</si>
  <si>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</si>
  <si>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</si>
  <si>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</si>
  <si>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</si>
  <si>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</si>
  <si>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</si>
  <si>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</si>
  <si>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</si>
  <si>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</si>
  <si>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</si>
  <si>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</si>
  <si>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</si>
  <si>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</si>
  <si>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</si>
  <si>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</si>
  <si>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</si>
  <si>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</si>
  <si>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</si>
  <si>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</si>
  <si>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</si>
  <si>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</si>
  <si>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</si>
  <si>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</si>
  <si>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</si>
  <si>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</si>
  <si>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</si>
  <si>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</si>
  <si>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</si>
  <si>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</si>
  <si>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</si>
  <si>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</si>
  <si>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</si>
  <si>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</si>
  <si>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</si>
  <si>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</si>
  <si>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</si>
  <si>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</si>
  <si>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</si>
  <si>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</si>
  <si>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</si>
  <si>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</si>
  <si>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</si>
  <si>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</si>
  <si>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</si>
  <si>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</si>
  <si>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</si>
  <si>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</si>
  <si>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</si>
  <si>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</si>
  <si>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</si>
  <si>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</si>
  <si>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</si>
  <si>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</si>
  <si>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</si>
  <si>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</si>
  <si>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</si>
  <si>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</si>
  <si>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</si>
  <si>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</si>
  <si>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</si>
  <si>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</si>
  <si>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</si>
  <si>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</si>
  <si>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</si>
  <si>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</si>
  <si>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</si>
  <si>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</si>
  <si>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</si>
  <si>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</si>
  <si>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</si>
  <si>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</si>
  <si>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</si>
  <si>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</si>
  <si>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</si>
  <si>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</si>
  <si>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</si>
  <si>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</si>
  <si>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</si>
  <si>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</si>
  <si>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</si>
  <si>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 xml:space="preserve">         </t>
  </si>
  <si>
    <t xml:space="preserve">          </t>
  </si>
  <si>
    <t xml:space="preserve">35 11 14 </t>
  </si>
  <si>
    <t>79 05</t>
  </si>
  <si>
    <t>80 01</t>
  </si>
  <si>
    <t>73 06</t>
  </si>
  <si>
    <t>78 11</t>
  </si>
  <si>
    <t>78 09</t>
  </si>
  <si>
    <t>71 04</t>
  </si>
  <si>
    <t>za kolovoz 2024. (isplata u rujnu 2024.)</t>
  </si>
  <si>
    <t>31 07 28</t>
  </si>
  <si>
    <t>80 06</t>
  </si>
  <si>
    <t>42 04 17</t>
  </si>
  <si>
    <t>69 10</t>
  </si>
  <si>
    <t>24 07 04</t>
  </si>
  <si>
    <t>31 01 11</t>
  </si>
  <si>
    <t>34 03 10</t>
  </si>
  <si>
    <t>68 07</t>
  </si>
  <si>
    <t>31 08 05</t>
  </si>
  <si>
    <t>25 08 02</t>
  </si>
  <si>
    <t>73 10</t>
  </si>
  <si>
    <t>31 05 23</t>
  </si>
  <si>
    <t>33 02 29</t>
  </si>
  <si>
    <t>25 05 12</t>
  </si>
  <si>
    <t xml:space="preserve"> 74 00</t>
  </si>
  <si>
    <t>71 08</t>
  </si>
  <si>
    <t>31 05 13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</si>
</sst>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zoomScaleNormal="100" workbookViewId="0">
      <selection activeCell="A6" sqref="A6:G6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151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504875</v>
      </c>
      <c r="C12" s="73">
        <f>S12</f>
        <v>536.74</v>
      </c>
      <c r="D12" s="73">
        <f>Y12</f>
        <v>518.04999999999995</v>
      </c>
      <c r="E12" s="71">
        <f>T12</f>
        <v>407440</v>
      </c>
      <c r="F12" s="73">
        <f>U12</f>
        <v>628.64</v>
      </c>
      <c r="G12" s="73">
        <f>Z12</f>
        <v>623.5</v>
      </c>
      <c r="Q12" s="41" t="s">
        <v>51</v>
      </c>
      <c r="R12" s="41">
        <v>504875</v>
      </c>
      <c r="S12" s="41">
        <v>536.74</v>
      </c>
      <c r="T12" s="245">
        <v>407440</v>
      </c>
      <c r="U12" s="245">
        <v>628.64</v>
      </c>
      <c r="X12" s="42"/>
      <c r="Y12" s="42">
        <v>518.04999999999995</v>
      </c>
      <c r="Z12" s="240">
        <v>623.5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56278</v>
      </c>
      <c r="C13" s="75">
        <f>S14</f>
        <v>678.41</v>
      </c>
      <c r="D13" s="75">
        <f>Y14</f>
        <v>675.08</v>
      </c>
      <c r="E13" s="76">
        <f>T14</f>
        <v>49785</v>
      </c>
      <c r="F13" s="75">
        <f>U14</f>
        <v>711.93</v>
      </c>
      <c r="G13" s="75">
        <f>Z14</f>
        <v>709.34</v>
      </c>
      <c r="Q13" s="41" t="s">
        <v>52</v>
      </c>
      <c r="R13" s="41">
        <v>212478</v>
      </c>
      <c r="S13" s="41">
        <v>515.49</v>
      </c>
      <c r="T13" s="245">
        <v>176771</v>
      </c>
      <c r="U13" s="245">
        <v>569.97</v>
      </c>
      <c r="X13" s="42"/>
      <c r="Y13" s="42">
        <v>505.77</v>
      </c>
      <c r="Z13" s="240">
        <v>563.5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74463</v>
      </c>
      <c r="C14" s="75">
        <f>S16</f>
        <v>472.31</v>
      </c>
      <c r="D14" s="75">
        <f>Y16</f>
        <v>451.89</v>
      </c>
      <c r="E14" s="76">
        <f>T16</f>
        <v>64594</v>
      </c>
      <c r="F14" s="75">
        <f>U16</f>
        <v>530.63</v>
      </c>
      <c r="G14" s="75">
        <f>Z16</f>
        <v>516.21</v>
      </c>
      <c r="Q14" s="41" t="s">
        <v>53</v>
      </c>
      <c r="R14" s="41">
        <v>56278</v>
      </c>
      <c r="S14" s="41">
        <v>678.41</v>
      </c>
      <c r="T14" s="245">
        <v>49785</v>
      </c>
      <c r="U14" s="245">
        <v>711.93</v>
      </c>
      <c r="X14" s="42"/>
      <c r="Y14" s="42">
        <v>675.08</v>
      </c>
      <c r="Z14" s="240">
        <v>709.34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635616</v>
      </c>
      <c r="C15" s="145">
        <f>S18</f>
        <v>541.74</v>
      </c>
      <c r="D15" s="145">
        <f>Y18</f>
        <v>525.75</v>
      </c>
      <c r="E15" s="150">
        <f>T18</f>
        <v>521819</v>
      </c>
      <c r="F15" s="145">
        <f>U18</f>
        <v>624.45000000000005</v>
      </c>
      <c r="G15" s="145">
        <f>Z18</f>
        <v>619.41</v>
      </c>
      <c r="Q15" s="41" t="s">
        <v>54</v>
      </c>
      <c r="R15" s="41">
        <v>392</v>
      </c>
      <c r="S15" s="41">
        <v>563.29999999999995</v>
      </c>
      <c r="T15" s="245">
        <v>384</v>
      </c>
      <c r="U15" s="245">
        <v>563.77</v>
      </c>
      <c r="X15" s="42"/>
      <c r="Y15" s="42">
        <v>562.87</v>
      </c>
      <c r="Z15" s="240">
        <v>563.34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212478</v>
      </c>
      <c r="C16" s="75">
        <f>S13</f>
        <v>515.49</v>
      </c>
      <c r="D16" s="75">
        <f>Y13</f>
        <v>505.77</v>
      </c>
      <c r="E16" s="76">
        <f>T13</f>
        <v>176771</v>
      </c>
      <c r="F16" s="75">
        <f>U13</f>
        <v>569.97</v>
      </c>
      <c r="G16" s="75">
        <f>Z13</f>
        <v>563.5</v>
      </c>
      <c r="Q16" s="41" t="s">
        <v>55</v>
      </c>
      <c r="R16" s="41">
        <v>74463</v>
      </c>
      <c r="S16" s="41">
        <v>472.31</v>
      </c>
      <c r="T16" s="245">
        <v>64594</v>
      </c>
      <c r="U16" s="245">
        <v>530.63</v>
      </c>
      <c r="X16" s="42"/>
      <c r="Y16" s="42">
        <v>451.89</v>
      </c>
      <c r="Z16" s="240">
        <v>516.21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392</v>
      </c>
      <c r="C17" s="75">
        <f>S15</f>
        <v>563.29999999999995</v>
      </c>
      <c r="D17" s="75">
        <f>Y15</f>
        <v>562.87</v>
      </c>
      <c r="E17" s="76">
        <f>T15</f>
        <v>384</v>
      </c>
      <c r="F17" s="75">
        <f>U15</f>
        <v>563.77</v>
      </c>
      <c r="G17" s="75">
        <f>Z15</f>
        <v>563.34</v>
      </c>
      <c r="Q17" s="41" t="s">
        <v>56</v>
      </c>
      <c r="R17" s="41">
        <v>848486</v>
      </c>
      <c r="S17" s="41">
        <v>535.16999999999996</v>
      </c>
      <c r="T17" s="245">
        <v>698974</v>
      </c>
      <c r="U17" s="245">
        <v>610.64</v>
      </c>
      <c r="W17" s="42">
        <f>SUM(T12:T16)-T17</f>
        <v>0</v>
      </c>
      <c r="X17" s="42">
        <f>SUM(R17,R19,R20)-R21</f>
        <v>0</v>
      </c>
      <c r="Y17" s="42">
        <v>520.55999999999995</v>
      </c>
      <c r="Z17" s="240">
        <v>604.48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848486</v>
      </c>
      <c r="C18" s="145">
        <f>S17</f>
        <v>535.16999999999996</v>
      </c>
      <c r="D18" s="145">
        <f>Y17</f>
        <v>520.55999999999995</v>
      </c>
      <c r="E18" s="150">
        <f>T17</f>
        <v>698974</v>
      </c>
      <c r="F18" s="145">
        <f>U17</f>
        <v>610.64</v>
      </c>
      <c r="G18" s="145">
        <f>Z17</f>
        <v>604.48</v>
      </c>
      <c r="Q18" s="41" t="s">
        <v>57</v>
      </c>
      <c r="R18" s="41">
        <v>635616</v>
      </c>
      <c r="S18" s="41">
        <v>541.74</v>
      </c>
      <c r="T18" s="245">
        <v>521819</v>
      </c>
      <c r="U18" s="245">
        <v>624.45000000000005</v>
      </c>
      <c r="W18" s="42">
        <f>SUM(T12,T14,T16)-T18</f>
        <v>0</v>
      </c>
      <c r="X18" s="42"/>
      <c r="Y18" s="42">
        <v>525.75</v>
      </c>
      <c r="Z18" s="240">
        <v>619.41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91227</v>
      </c>
      <c r="C19" s="75">
        <f>S19</f>
        <v>401.16</v>
      </c>
      <c r="D19" s="75">
        <f>Y19</f>
        <v>395.85</v>
      </c>
      <c r="E19" s="76">
        <f>T19</f>
        <v>86242</v>
      </c>
      <c r="F19" s="75">
        <f>U19</f>
        <v>418.79</v>
      </c>
      <c r="G19" s="75">
        <f>Z19</f>
        <v>413.9</v>
      </c>
      <c r="Q19" s="41" t="s">
        <v>58</v>
      </c>
      <c r="R19" s="41">
        <v>91227</v>
      </c>
      <c r="S19" s="41">
        <v>401.16</v>
      </c>
      <c r="T19" s="245">
        <v>86242</v>
      </c>
      <c r="U19" s="245">
        <v>418.79</v>
      </c>
      <c r="X19" s="42"/>
      <c r="Y19" s="42">
        <v>395.85</v>
      </c>
      <c r="Z19" s="240">
        <v>413.9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192041</v>
      </c>
      <c r="C20" s="75">
        <f>S20</f>
        <v>419.15</v>
      </c>
      <c r="D20" s="75">
        <f>Y20</f>
        <v>419.15</v>
      </c>
      <c r="E20" s="76">
        <f>T20</f>
        <v>158538</v>
      </c>
      <c r="F20" s="75">
        <f>U20</f>
        <v>481.76</v>
      </c>
      <c r="G20" s="75">
        <f>Z20</f>
        <v>481.76</v>
      </c>
      <c r="I20" s="29"/>
      <c r="P20" s="39"/>
      <c r="Q20" s="246" t="s">
        <v>59</v>
      </c>
      <c r="R20" s="246">
        <v>192041</v>
      </c>
      <c r="S20" s="246">
        <v>419.15</v>
      </c>
      <c r="T20" s="246">
        <v>158538</v>
      </c>
      <c r="U20" s="246">
        <v>481.76</v>
      </c>
      <c r="V20" s="246"/>
      <c r="W20" s="247"/>
      <c r="X20" s="247"/>
      <c r="Y20" s="247">
        <v>419.15</v>
      </c>
      <c r="Z20" s="248">
        <v>481.76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1131754</v>
      </c>
      <c r="C21" s="145">
        <f>S21</f>
        <v>504.68</v>
      </c>
      <c r="D21" s="145">
        <f>Y21</f>
        <v>490.88</v>
      </c>
      <c r="E21" s="150">
        <f>SUM(E18:E20)</f>
        <v>943754</v>
      </c>
      <c r="F21" s="145">
        <f>U21</f>
        <v>571.46</v>
      </c>
      <c r="G21" s="145">
        <f>Z21</f>
        <v>562.59</v>
      </c>
      <c r="I21" s="24"/>
      <c r="Q21" s="41" t="s">
        <v>60</v>
      </c>
      <c r="R21" s="41">
        <v>1131754</v>
      </c>
      <c r="S21" s="41">
        <v>504.68</v>
      </c>
      <c r="T21" s="41">
        <v>943754</v>
      </c>
      <c r="U21" s="41">
        <v>571.46</v>
      </c>
      <c r="W21" s="42">
        <f>SUM(T17,T19,T20)-T21</f>
        <v>0</v>
      </c>
      <c r="X21" s="42"/>
      <c r="Y21" s="42">
        <v>490.88</v>
      </c>
      <c r="Z21" s="240">
        <v>562.59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1227144</v>
      </c>
      <c r="S22" s="249">
        <v>551.08000000000004</v>
      </c>
      <c r="T22" s="245">
        <v>1038965</v>
      </c>
      <c r="U22" s="245">
        <v>620.13</v>
      </c>
      <c r="X22" s="42"/>
      <c r="Y22" s="42">
        <v>542.74</v>
      </c>
      <c r="Z22" s="240">
        <v>617.38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620.12933802389875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7133</v>
      </c>
      <c r="C25" s="73">
        <f t="shared" si="0"/>
        <v>888.83</v>
      </c>
      <c r="D25" s="73">
        <f>Y25</f>
        <v>887.82</v>
      </c>
      <c r="E25" s="78">
        <f t="shared" ref="E25:F27" si="1">T25</f>
        <v>7046</v>
      </c>
      <c r="F25" s="73">
        <f t="shared" si="1"/>
        <v>892.9</v>
      </c>
      <c r="G25" s="73">
        <f>Z25</f>
        <v>891.9</v>
      </c>
      <c r="R25" s="41">
        <v>7133</v>
      </c>
      <c r="S25" s="41">
        <v>888.83</v>
      </c>
      <c r="T25" s="41">
        <v>7046</v>
      </c>
      <c r="U25" s="41">
        <v>892.9</v>
      </c>
      <c r="X25" s="42"/>
      <c r="Y25" s="42">
        <v>887.82</v>
      </c>
      <c r="Z25" s="240">
        <v>891.9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7754</v>
      </c>
      <c r="C26" s="75">
        <f t="shared" si="0"/>
        <v>709.34</v>
      </c>
      <c r="D26" s="75">
        <f>Y26</f>
        <v>708.07</v>
      </c>
      <c r="E26" s="79">
        <f t="shared" si="1"/>
        <v>7749</v>
      </c>
      <c r="F26" s="75">
        <f t="shared" si="1"/>
        <v>709.63</v>
      </c>
      <c r="G26" s="75">
        <f>Z26</f>
        <v>708.36</v>
      </c>
      <c r="R26" s="41">
        <v>7754</v>
      </c>
      <c r="S26" s="41">
        <v>709.34</v>
      </c>
      <c r="T26" s="41">
        <v>7749</v>
      </c>
      <c r="U26" s="41">
        <v>709.63</v>
      </c>
      <c r="X26" s="42"/>
      <c r="Y26" s="42">
        <v>708.07</v>
      </c>
      <c r="Z26" s="240">
        <v>708.36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1323</v>
      </c>
      <c r="C27" s="75">
        <f t="shared" si="0"/>
        <v>844.81</v>
      </c>
      <c r="D27" s="75">
        <f>Y27</f>
        <v>844.81</v>
      </c>
      <c r="E27" s="79">
        <f t="shared" si="1"/>
        <v>1313</v>
      </c>
      <c r="F27" s="75">
        <f t="shared" si="1"/>
        <v>848.64</v>
      </c>
      <c r="G27" s="75">
        <f>Z27</f>
        <v>848.64</v>
      </c>
      <c r="P27" s="39"/>
      <c r="Q27" s="246"/>
      <c r="R27" s="246">
        <v>1323</v>
      </c>
      <c r="S27" s="246">
        <v>844.81</v>
      </c>
      <c r="T27" s="41">
        <v>1313</v>
      </c>
      <c r="U27" s="41">
        <v>848.64</v>
      </c>
      <c r="V27" s="246"/>
      <c r="W27" s="247"/>
      <c r="X27" s="247"/>
      <c r="Y27" s="247">
        <v>844.81</v>
      </c>
      <c r="Z27" s="248">
        <v>848.64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16210</v>
      </c>
      <c r="C28" s="145">
        <f>S28</f>
        <v>799.38</v>
      </c>
      <c r="D28" s="145">
        <f>Y28</f>
        <v>798.46</v>
      </c>
      <c r="E28" s="150">
        <f>SUM(E25:E27)</f>
        <v>16108</v>
      </c>
      <c r="F28" s="145">
        <f>U28</f>
        <v>801.13</v>
      </c>
      <c r="G28" s="145">
        <f>Z28</f>
        <v>800.21</v>
      </c>
      <c r="R28" s="41">
        <v>16210</v>
      </c>
      <c r="S28" s="41">
        <v>799.38</v>
      </c>
      <c r="T28" s="41">
        <v>16108</v>
      </c>
      <c r="U28" s="41">
        <v>801.13</v>
      </c>
      <c r="V28" s="41">
        <f>R28-R25-R26-R27</f>
        <v>0</v>
      </c>
      <c r="W28" s="42">
        <f>T28-T25-T26-T27</f>
        <v>0</v>
      </c>
      <c r="X28" s="42"/>
      <c r="Y28" s="42">
        <v>798.46</v>
      </c>
      <c r="Z28" s="240">
        <v>800.21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2937</v>
      </c>
      <c r="C32" s="80">
        <f t="shared" si="2"/>
        <v>586.16999999999996</v>
      </c>
      <c r="D32" s="73">
        <f>Y32</f>
        <v>583.9</v>
      </c>
      <c r="E32" s="78">
        <f t="shared" ref="E32:F35" si="3">T32</f>
        <v>2937</v>
      </c>
      <c r="F32" s="73">
        <f t="shared" si="3"/>
        <v>586.16999999999996</v>
      </c>
      <c r="G32" s="73">
        <f>Z32</f>
        <v>583.9</v>
      </c>
      <c r="R32" s="41">
        <v>2937</v>
      </c>
      <c r="S32" s="41">
        <v>586.16999999999996</v>
      </c>
      <c r="T32" s="41">
        <v>2937</v>
      </c>
      <c r="U32" s="41">
        <v>586.16999999999996</v>
      </c>
      <c r="X32" s="42"/>
      <c r="Y32" s="42">
        <v>583.9</v>
      </c>
      <c r="Z32" s="240">
        <v>583.9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1817</v>
      </c>
      <c r="C33" s="81">
        <f t="shared" si="2"/>
        <v>782.06</v>
      </c>
      <c r="D33" s="75">
        <f>Y33</f>
        <v>781.97</v>
      </c>
      <c r="E33" s="79">
        <f t="shared" si="3"/>
        <v>1814</v>
      </c>
      <c r="F33" s="82">
        <f t="shared" si="3"/>
        <v>782.35</v>
      </c>
      <c r="G33" s="75">
        <f t="shared" ref="G33:G36" si="4">Z33</f>
        <v>782.27</v>
      </c>
      <c r="R33" s="41">
        <v>1817</v>
      </c>
      <c r="S33" s="41">
        <v>782.06</v>
      </c>
      <c r="T33" s="41">
        <v>1814</v>
      </c>
      <c r="U33" s="41">
        <v>782.35</v>
      </c>
      <c r="X33" s="42"/>
      <c r="Y33" s="42">
        <v>781.97</v>
      </c>
      <c r="Z33" s="240">
        <v>782.27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51987</v>
      </c>
      <c r="C34" s="81">
        <f t="shared" si="2"/>
        <v>1208.33</v>
      </c>
      <c r="D34" s="75">
        <f>Y34</f>
        <v>1210.1099999999999</v>
      </c>
      <c r="E34" s="79">
        <f t="shared" si="3"/>
        <v>51920</v>
      </c>
      <c r="F34" s="82">
        <f t="shared" si="3"/>
        <v>1209.0899999999999</v>
      </c>
      <c r="G34" s="75">
        <f t="shared" si="4"/>
        <v>1210.8699999999999</v>
      </c>
      <c r="R34" s="41">
        <v>51987</v>
      </c>
      <c r="S34" s="41">
        <v>1208.33</v>
      </c>
      <c r="T34" s="41">
        <v>51920</v>
      </c>
      <c r="U34" s="41">
        <v>1209.0899999999999</v>
      </c>
      <c r="X34" s="42"/>
      <c r="Y34" s="42">
        <v>1210.1099999999999</v>
      </c>
      <c r="Z34" s="240">
        <v>1210.8699999999999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15181</v>
      </c>
      <c r="C35" s="81">
        <f t="shared" si="2"/>
        <v>1400.85</v>
      </c>
      <c r="D35" s="75">
        <f>Y35</f>
        <v>1400.85</v>
      </c>
      <c r="E35" s="79">
        <f t="shared" si="3"/>
        <v>15174</v>
      </c>
      <c r="F35" s="82">
        <f t="shared" si="3"/>
        <v>1401.17</v>
      </c>
      <c r="G35" s="75">
        <f t="shared" si="4"/>
        <v>1401.17</v>
      </c>
      <c r="P35" s="39"/>
      <c r="Q35" s="246"/>
      <c r="R35" s="246">
        <v>15181</v>
      </c>
      <c r="S35" s="246">
        <v>1400.85</v>
      </c>
      <c r="T35" s="246">
        <v>15174</v>
      </c>
      <c r="U35" s="246">
        <v>1401.17</v>
      </c>
      <c r="V35" s="246"/>
      <c r="W35" s="247"/>
      <c r="X35" s="247"/>
      <c r="Y35" s="247">
        <v>1400.85</v>
      </c>
      <c r="Z35" s="248">
        <v>1401.17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71922</v>
      </c>
      <c r="C36" s="195">
        <f>S36</f>
        <v>1212.79</v>
      </c>
      <c r="D36" s="145">
        <f>Y36</f>
        <v>1215.07</v>
      </c>
      <c r="E36" s="150">
        <f>SUM(E32:E35)</f>
        <v>71845</v>
      </c>
      <c r="F36" s="145">
        <f>U36</f>
        <v>1213.42</v>
      </c>
      <c r="G36" s="145">
        <f t="shared" si="4"/>
        <v>1215.7</v>
      </c>
      <c r="R36" s="41">
        <v>71922</v>
      </c>
      <c r="S36" s="41">
        <v>1212.79</v>
      </c>
      <c r="T36" s="41">
        <v>71845</v>
      </c>
      <c r="U36" s="41">
        <v>1213.42</v>
      </c>
      <c r="V36" s="41">
        <f>R36-R32-R33-R34-R35</f>
        <v>0</v>
      </c>
      <c r="W36" s="42">
        <f>T36-T32-T33-T34-T35</f>
        <v>0</v>
      </c>
      <c r="X36" s="42"/>
      <c r="Y36" s="42">
        <v>1215.07</v>
      </c>
      <c r="Z36" s="240">
        <v>1215.7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6122</v>
      </c>
      <c r="C41" s="64">
        <f>S41</f>
        <v>676</v>
      </c>
      <c r="D41" s="64">
        <f>Y41</f>
        <v>675.98</v>
      </c>
      <c r="E41" s="63">
        <f t="shared" ref="E41:F43" si="5">T41</f>
        <v>6122</v>
      </c>
      <c r="F41" s="65">
        <f t="shared" si="5"/>
        <v>676</v>
      </c>
      <c r="G41" s="64">
        <f>Z41</f>
        <v>675.98</v>
      </c>
      <c r="R41" s="41">
        <v>6122</v>
      </c>
      <c r="S41" s="41">
        <v>676</v>
      </c>
      <c r="T41" s="41">
        <v>6122</v>
      </c>
      <c r="U41" s="41">
        <v>676</v>
      </c>
      <c r="X41" s="42"/>
      <c r="Y41" s="42">
        <v>675.98</v>
      </c>
      <c r="Z41" s="240">
        <v>675.98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1136</v>
      </c>
      <c r="C42" s="68">
        <f>S42</f>
        <v>663.53</v>
      </c>
      <c r="D42" s="68">
        <f t="shared" ref="D42:D43" si="6">Y42</f>
        <v>663.53</v>
      </c>
      <c r="E42" s="69">
        <f t="shared" si="5"/>
        <v>1136</v>
      </c>
      <c r="F42" s="70">
        <f t="shared" si="5"/>
        <v>663.53</v>
      </c>
      <c r="G42" s="68">
        <f>Z42</f>
        <v>663.53</v>
      </c>
      <c r="P42" s="39"/>
      <c r="Q42" s="246"/>
      <c r="R42" s="41">
        <v>1136</v>
      </c>
      <c r="S42" s="41">
        <v>663.53</v>
      </c>
      <c r="T42" s="246">
        <v>1136</v>
      </c>
      <c r="U42" s="246">
        <v>663.53</v>
      </c>
      <c r="V42" s="246"/>
      <c r="W42" s="247"/>
      <c r="X42" s="247"/>
      <c r="Y42" s="247">
        <v>663.53</v>
      </c>
      <c r="Z42" s="248">
        <v>663.53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7258</v>
      </c>
      <c r="C43" s="145">
        <f>S43</f>
        <v>674.05</v>
      </c>
      <c r="D43" s="145">
        <f t="shared" si="6"/>
        <v>674.03</v>
      </c>
      <c r="E43" s="196">
        <f t="shared" si="5"/>
        <v>7258</v>
      </c>
      <c r="F43" s="145">
        <f t="shared" si="5"/>
        <v>674.05</v>
      </c>
      <c r="G43" s="145">
        <f>Z43</f>
        <v>674.03</v>
      </c>
      <c r="R43" s="41">
        <v>7258</v>
      </c>
      <c r="S43" s="41">
        <v>674.05</v>
      </c>
      <c r="T43" s="41">
        <v>7258</v>
      </c>
      <c r="U43" s="41">
        <v>674.05</v>
      </c>
      <c r="X43" s="42"/>
      <c r="Y43" s="42">
        <v>674.03</v>
      </c>
      <c r="Z43" s="240">
        <v>674.03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1227144</v>
      </c>
      <c r="C45" s="199">
        <f>S22</f>
        <v>551.08000000000004</v>
      </c>
      <c r="D45" s="199">
        <f>Y22</f>
        <v>542.74</v>
      </c>
      <c r="E45" s="200">
        <f>SUM(E21,E28,E36,E43)</f>
        <v>1038965</v>
      </c>
      <c r="F45" s="199">
        <f>U22</f>
        <v>620.13</v>
      </c>
      <c r="G45" s="199">
        <f>Z22</f>
        <v>617.38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551.07639836889552</v>
      </c>
      <c r="S48" s="255">
        <f>((E21*F21)+(E28*F28)+(E36*F36)+(E43*F43))/(E21+E28+E36+E43)</f>
        <v>620.12933802389875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1227144</v>
      </c>
      <c r="S49" s="252">
        <f>E21+E28+E36+E43</f>
        <v>1038965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3.6016311045159455E-3</v>
      </c>
      <c r="U50" s="257">
        <f>S49-T22</f>
        <v>0</v>
      </c>
      <c r="V50" s="259">
        <f>S48-U22</f>
        <v>-6.6197610124163475E-4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opLeftCell="A4" zoomScale="110" zoomScaleNormal="110" workbookViewId="0">
      <selection activeCell="K17" sqref="K17:L3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2" t="s">
        <v>85</v>
      </c>
      <c r="B6" s="282"/>
      <c r="C6" s="282"/>
      <c r="D6" s="282"/>
      <c r="E6" s="282"/>
      <c r="F6" s="282"/>
      <c r="G6" s="282"/>
      <c r="H6" s="282"/>
      <c r="I6" s="282"/>
      <c r="J6" s="282" t="s">
        <v>86</v>
      </c>
      <c r="K6" s="282"/>
      <c r="L6" s="282"/>
      <c r="M6" s="282"/>
      <c r="N6" s="282"/>
      <c r="O6" s="282"/>
      <c r="P6" s="282"/>
      <c r="Q6" s="282"/>
      <c r="R6" s="282"/>
    </row>
    <row r="7" spans="1:18" ht="12.75" x14ac:dyDescent="0.2">
      <c r="A7" s="282" t="s">
        <v>87</v>
      </c>
      <c r="B7" s="282"/>
      <c r="C7" s="282"/>
      <c r="D7" s="282"/>
      <c r="E7" s="282"/>
      <c r="F7" s="282"/>
      <c r="G7" s="282"/>
      <c r="H7" s="282"/>
      <c r="I7" s="282"/>
      <c r="J7" s="282" t="s">
        <v>87</v>
      </c>
      <c r="K7" s="282"/>
      <c r="L7" s="282"/>
      <c r="M7" s="282"/>
      <c r="N7" s="282"/>
      <c r="O7" s="282"/>
      <c r="P7" s="282"/>
      <c r="Q7" s="282"/>
      <c r="R7" s="282"/>
    </row>
    <row r="8" spans="1:18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6" t="str">
        <f>'u RUJNU 2024.'!A6:F6</f>
        <v>za kolovoz 2024. (isplata u rujnu 2024.)</v>
      </c>
      <c r="B10" s="276"/>
      <c r="C10" s="276"/>
      <c r="D10" s="276"/>
      <c r="E10" s="276"/>
      <c r="F10" s="276"/>
      <c r="G10" s="276"/>
      <c r="H10" s="276"/>
      <c r="I10" s="276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6" t="str">
        <f>A10</f>
        <v>za kolovoz 2024. (isplata u rujnu 2024.)</v>
      </c>
      <c r="K11" s="276"/>
      <c r="L11" s="276"/>
      <c r="M11" s="276"/>
      <c r="N11" s="276"/>
      <c r="O11" s="276"/>
      <c r="P11" s="276"/>
      <c r="Q11" s="276"/>
      <c r="R11" s="276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18" ht="39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74011</v>
      </c>
      <c r="C17" s="108">
        <v>35.4</v>
      </c>
      <c r="D17" s="109">
        <v>53825</v>
      </c>
      <c r="E17" s="110">
        <v>35.78</v>
      </c>
      <c r="F17" s="109">
        <v>3181</v>
      </c>
      <c r="G17" s="110">
        <v>40.57</v>
      </c>
      <c r="H17" s="109">
        <v>17005</v>
      </c>
      <c r="I17" s="111">
        <v>33.25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</row>
    <row r="18" spans="1:22" s="90" customFormat="1" x14ac:dyDescent="0.2">
      <c r="A18" s="106" t="s">
        <v>73</v>
      </c>
      <c r="B18" s="107">
        <v>45544</v>
      </c>
      <c r="C18" s="112">
        <v>104.17</v>
      </c>
      <c r="D18" s="109">
        <v>32804</v>
      </c>
      <c r="E18" s="110">
        <v>104.58</v>
      </c>
      <c r="F18" s="109">
        <v>3082</v>
      </c>
      <c r="G18" s="110">
        <v>104.49</v>
      </c>
      <c r="H18" s="109">
        <v>9658</v>
      </c>
      <c r="I18" s="111">
        <v>102.68</v>
      </c>
      <c r="J18" s="106" t="s">
        <v>73</v>
      </c>
      <c r="K18" s="107">
        <v>1</v>
      </c>
      <c r="L18" s="112">
        <v>138.86000000000001</v>
      </c>
      <c r="M18" s="109" t="s">
        <v>142</v>
      </c>
      <c r="N18" s="110" t="s">
        <v>143</v>
      </c>
      <c r="O18" s="109">
        <v>1</v>
      </c>
      <c r="P18" s="110">
        <v>138.86000000000001</v>
      </c>
      <c r="Q18" s="109" t="s">
        <v>142</v>
      </c>
      <c r="R18" s="111" t="s">
        <v>143</v>
      </c>
    </row>
    <row r="19" spans="1:22" s="90" customFormat="1" x14ac:dyDescent="0.2">
      <c r="A19" s="106" t="s">
        <v>74</v>
      </c>
      <c r="B19" s="107">
        <v>37528</v>
      </c>
      <c r="C19" s="112">
        <v>170.61</v>
      </c>
      <c r="D19" s="109">
        <v>25233</v>
      </c>
      <c r="E19" s="110">
        <v>170.27</v>
      </c>
      <c r="F19" s="109">
        <v>3353</v>
      </c>
      <c r="G19" s="110">
        <v>172.1</v>
      </c>
      <c r="H19" s="109">
        <v>8942</v>
      </c>
      <c r="I19" s="111">
        <v>171.03</v>
      </c>
      <c r="J19" s="106" t="s">
        <v>74</v>
      </c>
      <c r="K19" s="107">
        <v>12</v>
      </c>
      <c r="L19" s="112">
        <v>170.09</v>
      </c>
      <c r="M19" s="109">
        <v>2</v>
      </c>
      <c r="N19" s="110">
        <v>174.24</v>
      </c>
      <c r="O19" s="109">
        <v>9</v>
      </c>
      <c r="P19" s="110">
        <v>170.27</v>
      </c>
      <c r="Q19" s="109">
        <v>1</v>
      </c>
      <c r="R19" s="111">
        <v>160.22999999999999</v>
      </c>
    </row>
    <row r="20" spans="1:22" s="90" customFormat="1" x14ac:dyDescent="0.2">
      <c r="A20" s="106" t="s">
        <v>75</v>
      </c>
      <c r="B20" s="107">
        <v>75289</v>
      </c>
      <c r="C20" s="112">
        <v>232.71</v>
      </c>
      <c r="D20" s="109">
        <v>46976</v>
      </c>
      <c r="E20" s="110">
        <v>231.8</v>
      </c>
      <c r="F20" s="109">
        <v>7129</v>
      </c>
      <c r="G20" s="110">
        <v>236.3</v>
      </c>
      <c r="H20" s="109">
        <v>21184</v>
      </c>
      <c r="I20" s="111">
        <v>233.53</v>
      </c>
      <c r="J20" s="106" t="s">
        <v>75</v>
      </c>
      <c r="K20" s="107">
        <v>39</v>
      </c>
      <c r="L20" s="112">
        <v>237.65</v>
      </c>
      <c r="M20" s="109">
        <v>1</v>
      </c>
      <c r="N20" s="110">
        <v>248.09</v>
      </c>
      <c r="O20" s="109">
        <v>33</v>
      </c>
      <c r="P20" s="110">
        <v>237.06</v>
      </c>
      <c r="Q20" s="109">
        <v>5</v>
      </c>
      <c r="R20" s="111">
        <v>239.47</v>
      </c>
      <c r="U20" s="114"/>
    </row>
    <row r="21" spans="1:22" s="90" customFormat="1" x14ac:dyDescent="0.2">
      <c r="A21" s="106" t="s">
        <v>76</v>
      </c>
      <c r="B21" s="107">
        <v>89715</v>
      </c>
      <c r="C21" s="112">
        <v>307.51</v>
      </c>
      <c r="D21" s="109">
        <v>55725</v>
      </c>
      <c r="E21" s="110">
        <v>308.14</v>
      </c>
      <c r="F21" s="109">
        <v>15191</v>
      </c>
      <c r="G21" s="110">
        <v>308.57</v>
      </c>
      <c r="H21" s="109">
        <v>18799</v>
      </c>
      <c r="I21" s="111">
        <v>304.79000000000002</v>
      </c>
      <c r="J21" s="106" t="s">
        <v>76</v>
      </c>
      <c r="K21" s="107">
        <v>77</v>
      </c>
      <c r="L21" s="112">
        <v>310.04000000000002</v>
      </c>
      <c r="M21" s="109" t="s">
        <v>142</v>
      </c>
      <c r="N21" s="110" t="s">
        <v>143</v>
      </c>
      <c r="O21" s="109">
        <v>64</v>
      </c>
      <c r="P21" s="110">
        <v>308.73</v>
      </c>
      <c r="Q21" s="109">
        <v>13</v>
      </c>
      <c r="R21" s="111">
        <v>316.51</v>
      </c>
      <c r="U21" s="114"/>
    </row>
    <row r="22" spans="1:22" s="90" customFormat="1" x14ac:dyDescent="0.2">
      <c r="A22" s="106" t="s">
        <v>77</v>
      </c>
      <c r="B22" s="107">
        <v>93734</v>
      </c>
      <c r="C22" s="112">
        <v>371.47</v>
      </c>
      <c r="D22" s="109">
        <v>61486</v>
      </c>
      <c r="E22" s="110">
        <v>372.62</v>
      </c>
      <c r="F22" s="109">
        <v>15751</v>
      </c>
      <c r="G22" s="110">
        <v>368.97</v>
      </c>
      <c r="H22" s="109">
        <v>16497</v>
      </c>
      <c r="I22" s="111">
        <v>369.58</v>
      </c>
      <c r="J22" s="106" t="s">
        <v>77</v>
      </c>
      <c r="K22" s="107">
        <v>130</v>
      </c>
      <c r="L22" s="112">
        <v>374.3</v>
      </c>
      <c r="M22" s="109" t="s">
        <v>142</v>
      </c>
      <c r="N22" s="110" t="s">
        <v>143</v>
      </c>
      <c r="O22" s="109">
        <v>99</v>
      </c>
      <c r="P22" s="110">
        <v>371.44</v>
      </c>
      <c r="Q22" s="109">
        <v>31</v>
      </c>
      <c r="R22" s="111">
        <v>383.42</v>
      </c>
      <c r="U22" s="114"/>
    </row>
    <row r="23" spans="1:22" s="90" customFormat="1" x14ac:dyDescent="0.2">
      <c r="A23" s="106" t="s">
        <v>78</v>
      </c>
      <c r="B23" s="107">
        <v>137290</v>
      </c>
      <c r="C23" s="112">
        <v>435.21</v>
      </c>
      <c r="D23" s="109">
        <v>90061</v>
      </c>
      <c r="E23" s="110">
        <v>434.41</v>
      </c>
      <c r="F23" s="109">
        <v>16814</v>
      </c>
      <c r="G23" s="110">
        <v>433.89</v>
      </c>
      <c r="H23" s="109">
        <v>30415</v>
      </c>
      <c r="I23" s="111">
        <v>438.29</v>
      </c>
      <c r="J23" s="106" t="s">
        <v>78</v>
      </c>
      <c r="K23" s="107">
        <v>1304</v>
      </c>
      <c r="L23" s="112">
        <v>446</v>
      </c>
      <c r="M23" s="109">
        <v>24</v>
      </c>
      <c r="N23" s="110">
        <v>438.21</v>
      </c>
      <c r="O23" s="109">
        <v>897</v>
      </c>
      <c r="P23" s="110">
        <v>448.6</v>
      </c>
      <c r="Q23" s="109">
        <v>383</v>
      </c>
      <c r="R23" s="111">
        <v>440.4</v>
      </c>
      <c r="U23" s="114"/>
      <c r="V23" s="113"/>
    </row>
    <row r="24" spans="1:22" s="90" customFormat="1" x14ac:dyDescent="0.2">
      <c r="A24" s="106" t="s">
        <v>79</v>
      </c>
      <c r="B24" s="107">
        <v>107612</v>
      </c>
      <c r="C24" s="112">
        <v>503.5</v>
      </c>
      <c r="D24" s="109">
        <v>81134</v>
      </c>
      <c r="E24" s="110">
        <v>503.69</v>
      </c>
      <c r="F24" s="109">
        <v>8262</v>
      </c>
      <c r="G24" s="110">
        <v>500.63</v>
      </c>
      <c r="H24" s="109">
        <v>18216</v>
      </c>
      <c r="I24" s="111">
        <v>503.96</v>
      </c>
      <c r="J24" s="106" t="s">
        <v>79</v>
      </c>
      <c r="K24" s="107">
        <v>1927</v>
      </c>
      <c r="L24" s="112">
        <v>507.3</v>
      </c>
      <c r="M24" s="109">
        <v>18</v>
      </c>
      <c r="N24" s="110">
        <v>518.89</v>
      </c>
      <c r="O24" s="109">
        <v>1443</v>
      </c>
      <c r="P24" s="110">
        <v>507.03</v>
      </c>
      <c r="Q24" s="109">
        <v>466</v>
      </c>
      <c r="R24" s="111">
        <v>507.69</v>
      </c>
    </row>
    <row r="25" spans="1:22" s="90" customFormat="1" x14ac:dyDescent="0.2">
      <c r="A25" s="106" t="s">
        <v>80</v>
      </c>
      <c r="B25" s="107">
        <v>118507</v>
      </c>
      <c r="C25" s="112">
        <v>569.05999999999995</v>
      </c>
      <c r="D25" s="109">
        <v>94262</v>
      </c>
      <c r="E25" s="110">
        <v>569.57000000000005</v>
      </c>
      <c r="F25" s="109">
        <v>9844</v>
      </c>
      <c r="G25" s="110">
        <v>565.97</v>
      </c>
      <c r="H25" s="109">
        <v>14401</v>
      </c>
      <c r="I25" s="111">
        <v>567.87</v>
      </c>
      <c r="J25" s="106" t="s">
        <v>80</v>
      </c>
      <c r="K25" s="107">
        <v>6489</v>
      </c>
      <c r="L25" s="112">
        <v>571.45000000000005</v>
      </c>
      <c r="M25" s="109">
        <v>2613</v>
      </c>
      <c r="N25" s="110">
        <v>570.12</v>
      </c>
      <c r="O25" s="109">
        <v>3445</v>
      </c>
      <c r="P25" s="110">
        <v>572.54999999999995</v>
      </c>
      <c r="Q25" s="109">
        <v>431</v>
      </c>
      <c r="R25" s="111">
        <v>570.64</v>
      </c>
      <c r="U25" s="115"/>
      <c r="V25" s="115"/>
    </row>
    <row r="26" spans="1:22" s="90" customFormat="1" x14ac:dyDescent="0.2">
      <c r="A26" s="106" t="s">
        <v>81</v>
      </c>
      <c r="B26" s="107">
        <v>87725</v>
      </c>
      <c r="C26" s="112">
        <v>633.69000000000005</v>
      </c>
      <c r="D26" s="109">
        <v>72775</v>
      </c>
      <c r="E26" s="110">
        <v>633.87</v>
      </c>
      <c r="F26" s="109">
        <v>3708</v>
      </c>
      <c r="G26" s="110">
        <v>631.5</v>
      </c>
      <c r="H26" s="109">
        <v>11242</v>
      </c>
      <c r="I26" s="111">
        <v>633.27</v>
      </c>
      <c r="J26" s="106" t="s">
        <v>81</v>
      </c>
      <c r="K26" s="107">
        <v>4345</v>
      </c>
      <c r="L26" s="112">
        <v>633.45000000000005</v>
      </c>
      <c r="M26" s="109">
        <v>917</v>
      </c>
      <c r="N26" s="110">
        <v>631.70000000000005</v>
      </c>
      <c r="O26" s="109">
        <v>2996</v>
      </c>
      <c r="P26" s="110">
        <v>634.63</v>
      </c>
      <c r="Q26" s="109">
        <v>432</v>
      </c>
      <c r="R26" s="111">
        <v>628.91</v>
      </c>
    </row>
    <row r="27" spans="1:22" s="90" customFormat="1" x14ac:dyDescent="0.2">
      <c r="A27" s="106" t="s">
        <v>82</v>
      </c>
      <c r="B27" s="107">
        <v>112040</v>
      </c>
      <c r="C27" s="112">
        <v>729.13</v>
      </c>
      <c r="D27" s="109">
        <v>96977</v>
      </c>
      <c r="E27" s="110">
        <v>729.63</v>
      </c>
      <c r="F27" s="109">
        <v>3064</v>
      </c>
      <c r="G27" s="110">
        <v>720.32</v>
      </c>
      <c r="H27" s="109">
        <v>11999</v>
      </c>
      <c r="I27" s="111">
        <v>727.37</v>
      </c>
      <c r="J27" s="106" t="s">
        <v>82</v>
      </c>
      <c r="K27" s="107">
        <v>6545</v>
      </c>
      <c r="L27" s="112">
        <v>732.04</v>
      </c>
      <c r="M27" s="109">
        <v>660</v>
      </c>
      <c r="N27" s="110">
        <v>716.16</v>
      </c>
      <c r="O27" s="109">
        <v>5204</v>
      </c>
      <c r="P27" s="110">
        <v>733.91</v>
      </c>
      <c r="Q27" s="109">
        <v>681</v>
      </c>
      <c r="R27" s="111">
        <v>733.16</v>
      </c>
    </row>
    <row r="28" spans="1:22" s="90" customFormat="1" x14ac:dyDescent="0.2">
      <c r="A28" s="106" t="s">
        <v>83</v>
      </c>
      <c r="B28" s="107">
        <v>66732</v>
      </c>
      <c r="C28" s="108">
        <v>858.87</v>
      </c>
      <c r="D28" s="109">
        <v>60047</v>
      </c>
      <c r="E28" s="110">
        <v>859.08</v>
      </c>
      <c r="F28" s="109">
        <v>951</v>
      </c>
      <c r="G28" s="110">
        <v>855.09</v>
      </c>
      <c r="H28" s="109">
        <v>5734</v>
      </c>
      <c r="I28" s="111">
        <v>857.37</v>
      </c>
      <c r="J28" s="106" t="s">
        <v>83</v>
      </c>
      <c r="K28" s="107">
        <v>5519</v>
      </c>
      <c r="L28" s="108">
        <v>861.23</v>
      </c>
      <c r="M28" s="109">
        <v>173</v>
      </c>
      <c r="N28" s="110">
        <v>859.47</v>
      </c>
      <c r="O28" s="109">
        <v>4291</v>
      </c>
      <c r="P28" s="110">
        <v>863.47</v>
      </c>
      <c r="Q28" s="109">
        <v>1055</v>
      </c>
      <c r="R28" s="111">
        <v>852.42</v>
      </c>
    </row>
    <row r="29" spans="1:22" s="90" customFormat="1" x14ac:dyDescent="0.2">
      <c r="A29" s="106" t="s">
        <v>84</v>
      </c>
      <c r="B29" s="107">
        <v>41444</v>
      </c>
      <c r="C29" s="108">
        <v>990.85</v>
      </c>
      <c r="D29" s="109">
        <v>37567</v>
      </c>
      <c r="E29" s="110">
        <v>990.47</v>
      </c>
      <c r="F29" s="109">
        <v>452</v>
      </c>
      <c r="G29" s="110">
        <v>992.68</v>
      </c>
      <c r="H29" s="109">
        <v>3425</v>
      </c>
      <c r="I29" s="111">
        <v>994.83</v>
      </c>
      <c r="J29" s="106" t="s">
        <v>84</v>
      </c>
      <c r="K29" s="107">
        <v>5161</v>
      </c>
      <c r="L29" s="108">
        <v>999.4</v>
      </c>
      <c r="M29" s="109">
        <v>90</v>
      </c>
      <c r="N29" s="110">
        <v>995.87</v>
      </c>
      <c r="O29" s="109">
        <v>4028</v>
      </c>
      <c r="P29" s="110">
        <v>999.66</v>
      </c>
      <c r="Q29" s="109">
        <v>1043</v>
      </c>
      <c r="R29" s="111">
        <v>998.72</v>
      </c>
    </row>
    <row r="30" spans="1:22" s="90" customFormat="1" x14ac:dyDescent="0.2">
      <c r="A30" s="106" t="s">
        <v>135</v>
      </c>
      <c r="B30" s="107">
        <v>16798</v>
      </c>
      <c r="C30" s="108">
        <v>1129.21</v>
      </c>
      <c r="D30" s="109">
        <v>14526</v>
      </c>
      <c r="E30" s="110">
        <v>1128.81</v>
      </c>
      <c r="F30" s="109">
        <v>202</v>
      </c>
      <c r="G30" s="110">
        <v>1128.3599999999999</v>
      </c>
      <c r="H30" s="109">
        <v>2070</v>
      </c>
      <c r="I30" s="111">
        <v>1132.08</v>
      </c>
      <c r="J30" s="106" t="s">
        <v>135</v>
      </c>
      <c r="K30" s="107">
        <v>6010</v>
      </c>
      <c r="L30" s="108">
        <v>1120.81</v>
      </c>
      <c r="M30" s="109">
        <v>94</v>
      </c>
      <c r="N30" s="110">
        <v>1107.17</v>
      </c>
      <c r="O30" s="109">
        <v>4978</v>
      </c>
      <c r="P30" s="110">
        <v>1119.72</v>
      </c>
      <c r="Q30" s="109">
        <v>938</v>
      </c>
      <c r="R30" s="111">
        <v>1127.99</v>
      </c>
    </row>
    <row r="31" spans="1:22" s="90" customFormat="1" x14ac:dyDescent="0.2">
      <c r="A31" s="106" t="s">
        <v>136</v>
      </c>
      <c r="B31" s="107">
        <v>11147</v>
      </c>
      <c r="C31" s="108">
        <v>1266.7</v>
      </c>
      <c r="D31" s="109">
        <v>9565</v>
      </c>
      <c r="E31" s="110">
        <v>1268.24</v>
      </c>
      <c r="F31" s="109">
        <v>128</v>
      </c>
      <c r="G31" s="110">
        <v>1266.28</v>
      </c>
      <c r="H31" s="109">
        <v>1454</v>
      </c>
      <c r="I31" s="111">
        <v>1256.6400000000001</v>
      </c>
      <c r="J31" s="106" t="s">
        <v>136</v>
      </c>
      <c r="K31" s="107">
        <v>6912</v>
      </c>
      <c r="L31" s="108">
        <v>1288.98</v>
      </c>
      <c r="M31" s="109">
        <v>76</v>
      </c>
      <c r="N31" s="110">
        <v>1277.96</v>
      </c>
      <c r="O31" s="109">
        <v>5760</v>
      </c>
      <c r="P31" s="110">
        <v>1292.9000000000001</v>
      </c>
      <c r="Q31" s="109">
        <v>1076</v>
      </c>
      <c r="R31" s="111">
        <v>1268.76</v>
      </c>
    </row>
    <row r="32" spans="1:22" s="90" customFormat="1" x14ac:dyDescent="0.2">
      <c r="A32" s="106" t="s">
        <v>137</v>
      </c>
      <c r="B32" s="107">
        <v>6225</v>
      </c>
      <c r="C32" s="108">
        <v>1420.18</v>
      </c>
      <c r="D32" s="109">
        <v>5694</v>
      </c>
      <c r="E32" s="110">
        <v>1420.1</v>
      </c>
      <c r="F32" s="109">
        <v>64</v>
      </c>
      <c r="G32" s="110">
        <v>1428.73</v>
      </c>
      <c r="H32" s="109">
        <v>467</v>
      </c>
      <c r="I32" s="111">
        <v>1419.99</v>
      </c>
      <c r="J32" s="106" t="s">
        <v>137</v>
      </c>
      <c r="K32" s="107">
        <v>4300</v>
      </c>
      <c r="L32" s="108">
        <v>1422.9</v>
      </c>
      <c r="M32" s="109">
        <v>28</v>
      </c>
      <c r="N32" s="110">
        <v>1412.1</v>
      </c>
      <c r="O32" s="109">
        <v>3382</v>
      </c>
      <c r="P32" s="110">
        <v>1423.93</v>
      </c>
      <c r="Q32" s="109">
        <v>890</v>
      </c>
      <c r="R32" s="111">
        <v>1419.32</v>
      </c>
    </row>
    <row r="33" spans="1:18" s="90" customFormat="1" x14ac:dyDescent="0.2">
      <c r="A33" s="106" t="s">
        <v>134</v>
      </c>
      <c r="B33" s="107">
        <v>10413</v>
      </c>
      <c r="C33" s="108">
        <v>1778.68</v>
      </c>
      <c r="D33" s="109">
        <v>9829</v>
      </c>
      <c r="E33" s="110">
        <v>1779.52</v>
      </c>
      <c r="F33" s="109">
        <v>51</v>
      </c>
      <c r="G33" s="110">
        <v>1748.84</v>
      </c>
      <c r="H33" s="109">
        <v>533</v>
      </c>
      <c r="I33" s="111">
        <v>1766.06</v>
      </c>
      <c r="J33" s="106" t="s">
        <v>134</v>
      </c>
      <c r="K33" s="107">
        <v>23151</v>
      </c>
      <c r="L33" s="108">
        <v>1842.54</v>
      </c>
      <c r="M33" s="109">
        <v>58</v>
      </c>
      <c r="N33" s="110">
        <v>1748.46</v>
      </c>
      <c r="O33" s="109">
        <v>15357</v>
      </c>
      <c r="P33" s="110">
        <v>1846.45</v>
      </c>
      <c r="Q33" s="109">
        <v>7736</v>
      </c>
      <c r="R33" s="111">
        <v>1835.48</v>
      </c>
    </row>
    <row r="34" spans="1:18" s="90" customFormat="1" x14ac:dyDescent="0.2">
      <c r="A34" s="116" t="s">
        <v>1</v>
      </c>
      <c r="B34" s="117">
        <v>1131754</v>
      </c>
      <c r="C34" s="118">
        <v>504.68</v>
      </c>
      <c r="D34" s="117">
        <v>848486</v>
      </c>
      <c r="E34" s="118">
        <v>535.16999999999996</v>
      </c>
      <c r="F34" s="117">
        <v>91227</v>
      </c>
      <c r="G34" s="118">
        <v>401.16</v>
      </c>
      <c r="H34" s="117">
        <v>192041</v>
      </c>
      <c r="I34" s="118">
        <v>419.15</v>
      </c>
      <c r="J34" s="116" t="s">
        <v>1</v>
      </c>
      <c r="K34" s="117">
        <v>71922</v>
      </c>
      <c r="L34" s="118">
        <v>1212.79</v>
      </c>
      <c r="M34" s="117">
        <v>4754</v>
      </c>
      <c r="N34" s="118">
        <v>661.04</v>
      </c>
      <c r="O34" s="117">
        <v>51987</v>
      </c>
      <c r="P34" s="118">
        <v>1208.33</v>
      </c>
      <c r="Q34" s="117">
        <v>15181</v>
      </c>
      <c r="R34" s="118">
        <v>1400.85</v>
      </c>
    </row>
    <row r="35" spans="1:18" s="90" customFormat="1" ht="18" customHeight="1" x14ac:dyDescent="0.15">
      <c r="A35" s="283"/>
      <c r="B35" s="283"/>
      <c r="C35" s="283"/>
      <c r="D35" s="283"/>
      <c r="E35" s="283"/>
      <c r="F35" s="283"/>
      <c r="G35" s="283"/>
      <c r="H35" s="132"/>
      <c r="I35" s="108"/>
      <c r="J35" s="272"/>
      <c r="K35" s="272"/>
      <c r="L35" s="272"/>
      <c r="M35" s="272"/>
      <c r="N35" s="272"/>
      <c r="O35" s="272"/>
      <c r="P35" s="27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7"/>
      <c r="B39" s="287"/>
      <c r="C39" s="287"/>
      <c r="D39" s="287"/>
      <c r="E39" s="287"/>
      <c r="F39" s="287"/>
      <c r="G39" s="287"/>
      <c r="H39" s="62"/>
      <c r="I39" s="45"/>
      <c r="J39" s="287"/>
      <c r="K39" s="287"/>
      <c r="L39" s="287"/>
      <c r="M39" s="287"/>
      <c r="N39" s="287"/>
      <c r="O39" s="287"/>
      <c r="P39" s="287"/>
      <c r="Q39" s="218"/>
    </row>
    <row r="40" spans="1:18" ht="9.75" customHeight="1" x14ac:dyDescent="0.2">
      <c r="A40" s="287"/>
      <c r="B40" s="287"/>
      <c r="C40" s="287"/>
      <c r="D40" s="287"/>
      <c r="E40" s="287"/>
      <c r="F40" s="287"/>
      <c r="G40" s="287"/>
      <c r="H40" s="19"/>
      <c r="I40" s="20"/>
      <c r="J40" s="287"/>
      <c r="K40" s="287"/>
      <c r="L40" s="287"/>
      <c r="M40" s="287"/>
      <c r="N40" s="287"/>
      <c r="O40" s="287"/>
      <c r="P40" s="287"/>
      <c r="Q40" s="218"/>
    </row>
    <row r="41" spans="1:18" ht="12.75" x14ac:dyDescent="0.2">
      <c r="A41" s="282" t="s">
        <v>85</v>
      </c>
      <c r="B41" s="282"/>
      <c r="C41" s="282"/>
      <c r="D41" s="282"/>
      <c r="E41" s="282"/>
      <c r="F41" s="282"/>
      <c r="G41" s="282"/>
      <c r="H41" s="282"/>
      <c r="I41" s="282"/>
      <c r="J41" s="282" t="s">
        <v>18</v>
      </c>
      <c r="K41" s="282"/>
      <c r="L41" s="282"/>
      <c r="M41" s="282"/>
      <c r="N41" s="282"/>
      <c r="O41" s="282"/>
      <c r="P41" s="282"/>
      <c r="Q41" s="282"/>
      <c r="R41" s="282"/>
    </row>
    <row r="42" spans="1:18" ht="12.75" x14ac:dyDescent="0.2">
      <c r="A42" s="282" t="s">
        <v>87</v>
      </c>
      <c r="B42" s="282"/>
      <c r="C42" s="282"/>
      <c r="D42" s="282"/>
      <c r="E42" s="282"/>
      <c r="F42" s="282"/>
      <c r="G42" s="282"/>
      <c r="H42" s="282"/>
      <c r="I42" s="282"/>
      <c r="J42" s="282" t="s">
        <v>19</v>
      </c>
      <c r="K42" s="282"/>
      <c r="L42" s="282"/>
      <c r="M42" s="282"/>
      <c r="N42" s="282"/>
      <c r="O42" s="282"/>
      <c r="P42" s="282"/>
      <c r="Q42" s="282"/>
      <c r="R42" s="282"/>
    </row>
    <row r="43" spans="1:18" ht="12.75" x14ac:dyDescent="0.2">
      <c r="A43" s="282" t="s">
        <v>9</v>
      </c>
      <c r="B43" s="282"/>
      <c r="C43" s="282"/>
      <c r="D43" s="282"/>
      <c r="E43" s="282"/>
      <c r="F43" s="282"/>
      <c r="G43" s="282"/>
      <c r="H43" s="282"/>
      <c r="I43" s="282"/>
      <c r="J43" s="282" t="s">
        <v>49</v>
      </c>
      <c r="K43" s="282"/>
      <c r="L43" s="282"/>
      <c r="M43" s="282"/>
      <c r="N43" s="282"/>
      <c r="O43" s="282"/>
      <c r="P43" s="282"/>
      <c r="Q43" s="282"/>
      <c r="R43" s="282"/>
    </row>
    <row r="44" spans="1:18" ht="12.75" x14ac:dyDescent="0.2">
      <c r="A44" s="282" t="s">
        <v>46</v>
      </c>
      <c r="B44" s="282"/>
      <c r="C44" s="282"/>
      <c r="D44" s="282"/>
      <c r="E44" s="282"/>
      <c r="F44" s="282"/>
      <c r="G44" s="282"/>
      <c r="H44" s="282"/>
      <c r="I44" s="282"/>
      <c r="J44" s="282" t="s">
        <v>50</v>
      </c>
      <c r="K44" s="282"/>
      <c r="L44" s="282"/>
      <c r="M44" s="282"/>
      <c r="N44" s="282"/>
      <c r="O44" s="282"/>
      <c r="P44" s="282"/>
      <c r="Q44" s="282"/>
      <c r="R44" s="28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6" t="str">
        <f>A10</f>
        <v>za kolovoz 2024. (isplata u rujnu 2024.)</v>
      </c>
      <c r="B46" s="276"/>
      <c r="C46" s="276"/>
      <c r="D46" s="276"/>
      <c r="E46" s="276"/>
      <c r="F46" s="276"/>
      <c r="G46" s="276"/>
      <c r="H46" s="276"/>
      <c r="I46" s="276"/>
      <c r="J46" s="277" t="str">
        <f>A10</f>
        <v>za kolovoz 2024. (isplata u rujnu 2024.)</v>
      </c>
      <c r="K46" s="277"/>
      <c r="L46" s="277"/>
      <c r="M46" s="277"/>
      <c r="N46" s="277"/>
      <c r="O46" s="277"/>
      <c r="P46" s="277"/>
      <c r="Q46" s="277"/>
      <c r="R46" s="27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3" t="s">
        <v>89</v>
      </c>
      <c r="B48" s="278" t="s">
        <v>6</v>
      </c>
      <c r="C48" s="279"/>
      <c r="D48" s="279"/>
      <c r="E48" s="279"/>
      <c r="F48" s="279"/>
      <c r="G48" s="279"/>
      <c r="H48" s="279"/>
      <c r="I48" s="280"/>
      <c r="J48" s="273" t="s">
        <v>89</v>
      </c>
      <c r="K48" s="278" t="s">
        <v>6</v>
      </c>
      <c r="L48" s="279"/>
      <c r="M48" s="279"/>
      <c r="N48" s="279"/>
      <c r="O48" s="279"/>
      <c r="P48" s="279"/>
      <c r="Q48" s="279"/>
      <c r="R48" s="280"/>
    </row>
    <row r="49" spans="1:19" x14ac:dyDescent="0.2">
      <c r="A49" s="274"/>
      <c r="B49" s="278" t="s">
        <v>1</v>
      </c>
      <c r="C49" s="280"/>
      <c r="D49" s="278" t="s">
        <v>7</v>
      </c>
      <c r="E49" s="280"/>
      <c r="F49" s="278" t="s">
        <v>45</v>
      </c>
      <c r="G49" s="280"/>
      <c r="H49" s="278" t="s">
        <v>8</v>
      </c>
      <c r="I49" s="280"/>
      <c r="J49" s="274"/>
      <c r="K49" s="278" t="s">
        <v>1</v>
      </c>
      <c r="L49" s="280"/>
      <c r="M49" s="278" t="s">
        <v>7</v>
      </c>
      <c r="N49" s="280"/>
      <c r="O49" s="278" t="s">
        <v>45</v>
      </c>
      <c r="P49" s="280"/>
      <c r="Q49" s="278" t="s">
        <v>8</v>
      </c>
      <c r="R49" s="280"/>
    </row>
    <row r="50" spans="1:19" ht="39.75" customHeight="1" x14ac:dyDescent="0.2">
      <c r="A50" s="27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7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142</v>
      </c>
      <c r="C52" s="112" t="s">
        <v>143</v>
      </c>
      <c r="D52" s="109" t="s">
        <v>142</v>
      </c>
      <c r="E52" s="110" t="s">
        <v>143</v>
      </c>
      <c r="F52" s="109" t="s">
        <v>142</v>
      </c>
      <c r="G52" s="113" t="s">
        <v>143</v>
      </c>
      <c r="H52" s="109" t="s">
        <v>142</v>
      </c>
      <c r="I52" s="111" t="s">
        <v>143</v>
      </c>
      <c r="J52" s="106" t="s">
        <v>72</v>
      </c>
      <c r="K52" s="119">
        <v>18</v>
      </c>
      <c r="L52" s="95">
        <v>38.36</v>
      </c>
      <c r="M52" s="121"/>
      <c r="N52" s="92"/>
      <c r="O52" s="121">
        <v>17</v>
      </c>
      <c r="P52" s="92">
        <v>37.04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120.78</v>
      </c>
      <c r="D53" s="109" t="s">
        <v>142</v>
      </c>
      <c r="E53" s="110" t="s">
        <v>143</v>
      </c>
      <c r="F53" s="109">
        <v>2</v>
      </c>
      <c r="G53" s="110">
        <v>127.86</v>
      </c>
      <c r="H53" s="109">
        <v>4</v>
      </c>
      <c r="I53" s="111">
        <v>117.23</v>
      </c>
      <c r="J53" s="106" t="s">
        <v>73</v>
      </c>
      <c r="K53" s="119">
        <v>57</v>
      </c>
      <c r="L53" s="95">
        <v>111.6</v>
      </c>
      <c r="M53" s="121"/>
      <c r="N53" s="92"/>
      <c r="O53" s="121">
        <v>48</v>
      </c>
      <c r="P53" s="92">
        <v>110.31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18</v>
      </c>
      <c r="C54" s="112">
        <v>172.34</v>
      </c>
      <c r="D54" s="109" t="s">
        <v>142</v>
      </c>
      <c r="E54" s="110" t="s">
        <v>143</v>
      </c>
      <c r="F54" s="109">
        <v>16</v>
      </c>
      <c r="G54" s="110">
        <v>173.31</v>
      </c>
      <c r="H54" s="109">
        <v>2</v>
      </c>
      <c r="I54" s="111">
        <v>164.61</v>
      </c>
      <c r="J54" s="106" t="s">
        <v>74</v>
      </c>
      <c r="K54" s="119">
        <v>115</v>
      </c>
      <c r="L54" s="124">
        <v>173.56</v>
      </c>
      <c r="M54" s="121"/>
      <c r="N54" s="92"/>
      <c r="O54" s="121">
        <v>102</v>
      </c>
      <c r="P54" s="92">
        <v>172.46</v>
      </c>
      <c r="Q54" s="121">
        <v>13</v>
      </c>
      <c r="R54" s="122">
        <v>182.2</v>
      </c>
      <c r="S54" s="123"/>
    </row>
    <row r="55" spans="1:19" s="90" customFormat="1" x14ac:dyDescent="0.2">
      <c r="A55" s="106" t="s">
        <v>75</v>
      </c>
      <c r="B55" s="107">
        <v>73</v>
      </c>
      <c r="C55" s="112">
        <v>242.2</v>
      </c>
      <c r="D55" s="109">
        <v>16</v>
      </c>
      <c r="E55" s="110">
        <v>251.91</v>
      </c>
      <c r="F55" s="109">
        <v>52</v>
      </c>
      <c r="G55" s="110">
        <v>239.89</v>
      </c>
      <c r="H55" s="109">
        <v>5</v>
      </c>
      <c r="I55" s="111">
        <v>235.17</v>
      </c>
      <c r="J55" s="106" t="s">
        <v>75</v>
      </c>
      <c r="K55" s="119">
        <v>202</v>
      </c>
      <c r="L55" s="124">
        <v>234.99</v>
      </c>
      <c r="M55" s="121"/>
      <c r="N55" s="92"/>
      <c r="O55" s="121">
        <v>159</v>
      </c>
      <c r="P55" s="92">
        <v>234.87</v>
      </c>
      <c r="Q55" s="121">
        <v>43</v>
      </c>
      <c r="R55" s="122">
        <v>235.44</v>
      </c>
      <c r="S55" s="123"/>
    </row>
    <row r="56" spans="1:19" s="90" customFormat="1" x14ac:dyDescent="0.2">
      <c r="A56" s="106" t="s">
        <v>76</v>
      </c>
      <c r="B56" s="107">
        <v>230</v>
      </c>
      <c r="C56" s="112">
        <v>309.52999999999997</v>
      </c>
      <c r="D56" s="109">
        <v>108</v>
      </c>
      <c r="E56" s="110">
        <v>308.77</v>
      </c>
      <c r="F56" s="109">
        <v>109</v>
      </c>
      <c r="G56" s="110">
        <v>309.12</v>
      </c>
      <c r="H56" s="109">
        <v>13</v>
      </c>
      <c r="I56" s="111">
        <v>319.36</v>
      </c>
      <c r="J56" s="106" t="s">
        <v>76</v>
      </c>
      <c r="K56" s="119">
        <v>323</v>
      </c>
      <c r="L56" s="124">
        <v>309.83999999999997</v>
      </c>
      <c r="M56" s="121"/>
      <c r="N56" s="92"/>
      <c r="O56" s="121">
        <v>280</v>
      </c>
      <c r="P56" s="92">
        <v>309.85000000000002</v>
      </c>
      <c r="Q56" s="121">
        <v>43</v>
      </c>
      <c r="R56" s="122">
        <v>309.76</v>
      </c>
      <c r="S56" s="123"/>
    </row>
    <row r="57" spans="1:19" s="90" customFormat="1" x14ac:dyDescent="0.2">
      <c r="A57" s="106" t="s">
        <v>77</v>
      </c>
      <c r="B57" s="107">
        <v>289</v>
      </c>
      <c r="C57" s="112">
        <v>372.09</v>
      </c>
      <c r="D57" s="109">
        <v>82</v>
      </c>
      <c r="E57" s="110">
        <v>372.22</v>
      </c>
      <c r="F57" s="109">
        <v>187</v>
      </c>
      <c r="G57" s="110">
        <v>371.65</v>
      </c>
      <c r="H57" s="109">
        <v>20</v>
      </c>
      <c r="I57" s="111">
        <v>375.7</v>
      </c>
      <c r="J57" s="106" t="s">
        <v>77</v>
      </c>
      <c r="K57" s="119">
        <v>579</v>
      </c>
      <c r="L57" s="124">
        <v>373.3</v>
      </c>
      <c r="M57" s="121"/>
      <c r="N57" s="92"/>
      <c r="O57" s="121">
        <v>432</v>
      </c>
      <c r="P57" s="92">
        <v>374.95</v>
      </c>
      <c r="Q57" s="121">
        <v>147</v>
      </c>
      <c r="R57" s="122">
        <v>368.46</v>
      </c>
      <c r="S57" s="123"/>
    </row>
    <row r="58" spans="1:19" s="90" customFormat="1" x14ac:dyDescent="0.2">
      <c r="A58" s="106" t="s">
        <v>78</v>
      </c>
      <c r="B58" s="107">
        <v>419</v>
      </c>
      <c r="C58" s="112">
        <v>437.29</v>
      </c>
      <c r="D58" s="109">
        <v>66</v>
      </c>
      <c r="E58" s="110">
        <v>434.73</v>
      </c>
      <c r="F58" s="109">
        <v>318</v>
      </c>
      <c r="G58" s="110">
        <v>437.18</v>
      </c>
      <c r="H58" s="109">
        <v>35</v>
      </c>
      <c r="I58" s="111">
        <v>443.2</v>
      </c>
      <c r="J58" s="106" t="s">
        <v>78</v>
      </c>
      <c r="K58" s="119">
        <v>733</v>
      </c>
      <c r="L58" s="124">
        <v>437.44</v>
      </c>
      <c r="M58" s="121"/>
      <c r="N58" s="92"/>
      <c r="O58" s="121">
        <v>654</v>
      </c>
      <c r="P58" s="92">
        <v>437.83</v>
      </c>
      <c r="Q58" s="121">
        <v>79</v>
      </c>
      <c r="R58" s="122">
        <v>434.23</v>
      </c>
      <c r="S58" s="123"/>
    </row>
    <row r="59" spans="1:19" s="90" customFormat="1" x14ac:dyDescent="0.2">
      <c r="A59" s="106" t="s">
        <v>79</v>
      </c>
      <c r="B59" s="107">
        <v>689</v>
      </c>
      <c r="C59" s="112">
        <v>511.17</v>
      </c>
      <c r="D59" s="109">
        <v>122</v>
      </c>
      <c r="E59" s="110">
        <v>519.13</v>
      </c>
      <c r="F59" s="109">
        <v>502</v>
      </c>
      <c r="G59" s="110">
        <v>509.81</v>
      </c>
      <c r="H59" s="109">
        <v>65</v>
      </c>
      <c r="I59" s="111">
        <v>506.78</v>
      </c>
      <c r="J59" s="106" t="s">
        <v>79</v>
      </c>
      <c r="K59" s="119">
        <v>1072</v>
      </c>
      <c r="L59" s="124">
        <v>508.05</v>
      </c>
      <c r="M59" s="121"/>
      <c r="N59" s="92"/>
      <c r="O59" s="121">
        <v>998</v>
      </c>
      <c r="P59" s="92">
        <v>508.28</v>
      </c>
      <c r="Q59" s="121">
        <v>74</v>
      </c>
      <c r="R59" s="122">
        <v>505.05</v>
      </c>
      <c r="S59" s="123"/>
    </row>
    <row r="60" spans="1:19" s="90" customFormat="1" x14ac:dyDescent="0.2">
      <c r="A60" s="106" t="s">
        <v>80</v>
      </c>
      <c r="B60" s="107">
        <v>1684</v>
      </c>
      <c r="C60" s="112">
        <v>574.38</v>
      </c>
      <c r="D60" s="109">
        <v>540</v>
      </c>
      <c r="E60" s="110">
        <v>575.22</v>
      </c>
      <c r="F60" s="109">
        <v>1020</v>
      </c>
      <c r="G60" s="110">
        <v>574.29999999999995</v>
      </c>
      <c r="H60" s="109">
        <v>124</v>
      </c>
      <c r="I60" s="111">
        <v>571.41999999999996</v>
      </c>
      <c r="J60" s="106" t="s">
        <v>80</v>
      </c>
      <c r="K60" s="119">
        <v>580</v>
      </c>
      <c r="L60" s="124">
        <v>567.44000000000005</v>
      </c>
      <c r="M60" s="121"/>
      <c r="N60" s="92"/>
      <c r="O60" s="121">
        <v>462</v>
      </c>
      <c r="P60" s="92">
        <v>567.08000000000004</v>
      </c>
      <c r="Q60" s="121">
        <v>118</v>
      </c>
      <c r="R60" s="122">
        <v>568.82000000000005</v>
      </c>
      <c r="S60" s="123"/>
    </row>
    <row r="61" spans="1:19" s="90" customFormat="1" x14ac:dyDescent="0.2">
      <c r="A61" s="106" t="s">
        <v>81</v>
      </c>
      <c r="B61" s="107">
        <v>2832</v>
      </c>
      <c r="C61" s="112">
        <v>636.04</v>
      </c>
      <c r="D61" s="109">
        <v>939</v>
      </c>
      <c r="E61" s="110">
        <v>635.59</v>
      </c>
      <c r="F61" s="109">
        <v>1724</v>
      </c>
      <c r="G61" s="110">
        <v>636.27</v>
      </c>
      <c r="H61" s="109">
        <v>169</v>
      </c>
      <c r="I61" s="111">
        <v>636.14</v>
      </c>
      <c r="J61" s="106" t="s">
        <v>81</v>
      </c>
      <c r="K61" s="119">
        <v>692</v>
      </c>
      <c r="L61" s="124">
        <v>637.23</v>
      </c>
      <c r="M61" s="121"/>
      <c r="N61" s="92"/>
      <c r="O61" s="121">
        <v>569</v>
      </c>
      <c r="P61" s="92">
        <v>635.96</v>
      </c>
      <c r="Q61" s="121">
        <v>123</v>
      </c>
      <c r="R61" s="122">
        <v>643.05999999999995</v>
      </c>
      <c r="S61" s="123"/>
    </row>
    <row r="62" spans="1:19" s="90" customFormat="1" x14ac:dyDescent="0.2">
      <c r="A62" s="106" t="s">
        <v>82</v>
      </c>
      <c r="B62" s="107">
        <v>3444</v>
      </c>
      <c r="C62" s="112">
        <v>731.11</v>
      </c>
      <c r="D62" s="109">
        <v>1434</v>
      </c>
      <c r="E62" s="110">
        <v>732.55</v>
      </c>
      <c r="F62" s="109">
        <v>1765</v>
      </c>
      <c r="G62" s="110">
        <v>729.07</v>
      </c>
      <c r="H62" s="109">
        <v>245</v>
      </c>
      <c r="I62" s="111">
        <v>737.36</v>
      </c>
      <c r="J62" s="106" t="s">
        <v>82</v>
      </c>
      <c r="K62" s="119">
        <v>766</v>
      </c>
      <c r="L62" s="95">
        <v>743.13</v>
      </c>
      <c r="M62" s="121"/>
      <c r="N62" s="92"/>
      <c r="O62" s="121">
        <v>578</v>
      </c>
      <c r="P62" s="92">
        <v>738.9</v>
      </c>
      <c r="Q62" s="121">
        <v>188</v>
      </c>
      <c r="R62" s="122">
        <v>756.12</v>
      </c>
      <c r="S62" s="123"/>
    </row>
    <row r="63" spans="1:19" s="90" customFormat="1" x14ac:dyDescent="0.2">
      <c r="A63" s="106" t="s">
        <v>83</v>
      </c>
      <c r="B63" s="107">
        <v>2571</v>
      </c>
      <c r="C63" s="108">
        <v>860.12</v>
      </c>
      <c r="D63" s="109">
        <v>1186</v>
      </c>
      <c r="E63" s="110">
        <v>860.54</v>
      </c>
      <c r="F63" s="109">
        <v>1153</v>
      </c>
      <c r="G63" s="110">
        <v>859.83</v>
      </c>
      <c r="H63" s="109">
        <v>232</v>
      </c>
      <c r="I63" s="111">
        <v>859.41</v>
      </c>
      <c r="J63" s="106" t="s">
        <v>83</v>
      </c>
      <c r="K63" s="119">
        <v>610</v>
      </c>
      <c r="L63" s="95">
        <v>850.49</v>
      </c>
      <c r="M63" s="121"/>
      <c r="N63" s="92"/>
      <c r="O63" s="121">
        <v>505</v>
      </c>
      <c r="P63" s="92">
        <v>846.92</v>
      </c>
      <c r="Q63" s="121">
        <v>105</v>
      </c>
      <c r="R63" s="122">
        <v>867.65</v>
      </c>
      <c r="S63" s="123"/>
    </row>
    <row r="64" spans="1:19" s="90" customFormat="1" x14ac:dyDescent="0.2">
      <c r="A64" s="106" t="s">
        <v>84</v>
      </c>
      <c r="B64" s="107">
        <v>1674</v>
      </c>
      <c r="C64" s="108">
        <v>996.02</v>
      </c>
      <c r="D64" s="109">
        <v>991</v>
      </c>
      <c r="E64" s="110">
        <v>998.86</v>
      </c>
      <c r="F64" s="109">
        <v>526</v>
      </c>
      <c r="G64" s="110">
        <v>988.2</v>
      </c>
      <c r="H64" s="109">
        <v>157</v>
      </c>
      <c r="I64" s="111">
        <v>1004.22</v>
      </c>
      <c r="J64" s="106" t="s">
        <v>84</v>
      </c>
      <c r="K64" s="119">
        <v>687</v>
      </c>
      <c r="L64" s="95">
        <v>997.49</v>
      </c>
      <c r="M64" s="121"/>
      <c r="N64" s="92"/>
      <c r="O64" s="121">
        <v>596</v>
      </c>
      <c r="P64" s="92">
        <v>997.78</v>
      </c>
      <c r="Q64" s="121">
        <v>91</v>
      </c>
      <c r="R64" s="122">
        <v>995.6</v>
      </c>
      <c r="S64" s="123"/>
    </row>
    <row r="65" spans="1:19" s="90" customFormat="1" x14ac:dyDescent="0.2">
      <c r="A65" s="106" t="s">
        <v>135</v>
      </c>
      <c r="B65" s="107">
        <v>886</v>
      </c>
      <c r="C65" s="108">
        <v>1126.01</v>
      </c>
      <c r="D65" s="109">
        <v>599</v>
      </c>
      <c r="E65" s="110">
        <v>1127.57</v>
      </c>
      <c r="F65" s="109">
        <v>187</v>
      </c>
      <c r="G65" s="110">
        <v>1119.6400000000001</v>
      </c>
      <c r="H65" s="109">
        <v>100</v>
      </c>
      <c r="I65" s="111">
        <v>1128.6099999999999</v>
      </c>
      <c r="J65" s="106" t="s">
        <v>135</v>
      </c>
      <c r="K65" s="119">
        <v>280</v>
      </c>
      <c r="L65" s="95">
        <v>1128.3</v>
      </c>
      <c r="M65" s="121"/>
      <c r="N65" s="92"/>
      <c r="O65" s="121">
        <v>226</v>
      </c>
      <c r="P65" s="92">
        <v>1126.46</v>
      </c>
      <c r="Q65" s="121">
        <v>54</v>
      </c>
      <c r="R65" s="122">
        <v>1136.01</v>
      </c>
      <c r="S65" s="123"/>
    </row>
    <row r="66" spans="1:19" s="90" customFormat="1" x14ac:dyDescent="0.2">
      <c r="A66" s="106" t="s">
        <v>136</v>
      </c>
      <c r="B66" s="107">
        <v>594</v>
      </c>
      <c r="C66" s="108">
        <v>1270.0899999999999</v>
      </c>
      <c r="D66" s="109">
        <v>470</v>
      </c>
      <c r="E66" s="110">
        <v>1271.25</v>
      </c>
      <c r="F66" s="109">
        <v>67</v>
      </c>
      <c r="G66" s="110">
        <v>1264.96</v>
      </c>
      <c r="H66" s="109">
        <v>57</v>
      </c>
      <c r="I66" s="111">
        <v>1266.5999999999999</v>
      </c>
      <c r="J66" s="106" t="s">
        <v>136</v>
      </c>
      <c r="K66" s="119">
        <v>245</v>
      </c>
      <c r="L66" s="95">
        <v>1265.3699999999999</v>
      </c>
      <c r="M66" s="121"/>
      <c r="N66" s="92"/>
      <c r="O66" s="121">
        <v>227</v>
      </c>
      <c r="P66" s="92">
        <v>1264.49</v>
      </c>
      <c r="Q66" s="121">
        <v>18</v>
      </c>
      <c r="R66" s="122">
        <v>1276.45</v>
      </c>
      <c r="S66" s="123"/>
    </row>
    <row r="67" spans="1:19" s="90" customFormat="1" x14ac:dyDescent="0.2">
      <c r="A67" s="106" t="s">
        <v>137</v>
      </c>
      <c r="B67" s="107">
        <v>347</v>
      </c>
      <c r="C67" s="108">
        <v>1418.01</v>
      </c>
      <c r="D67" s="109">
        <v>269</v>
      </c>
      <c r="E67" s="110">
        <v>1416.46</v>
      </c>
      <c r="F67" s="109">
        <v>39</v>
      </c>
      <c r="G67" s="110">
        <v>1416.42</v>
      </c>
      <c r="H67" s="109">
        <v>39</v>
      </c>
      <c r="I67" s="111">
        <v>1430.34</v>
      </c>
      <c r="J67" s="106" t="s">
        <v>137</v>
      </c>
      <c r="K67" s="119">
        <v>144</v>
      </c>
      <c r="L67" s="95">
        <v>1422.82</v>
      </c>
      <c r="M67" s="121"/>
      <c r="N67" s="92"/>
      <c r="O67" s="121">
        <v>127</v>
      </c>
      <c r="P67" s="92">
        <v>1420.65</v>
      </c>
      <c r="Q67" s="121">
        <v>17</v>
      </c>
      <c r="R67" s="122">
        <v>1439.03</v>
      </c>
      <c r="S67" s="123"/>
    </row>
    <row r="68" spans="1:19" s="90" customFormat="1" x14ac:dyDescent="0.2">
      <c r="A68" s="106" t="s">
        <v>134</v>
      </c>
      <c r="B68" s="107">
        <v>454</v>
      </c>
      <c r="C68" s="108">
        <v>1790.73</v>
      </c>
      <c r="D68" s="109">
        <v>311</v>
      </c>
      <c r="E68" s="110">
        <v>1793.58</v>
      </c>
      <c r="F68" s="109">
        <v>87</v>
      </c>
      <c r="G68" s="110">
        <v>1798.83</v>
      </c>
      <c r="H68" s="109">
        <v>56</v>
      </c>
      <c r="I68" s="111">
        <v>1762.33</v>
      </c>
      <c r="J68" s="106" t="s">
        <v>134</v>
      </c>
      <c r="K68" s="119">
        <v>155</v>
      </c>
      <c r="L68" s="95">
        <v>1690.74</v>
      </c>
      <c r="M68" s="121"/>
      <c r="N68" s="92"/>
      <c r="O68" s="121">
        <v>142</v>
      </c>
      <c r="P68" s="92">
        <v>1689.62</v>
      </c>
      <c r="Q68" s="121">
        <v>13</v>
      </c>
      <c r="R68" s="122">
        <v>1702.99</v>
      </c>
      <c r="S68" s="123"/>
    </row>
    <row r="69" spans="1:19" s="90" customFormat="1" x14ac:dyDescent="0.2">
      <c r="A69" s="116" t="s">
        <v>1</v>
      </c>
      <c r="B69" s="117">
        <v>16210</v>
      </c>
      <c r="C69" s="118">
        <v>799.38</v>
      </c>
      <c r="D69" s="117">
        <v>7133</v>
      </c>
      <c r="E69" s="118">
        <v>888.83</v>
      </c>
      <c r="F69" s="117">
        <v>7754</v>
      </c>
      <c r="G69" s="118">
        <v>709.34</v>
      </c>
      <c r="H69" s="117">
        <v>1323</v>
      </c>
      <c r="I69" s="118">
        <v>844.81</v>
      </c>
      <c r="J69" s="116" t="s">
        <v>1</v>
      </c>
      <c r="K69" s="125">
        <v>7258</v>
      </c>
      <c r="L69" s="126">
        <v>674.05</v>
      </c>
      <c r="M69" s="125"/>
      <c r="N69" s="126"/>
      <c r="O69" s="125">
        <v>6122</v>
      </c>
      <c r="P69" s="126">
        <v>676</v>
      </c>
      <c r="Q69" s="125">
        <v>1136</v>
      </c>
      <c r="R69" s="126">
        <v>663.53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1"/>
      <c r="B71" s="271"/>
      <c r="C71" s="271"/>
      <c r="D71" s="271"/>
      <c r="E71" s="271"/>
      <c r="F71" s="271"/>
      <c r="G71" s="271"/>
      <c r="H71" s="133"/>
      <c r="I71" s="133"/>
      <c r="J71" s="272"/>
      <c r="K71" s="272"/>
      <c r="L71" s="272"/>
      <c r="M71" s="272"/>
      <c r="N71" s="272"/>
      <c r="O71" s="272"/>
      <c r="P71" s="27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7"/>
      <c r="B75" s="287"/>
      <c r="C75" s="287"/>
      <c r="D75" s="287"/>
      <c r="E75" s="287"/>
      <c r="F75" s="287"/>
      <c r="G75" s="287"/>
      <c r="H75" s="6"/>
      <c r="I75" s="46"/>
      <c r="J75" s="287"/>
      <c r="K75" s="287"/>
      <c r="L75" s="287"/>
      <c r="M75" s="287"/>
      <c r="N75" s="287"/>
      <c r="O75" s="287"/>
      <c r="P75" s="287"/>
      <c r="Q75" s="6"/>
      <c r="R75" s="46"/>
    </row>
    <row r="76" spans="1:19" ht="8.25" customHeight="1" x14ac:dyDescent="0.2">
      <c r="A76" s="287"/>
      <c r="B76" s="287"/>
      <c r="C76" s="287"/>
      <c r="D76" s="287"/>
      <c r="E76" s="287"/>
      <c r="F76" s="287"/>
      <c r="G76" s="287"/>
      <c r="H76" s="6"/>
      <c r="I76" s="46"/>
      <c r="J76" s="287"/>
      <c r="K76" s="287"/>
      <c r="L76" s="287"/>
      <c r="M76" s="287"/>
      <c r="N76" s="287"/>
      <c r="O76" s="287"/>
      <c r="P76" s="287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7" zoomScale="110" zoomScaleNormal="110" workbookViewId="0">
      <selection activeCell="K17" sqref="K17:L34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2" t="s">
        <v>16</v>
      </c>
      <c r="B6" s="282"/>
      <c r="C6" s="282"/>
      <c r="D6" s="282"/>
      <c r="E6" s="282"/>
      <c r="F6" s="282"/>
      <c r="G6" s="282"/>
      <c r="H6" s="282"/>
      <c r="I6" s="282"/>
      <c r="J6" s="282" t="s">
        <v>17</v>
      </c>
      <c r="K6" s="282"/>
      <c r="L6" s="282"/>
      <c r="M6" s="282"/>
      <c r="N6" s="282"/>
      <c r="O6" s="282"/>
      <c r="P6" s="282"/>
      <c r="Q6" s="282"/>
      <c r="R6" s="282"/>
    </row>
    <row r="7" spans="1:23" ht="12.75" x14ac:dyDescent="0.2">
      <c r="A7" s="282" t="s">
        <v>15</v>
      </c>
      <c r="B7" s="282"/>
      <c r="C7" s="282"/>
      <c r="D7" s="282"/>
      <c r="E7" s="282"/>
      <c r="F7" s="282"/>
      <c r="G7" s="282"/>
      <c r="H7" s="282"/>
      <c r="I7" s="282"/>
      <c r="J7" s="282" t="s">
        <v>15</v>
      </c>
      <c r="K7" s="282"/>
      <c r="L7" s="282"/>
      <c r="M7" s="282"/>
      <c r="N7" s="282"/>
      <c r="O7" s="282"/>
      <c r="P7" s="282"/>
      <c r="Q7" s="282"/>
      <c r="R7" s="282"/>
    </row>
    <row r="8" spans="1:23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23" ht="12.75" x14ac:dyDescent="0.2">
      <c r="A9" s="288" t="s">
        <v>47</v>
      </c>
      <c r="B9" s="288"/>
      <c r="C9" s="288"/>
      <c r="D9" s="288"/>
      <c r="E9" s="288"/>
      <c r="F9" s="288"/>
      <c r="G9" s="288"/>
      <c r="H9" s="288"/>
      <c r="I9" s="28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23" ht="12.75" x14ac:dyDescent="0.2">
      <c r="A10" s="276" t="str">
        <f>'u RUJNU 2024.-prema svotama'!A10:I10</f>
        <v>za kolovoz 2024. (isplata u rujnu 2024.)</v>
      </c>
      <c r="B10" s="276"/>
      <c r="C10" s="276"/>
      <c r="D10" s="276"/>
      <c r="E10" s="276"/>
      <c r="F10" s="276"/>
      <c r="G10" s="276"/>
      <c r="H10" s="276"/>
      <c r="I10" s="276"/>
      <c r="J10" s="288" t="s">
        <v>47</v>
      </c>
      <c r="K10" s="288"/>
      <c r="L10" s="288"/>
      <c r="M10" s="288"/>
      <c r="N10" s="288"/>
      <c r="O10" s="288"/>
      <c r="P10" s="288"/>
      <c r="Q10" s="288"/>
      <c r="R10" s="288"/>
    </row>
    <row r="11" spans="1:23" ht="12" customHeight="1" x14ac:dyDescent="0.2">
      <c r="J11" s="276" t="str">
        <f>A10</f>
        <v>za kolovoz 2024. (isplata u rujnu 2024.)</v>
      </c>
      <c r="K11" s="276"/>
      <c r="L11" s="276"/>
      <c r="M11" s="276"/>
      <c r="N11" s="276"/>
      <c r="O11" s="276"/>
      <c r="P11" s="276"/>
      <c r="Q11" s="276"/>
      <c r="R11" s="276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23" ht="30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1811</v>
      </c>
      <c r="C17" s="108">
        <v>51.65</v>
      </c>
      <c r="D17" s="109">
        <v>726</v>
      </c>
      <c r="E17" s="110">
        <v>51.49</v>
      </c>
      <c r="F17" s="109">
        <v>784</v>
      </c>
      <c r="G17" s="110">
        <v>53.38</v>
      </c>
      <c r="H17" s="109">
        <v>301</v>
      </c>
      <c r="I17" s="111">
        <v>47.55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  <c r="W17" s="97"/>
    </row>
    <row r="18" spans="1:23" s="90" customFormat="1" x14ac:dyDescent="0.2">
      <c r="A18" s="106" t="s">
        <v>73</v>
      </c>
      <c r="B18" s="107">
        <v>4522</v>
      </c>
      <c r="C18" s="112">
        <v>118.62</v>
      </c>
      <c r="D18" s="109">
        <v>1828</v>
      </c>
      <c r="E18" s="110">
        <v>129.12</v>
      </c>
      <c r="F18" s="109">
        <v>1343</v>
      </c>
      <c r="G18" s="110">
        <v>106.41</v>
      </c>
      <c r="H18" s="109">
        <v>1351</v>
      </c>
      <c r="I18" s="111">
        <v>116.54</v>
      </c>
      <c r="J18" s="106" t="s">
        <v>73</v>
      </c>
      <c r="K18" s="107">
        <v>1</v>
      </c>
      <c r="L18" s="112">
        <v>138.86000000000001</v>
      </c>
      <c r="M18" s="109" t="s">
        <v>142</v>
      </c>
      <c r="N18" s="110" t="s">
        <v>143</v>
      </c>
      <c r="O18" s="109">
        <v>1</v>
      </c>
      <c r="P18" s="110">
        <v>138.86000000000001</v>
      </c>
      <c r="Q18" s="109" t="s">
        <v>142</v>
      </c>
      <c r="R18" s="111" t="s">
        <v>143</v>
      </c>
      <c r="W18" s="131">
        <f>C34-'u RUJNU 2024.'!F21</f>
        <v>0</v>
      </c>
    </row>
    <row r="19" spans="1:23" s="90" customFormat="1" x14ac:dyDescent="0.2">
      <c r="A19" s="106" t="s">
        <v>74</v>
      </c>
      <c r="B19" s="107">
        <v>14128</v>
      </c>
      <c r="C19" s="112">
        <v>174.23</v>
      </c>
      <c r="D19" s="109">
        <v>5080</v>
      </c>
      <c r="E19" s="110">
        <v>175</v>
      </c>
      <c r="F19" s="109">
        <v>2845</v>
      </c>
      <c r="G19" s="110">
        <v>174.03</v>
      </c>
      <c r="H19" s="109">
        <v>6203</v>
      </c>
      <c r="I19" s="111">
        <v>173.68</v>
      </c>
      <c r="J19" s="106" t="s">
        <v>74</v>
      </c>
      <c r="K19" s="107">
        <v>12</v>
      </c>
      <c r="L19" s="112">
        <v>170.09</v>
      </c>
      <c r="M19" s="109">
        <v>2</v>
      </c>
      <c r="N19" s="110">
        <v>174.24</v>
      </c>
      <c r="O19" s="109">
        <v>9</v>
      </c>
      <c r="P19" s="110">
        <v>170.27</v>
      </c>
      <c r="Q19" s="109">
        <v>1</v>
      </c>
      <c r="R19" s="111">
        <v>160.22999999999999</v>
      </c>
      <c r="W19" s="97"/>
    </row>
    <row r="20" spans="1:23" s="90" customFormat="1" x14ac:dyDescent="0.2">
      <c r="A20" s="106" t="s">
        <v>75</v>
      </c>
      <c r="B20" s="107">
        <v>61474</v>
      </c>
      <c r="C20" s="112">
        <v>233.12</v>
      </c>
      <c r="D20" s="109">
        <v>34786</v>
      </c>
      <c r="E20" s="110">
        <v>232.1</v>
      </c>
      <c r="F20" s="109">
        <v>6992</v>
      </c>
      <c r="G20" s="110">
        <v>236.53</v>
      </c>
      <c r="H20" s="109">
        <v>19696</v>
      </c>
      <c r="I20" s="111">
        <v>233.71</v>
      </c>
      <c r="J20" s="106" t="s">
        <v>75</v>
      </c>
      <c r="K20" s="107">
        <v>39</v>
      </c>
      <c r="L20" s="112">
        <v>237.65</v>
      </c>
      <c r="M20" s="109">
        <v>1</v>
      </c>
      <c r="N20" s="110">
        <v>248.09</v>
      </c>
      <c r="O20" s="109">
        <v>33</v>
      </c>
      <c r="P20" s="110">
        <v>237.06</v>
      </c>
      <c r="Q20" s="109">
        <v>5</v>
      </c>
      <c r="R20" s="111">
        <v>239.47</v>
      </c>
      <c r="W20" s="97"/>
    </row>
    <row r="21" spans="1:23" s="90" customFormat="1" x14ac:dyDescent="0.2">
      <c r="A21" s="106" t="s">
        <v>76</v>
      </c>
      <c r="B21" s="107">
        <v>80500</v>
      </c>
      <c r="C21" s="112">
        <v>307.93</v>
      </c>
      <c r="D21" s="109">
        <v>47643</v>
      </c>
      <c r="E21" s="110">
        <v>308.87</v>
      </c>
      <c r="F21" s="109">
        <v>15148</v>
      </c>
      <c r="G21" s="110">
        <v>308.60000000000002</v>
      </c>
      <c r="H21" s="109">
        <v>17709</v>
      </c>
      <c r="I21" s="111">
        <v>304.83</v>
      </c>
      <c r="J21" s="106" t="s">
        <v>76</v>
      </c>
      <c r="K21" s="107">
        <v>75</v>
      </c>
      <c r="L21" s="112">
        <v>310.73</v>
      </c>
      <c r="M21" s="109" t="s">
        <v>142</v>
      </c>
      <c r="N21" s="110" t="s">
        <v>143</v>
      </c>
      <c r="O21" s="109">
        <v>62</v>
      </c>
      <c r="P21" s="110">
        <v>309.52</v>
      </c>
      <c r="Q21" s="109">
        <v>13</v>
      </c>
      <c r="R21" s="111">
        <v>316.51</v>
      </c>
      <c r="W21" s="97"/>
    </row>
    <row r="22" spans="1:23" s="90" customFormat="1" x14ac:dyDescent="0.2">
      <c r="A22" s="106" t="s">
        <v>77</v>
      </c>
      <c r="B22" s="107">
        <v>87438</v>
      </c>
      <c r="C22" s="112">
        <v>371.66</v>
      </c>
      <c r="D22" s="109">
        <v>55930</v>
      </c>
      <c r="E22" s="110">
        <v>372.98</v>
      </c>
      <c r="F22" s="109">
        <v>15738</v>
      </c>
      <c r="G22" s="110">
        <v>368.97</v>
      </c>
      <c r="H22" s="109">
        <v>15770</v>
      </c>
      <c r="I22" s="111">
        <v>369.67</v>
      </c>
      <c r="J22" s="106" t="s">
        <v>77</v>
      </c>
      <c r="K22" s="107">
        <v>129</v>
      </c>
      <c r="L22" s="112">
        <v>374.17</v>
      </c>
      <c r="M22" s="109" t="s">
        <v>142</v>
      </c>
      <c r="N22" s="110" t="s">
        <v>143</v>
      </c>
      <c r="O22" s="109">
        <v>98</v>
      </c>
      <c r="P22" s="110">
        <v>371.24</v>
      </c>
      <c r="Q22" s="109">
        <v>31</v>
      </c>
      <c r="R22" s="111">
        <v>383.42</v>
      </c>
      <c r="W22" s="97"/>
    </row>
    <row r="23" spans="1:23" s="90" customFormat="1" x14ac:dyDescent="0.2">
      <c r="A23" s="106" t="s">
        <v>78</v>
      </c>
      <c r="B23" s="107">
        <v>131304</v>
      </c>
      <c r="C23" s="112">
        <v>435.31</v>
      </c>
      <c r="D23" s="109">
        <v>85082</v>
      </c>
      <c r="E23" s="110">
        <v>434.51</v>
      </c>
      <c r="F23" s="109">
        <v>16790</v>
      </c>
      <c r="G23" s="110">
        <v>433.88</v>
      </c>
      <c r="H23" s="109">
        <v>29432</v>
      </c>
      <c r="I23" s="111">
        <v>438.45</v>
      </c>
      <c r="J23" s="106" t="s">
        <v>78</v>
      </c>
      <c r="K23" s="107">
        <v>1297</v>
      </c>
      <c r="L23" s="112">
        <v>445.98</v>
      </c>
      <c r="M23" s="109">
        <v>24</v>
      </c>
      <c r="N23" s="110">
        <v>438.21</v>
      </c>
      <c r="O23" s="109">
        <v>893</v>
      </c>
      <c r="P23" s="110">
        <v>448.59</v>
      </c>
      <c r="Q23" s="109">
        <v>380</v>
      </c>
      <c r="R23" s="111">
        <v>440.34</v>
      </c>
      <c r="W23" s="97"/>
    </row>
    <row r="24" spans="1:23" s="90" customFormat="1" x14ac:dyDescent="0.2">
      <c r="A24" s="106" t="s">
        <v>79</v>
      </c>
      <c r="B24" s="107">
        <v>102788</v>
      </c>
      <c r="C24" s="112">
        <v>503.42</v>
      </c>
      <c r="D24" s="109">
        <v>76854</v>
      </c>
      <c r="E24" s="110">
        <v>503.58</v>
      </c>
      <c r="F24" s="109">
        <v>8256</v>
      </c>
      <c r="G24" s="110">
        <v>500.63</v>
      </c>
      <c r="H24" s="109">
        <v>17678</v>
      </c>
      <c r="I24" s="111">
        <v>504.01</v>
      </c>
      <c r="J24" s="106" t="s">
        <v>79</v>
      </c>
      <c r="K24" s="107">
        <v>1921</v>
      </c>
      <c r="L24" s="112">
        <v>507.31</v>
      </c>
      <c r="M24" s="109">
        <v>18</v>
      </c>
      <c r="N24" s="110">
        <v>518.89</v>
      </c>
      <c r="O24" s="109">
        <v>1437</v>
      </c>
      <c r="P24" s="110">
        <v>507.05</v>
      </c>
      <c r="Q24" s="109">
        <v>466</v>
      </c>
      <c r="R24" s="111">
        <v>507.69</v>
      </c>
      <c r="W24" s="97"/>
    </row>
    <row r="25" spans="1:23" s="90" customFormat="1" x14ac:dyDescent="0.2">
      <c r="A25" s="106" t="s">
        <v>80</v>
      </c>
      <c r="B25" s="107">
        <v>114279</v>
      </c>
      <c r="C25" s="112">
        <v>569.09</v>
      </c>
      <c r="D25" s="109">
        <v>90460</v>
      </c>
      <c r="E25" s="110">
        <v>569.62</v>
      </c>
      <c r="F25" s="109">
        <v>9745</v>
      </c>
      <c r="G25" s="110">
        <v>565.96</v>
      </c>
      <c r="H25" s="109">
        <v>14074</v>
      </c>
      <c r="I25" s="111">
        <v>567.86</v>
      </c>
      <c r="J25" s="106" t="s">
        <v>80</v>
      </c>
      <c r="K25" s="107">
        <v>6461</v>
      </c>
      <c r="L25" s="112">
        <v>571.46</v>
      </c>
      <c r="M25" s="109">
        <v>2612</v>
      </c>
      <c r="N25" s="110">
        <v>570.12</v>
      </c>
      <c r="O25" s="109">
        <v>3420</v>
      </c>
      <c r="P25" s="110">
        <v>572.58000000000004</v>
      </c>
      <c r="Q25" s="109">
        <v>429</v>
      </c>
      <c r="R25" s="111">
        <v>570.66</v>
      </c>
      <c r="W25" s="97"/>
    </row>
    <row r="26" spans="1:23" s="90" customFormat="1" x14ac:dyDescent="0.2">
      <c r="A26" s="106" t="s">
        <v>81</v>
      </c>
      <c r="B26" s="107">
        <v>85224</v>
      </c>
      <c r="C26" s="112">
        <v>633.73</v>
      </c>
      <c r="D26" s="109">
        <v>70523</v>
      </c>
      <c r="E26" s="110">
        <v>633.91999999999996</v>
      </c>
      <c r="F26" s="109">
        <v>3693</v>
      </c>
      <c r="G26" s="110">
        <v>631.53</v>
      </c>
      <c r="H26" s="109">
        <v>11008</v>
      </c>
      <c r="I26" s="111">
        <v>633.27</v>
      </c>
      <c r="J26" s="106" t="s">
        <v>81</v>
      </c>
      <c r="K26" s="107">
        <v>4330</v>
      </c>
      <c r="L26" s="112">
        <v>633.46</v>
      </c>
      <c r="M26" s="109">
        <v>915</v>
      </c>
      <c r="N26" s="110">
        <v>631.74</v>
      </c>
      <c r="O26" s="109">
        <v>2984</v>
      </c>
      <c r="P26" s="110">
        <v>634.65</v>
      </c>
      <c r="Q26" s="109">
        <v>431</v>
      </c>
      <c r="R26" s="111">
        <v>628.84</v>
      </c>
      <c r="W26" s="97"/>
    </row>
    <row r="27" spans="1:23" s="90" customFormat="1" x14ac:dyDescent="0.2">
      <c r="A27" s="106" t="s">
        <v>82</v>
      </c>
      <c r="B27" s="107">
        <v>109679</v>
      </c>
      <c r="C27" s="108">
        <v>729.21</v>
      </c>
      <c r="D27" s="109">
        <v>94836</v>
      </c>
      <c r="E27" s="110">
        <v>729.71</v>
      </c>
      <c r="F27" s="109">
        <v>3061</v>
      </c>
      <c r="G27" s="110">
        <v>720.32</v>
      </c>
      <c r="H27" s="109">
        <v>11782</v>
      </c>
      <c r="I27" s="111">
        <v>727.49</v>
      </c>
      <c r="J27" s="106" t="s">
        <v>82</v>
      </c>
      <c r="K27" s="107">
        <v>6535</v>
      </c>
      <c r="L27" s="108">
        <v>732.05</v>
      </c>
      <c r="M27" s="109">
        <v>660</v>
      </c>
      <c r="N27" s="110">
        <v>716.16</v>
      </c>
      <c r="O27" s="109">
        <v>5194</v>
      </c>
      <c r="P27" s="110">
        <v>733.92</v>
      </c>
      <c r="Q27" s="109">
        <v>681</v>
      </c>
      <c r="R27" s="111">
        <v>733.16</v>
      </c>
      <c r="W27" s="97"/>
    </row>
    <row r="28" spans="1:23" s="90" customFormat="1" x14ac:dyDescent="0.2">
      <c r="A28" s="106" t="s">
        <v>83</v>
      </c>
      <c r="B28" s="107">
        <v>65663</v>
      </c>
      <c r="C28" s="108">
        <v>858.93</v>
      </c>
      <c r="D28" s="109">
        <v>59048</v>
      </c>
      <c r="E28" s="110">
        <v>859.14</v>
      </c>
      <c r="F28" s="109">
        <v>950</v>
      </c>
      <c r="G28" s="110">
        <v>855.02</v>
      </c>
      <c r="H28" s="109">
        <v>5665</v>
      </c>
      <c r="I28" s="111">
        <v>857.41</v>
      </c>
      <c r="J28" s="106" t="s">
        <v>83</v>
      </c>
      <c r="K28" s="107">
        <v>5516</v>
      </c>
      <c r="L28" s="108">
        <v>861.23</v>
      </c>
      <c r="M28" s="109">
        <v>173</v>
      </c>
      <c r="N28" s="110">
        <v>859.47</v>
      </c>
      <c r="O28" s="109">
        <v>4288</v>
      </c>
      <c r="P28" s="110">
        <v>863.47</v>
      </c>
      <c r="Q28" s="109">
        <v>1055</v>
      </c>
      <c r="R28" s="111">
        <v>852.42</v>
      </c>
      <c r="W28" s="97"/>
    </row>
    <row r="29" spans="1:23" s="90" customFormat="1" x14ac:dyDescent="0.2">
      <c r="A29" s="106" t="s">
        <v>84</v>
      </c>
      <c r="B29" s="107">
        <v>40875</v>
      </c>
      <c r="C29" s="108">
        <v>990.89</v>
      </c>
      <c r="D29" s="109">
        <v>37033</v>
      </c>
      <c r="E29" s="110">
        <v>990.5</v>
      </c>
      <c r="F29" s="109">
        <v>452</v>
      </c>
      <c r="G29" s="110">
        <v>992.68</v>
      </c>
      <c r="H29" s="109">
        <v>3390</v>
      </c>
      <c r="I29" s="111">
        <v>994.95</v>
      </c>
      <c r="J29" s="106" t="s">
        <v>84</v>
      </c>
      <c r="K29" s="107">
        <v>5158</v>
      </c>
      <c r="L29" s="108">
        <v>999.42</v>
      </c>
      <c r="M29" s="109">
        <v>90</v>
      </c>
      <c r="N29" s="110">
        <v>995.87</v>
      </c>
      <c r="O29" s="109">
        <v>4025</v>
      </c>
      <c r="P29" s="110">
        <v>999.68</v>
      </c>
      <c r="Q29" s="109">
        <v>1043</v>
      </c>
      <c r="R29" s="111">
        <v>998.72</v>
      </c>
      <c r="W29" s="97"/>
    </row>
    <row r="30" spans="1:23" s="90" customFormat="1" x14ac:dyDescent="0.2">
      <c r="A30" s="106" t="s">
        <v>135</v>
      </c>
      <c r="B30" s="107">
        <v>16581</v>
      </c>
      <c r="C30" s="108">
        <v>1129.26</v>
      </c>
      <c r="D30" s="109">
        <v>14327</v>
      </c>
      <c r="E30" s="110">
        <v>1128.8399999999999</v>
      </c>
      <c r="F30" s="109">
        <v>202</v>
      </c>
      <c r="G30" s="110">
        <v>1128.3599999999999</v>
      </c>
      <c r="H30" s="109">
        <v>2052</v>
      </c>
      <c r="I30" s="111">
        <v>1132.23</v>
      </c>
      <c r="J30" s="106" t="s">
        <v>135</v>
      </c>
      <c r="K30" s="107">
        <v>6010</v>
      </c>
      <c r="L30" s="108">
        <v>1120.81</v>
      </c>
      <c r="M30" s="109">
        <v>94</v>
      </c>
      <c r="N30" s="110">
        <v>1107.17</v>
      </c>
      <c r="O30" s="109">
        <v>4978</v>
      </c>
      <c r="P30" s="110">
        <v>1119.72</v>
      </c>
      <c r="Q30" s="109">
        <v>938</v>
      </c>
      <c r="R30" s="111">
        <v>1127.99</v>
      </c>
      <c r="W30" s="97"/>
    </row>
    <row r="31" spans="1:23" s="90" customFormat="1" x14ac:dyDescent="0.2">
      <c r="A31" s="106" t="s">
        <v>136</v>
      </c>
      <c r="B31" s="107">
        <v>11010</v>
      </c>
      <c r="C31" s="108">
        <v>1266.8</v>
      </c>
      <c r="D31" s="109">
        <v>9447</v>
      </c>
      <c r="E31" s="110">
        <v>1268.32</v>
      </c>
      <c r="F31" s="109">
        <v>128</v>
      </c>
      <c r="G31" s="110">
        <v>1266.28</v>
      </c>
      <c r="H31" s="109">
        <v>1435</v>
      </c>
      <c r="I31" s="111">
        <v>1256.8399999999999</v>
      </c>
      <c r="J31" s="106" t="s">
        <v>136</v>
      </c>
      <c r="K31" s="107">
        <v>6911</v>
      </c>
      <c r="L31" s="108">
        <v>1288.98</v>
      </c>
      <c r="M31" s="109">
        <v>76</v>
      </c>
      <c r="N31" s="110">
        <v>1277.96</v>
      </c>
      <c r="O31" s="109">
        <v>5759</v>
      </c>
      <c r="P31" s="110">
        <v>1292.9000000000001</v>
      </c>
      <c r="Q31" s="109">
        <v>1076</v>
      </c>
      <c r="R31" s="111">
        <v>1268.76</v>
      </c>
      <c r="W31" s="97"/>
    </row>
    <row r="32" spans="1:23" s="90" customFormat="1" x14ac:dyDescent="0.2">
      <c r="A32" s="106" t="s">
        <v>137</v>
      </c>
      <c r="B32" s="107">
        <v>6151</v>
      </c>
      <c r="C32" s="108">
        <v>1420.19</v>
      </c>
      <c r="D32" s="109">
        <v>5625</v>
      </c>
      <c r="E32" s="110">
        <v>1420.09</v>
      </c>
      <c r="F32" s="109">
        <v>64</v>
      </c>
      <c r="G32" s="110">
        <v>1428.73</v>
      </c>
      <c r="H32" s="109">
        <v>462</v>
      </c>
      <c r="I32" s="111">
        <v>1420.3</v>
      </c>
      <c r="J32" s="106" t="s">
        <v>137</v>
      </c>
      <c r="K32" s="107">
        <v>4300</v>
      </c>
      <c r="L32" s="108">
        <v>1422.9</v>
      </c>
      <c r="M32" s="109">
        <v>28</v>
      </c>
      <c r="N32" s="110">
        <v>1412.1</v>
      </c>
      <c r="O32" s="109">
        <v>3382</v>
      </c>
      <c r="P32" s="110">
        <v>1423.93</v>
      </c>
      <c r="Q32" s="109">
        <v>890</v>
      </c>
      <c r="R32" s="111">
        <v>1419.32</v>
      </c>
      <c r="W32" s="97"/>
    </row>
    <row r="33" spans="1:23" s="90" customFormat="1" x14ac:dyDescent="0.2">
      <c r="A33" s="106" t="s">
        <v>134</v>
      </c>
      <c r="B33" s="107">
        <v>10327</v>
      </c>
      <c r="C33" s="108">
        <v>1779.04</v>
      </c>
      <c r="D33" s="109">
        <v>9746</v>
      </c>
      <c r="E33" s="110">
        <v>1780.05</v>
      </c>
      <c r="F33" s="109">
        <v>51</v>
      </c>
      <c r="G33" s="110">
        <v>1748.84</v>
      </c>
      <c r="H33" s="109">
        <v>530</v>
      </c>
      <c r="I33" s="111">
        <v>1763.39</v>
      </c>
      <c r="J33" s="106" t="s">
        <v>134</v>
      </c>
      <c r="K33" s="107">
        <v>23150</v>
      </c>
      <c r="L33" s="108">
        <v>1842.54</v>
      </c>
      <c r="M33" s="109">
        <v>58</v>
      </c>
      <c r="N33" s="110">
        <v>1748.46</v>
      </c>
      <c r="O33" s="109">
        <v>15357</v>
      </c>
      <c r="P33" s="110">
        <v>1846.45</v>
      </c>
      <c r="Q33" s="109">
        <v>7735</v>
      </c>
      <c r="R33" s="111">
        <v>1835.5</v>
      </c>
      <c r="W33" s="97"/>
    </row>
    <row r="34" spans="1:23" s="90" customFormat="1" x14ac:dyDescent="0.2">
      <c r="A34" s="116" t="s">
        <v>1</v>
      </c>
      <c r="B34" s="117">
        <v>943754</v>
      </c>
      <c r="C34" s="118">
        <v>571.46</v>
      </c>
      <c r="D34" s="117">
        <v>698974</v>
      </c>
      <c r="E34" s="118">
        <v>610.64</v>
      </c>
      <c r="F34" s="117">
        <v>86242</v>
      </c>
      <c r="G34" s="118">
        <v>418.79</v>
      </c>
      <c r="H34" s="117">
        <v>158538</v>
      </c>
      <c r="I34" s="118">
        <v>481.76</v>
      </c>
      <c r="J34" s="116" t="s">
        <v>1</v>
      </c>
      <c r="K34" s="117">
        <v>71845</v>
      </c>
      <c r="L34" s="118">
        <v>1213.42</v>
      </c>
      <c r="M34" s="117">
        <v>4751</v>
      </c>
      <c r="N34" s="118">
        <v>661.07</v>
      </c>
      <c r="O34" s="117">
        <v>51920</v>
      </c>
      <c r="P34" s="118">
        <v>1209.0899999999999</v>
      </c>
      <c r="Q34" s="117">
        <v>15174</v>
      </c>
      <c r="R34" s="118">
        <v>1401.17</v>
      </c>
      <c r="W34" s="97"/>
    </row>
    <row r="35" spans="1:23" s="90" customFormat="1" ht="9" customHeight="1" x14ac:dyDescent="0.2">
      <c r="A35" s="283"/>
      <c r="B35" s="283"/>
      <c r="C35" s="283"/>
      <c r="D35" s="283"/>
      <c r="E35" s="283"/>
      <c r="F35" s="283"/>
      <c r="G35" s="283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7"/>
      <c r="B38" s="287"/>
      <c r="C38" s="287"/>
      <c r="D38" s="287"/>
      <c r="E38" s="287"/>
      <c r="F38" s="287"/>
      <c r="G38" s="287"/>
      <c r="H38" s="62"/>
      <c r="I38" s="45"/>
      <c r="J38" s="287"/>
      <c r="K38" s="287"/>
      <c r="L38" s="287"/>
      <c r="M38" s="287"/>
      <c r="N38" s="287"/>
      <c r="O38" s="287"/>
      <c r="P38" s="287"/>
    </row>
    <row r="39" spans="1:23" ht="6.75" hidden="1" customHeight="1" x14ac:dyDescent="0.2">
      <c r="A39" s="287"/>
      <c r="B39" s="287"/>
      <c r="C39" s="287"/>
      <c r="D39" s="287"/>
      <c r="E39" s="287"/>
      <c r="F39" s="287"/>
      <c r="G39" s="287"/>
      <c r="H39" s="19"/>
      <c r="I39" s="20"/>
      <c r="J39" s="287"/>
      <c r="K39" s="287"/>
      <c r="L39" s="287"/>
      <c r="M39" s="287"/>
      <c r="N39" s="287"/>
      <c r="O39" s="287"/>
      <c r="P39" s="287"/>
    </row>
    <row r="40" spans="1:23" ht="12.75" x14ac:dyDescent="0.2">
      <c r="A40" s="282" t="s">
        <v>16</v>
      </c>
      <c r="B40" s="282"/>
      <c r="C40" s="282"/>
      <c r="D40" s="282"/>
      <c r="E40" s="282"/>
      <c r="F40" s="282"/>
      <c r="G40" s="282"/>
      <c r="H40" s="282"/>
      <c r="I40" s="282"/>
      <c r="J40" s="282" t="s">
        <v>18</v>
      </c>
      <c r="K40" s="282"/>
      <c r="L40" s="282"/>
      <c r="M40" s="282"/>
      <c r="N40" s="282"/>
      <c r="O40" s="282"/>
      <c r="P40" s="282"/>
      <c r="Q40" s="282"/>
      <c r="R40" s="282"/>
    </row>
    <row r="41" spans="1:23" ht="12.75" x14ac:dyDescent="0.2">
      <c r="A41" s="282" t="s">
        <v>15</v>
      </c>
      <c r="B41" s="282"/>
      <c r="C41" s="282"/>
      <c r="D41" s="282"/>
      <c r="E41" s="282"/>
      <c r="F41" s="282"/>
      <c r="G41" s="282"/>
      <c r="H41" s="282"/>
      <c r="I41" s="282"/>
      <c r="J41" s="282" t="s">
        <v>19</v>
      </c>
      <c r="K41" s="282"/>
      <c r="L41" s="282"/>
      <c r="M41" s="282"/>
      <c r="N41" s="282"/>
      <c r="O41" s="282"/>
      <c r="P41" s="282"/>
      <c r="Q41" s="282"/>
      <c r="R41" s="282"/>
    </row>
    <row r="42" spans="1:23" ht="12.75" x14ac:dyDescent="0.2">
      <c r="A42" s="282" t="s">
        <v>9</v>
      </c>
      <c r="B42" s="282"/>
      <c r="C42" s="282"/>
      <c r="D42" s="282"/>
      <c r="E42" s="282"/>
      <c r="F42" s="282"/>
      <c r="G42" s="282"/>
      <c r="H42" s="282"/>
      <c r="I42" s="282"/>
      <c r="J42" s="282" t="s">
        <v>49</v>
      </c>
      <c r="K42" s="282"/>
      <c r="L42" s="282"/>
      <c r="M42" s="282"/>
      <c r="N42" s="282"/>
      <c r="O42" s="282"/>
      <c r="P42" s="282"/>
      <c r="Q42" s="282"/>
      <c r="R42" s="282"/>
    </row>
    <row r="43" spans="1:23" ht="12.75" x14ac:dyDescent="0.2">
      <c r="A43" s="282" t="s">
        <v>46</v>
      </c>
      <c r="B43" s="282"/>
      <c r="C43" s="282"/>
      <c r="D43" s="282"/>
      <c r="E43" s="282"/>
      <c r="F43" s="282"/>
      <c r="G43" s="282"/>
      <c r="H43" s="282"/>
      <c r="I43" s="282"/>
      <c r="J43" s="282" t="s">
        <v>50</v>
      </c>
      <c r="K43" s="282"/>
      <c r="L43" s="282"/>
      <c r="M43" s="282"/>
      <c r="N43" s="282"/>
      <c r="O43" s="282"/>
      <c r="P43" s="282"/>
      <c r="Q43" s="282"/>
      <c r="R43" s="282"/>
    </row>
    <row r="44" spans="1:23" ht="12.75" x14ac:dyDescent="0.2">
      <c r="A44" s="288" t="s">
        <v>47</v>
      </c>
      <c r="B44" s="288"/>
      <c r="C44" s="288"/>
      <c r="D44" s="288"/>
      <c r="E44" s="288"/>
      <c r="F44" s="288"/>
      <c r="G44" s="288"/>
      <c r="H44" s="288"/>
      <c r="I44" s="288"/>
      <c r="J44" s="288" t="s">
        <v>47</v>
      </c>
      <c r="K44" s="288"/>
      <c r="L44" s="288"/>
      <c r="M44" s="288"/>
      <c r="N44" s="288"/>
      <c r="O44" s="288"/>
      <c r="P44" s="288"/>
      <c r="Q44" s="288"/>
      <c r="R44" s="288"/>
    </row>
    <row r="45" spans="1:23" ht="12.75" customHeight="1" x14ac:dyDescent="0.2">
      <c r="A45" s="276" t="str">
        <f>A10</f>
        <v>za kolovoz 2024. (isplata u rujnu 2024.)</v>
      </c>
      <c r="B45" s="276"/>
      <c r="C45" s="276"/>
      <c r="D45" s="276"/>
      <c r="E45" s="276"/>
      <c r="F45" s="276"/>
      <c r="G45" s="276"/>
      <c r="H45" s="276"/>
      <c r="I45" s="276"/>
      <c r="J45" s="276" t="str">
        <f>A10</f>
        <v>za kolovoz 2024. (isplata u rujnu 2024.)</v>
      </c>
      <c r="K45" s="276"/>
      <c r="L45" s="276"/>
      <c r="M45" s="276"/>
      <c r="N45" s="276"/>
      <c r="O45" s="276"/>
      <c r="P45" s="276"/>
      <c r="Q45" s="276"/>
      <c r="R45" s="276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3" t="s">
        <v>89</v>
      </c>
      <c r="B47" s="278" t="s">
        <v>6</v>
      </c>
      <c r="C47" s="279"/>
      <c r="D47" s="279"/>
      <c r="E47" s="279"/>
      <c r="F47" s="279"/>
      <c r="G47" s="279"/>
      <c r="H47" s="279"/>
      <c r="I47" s="280"/>
      <c r="J47" s="273" t="s">
        <v>89</v>
      </c>
      <c r="K47" s="278" t="s">
        <v>6</v>
      </c>
      <c r="L47" s="279"/>
      <c r="M47" s="279"/>
      <c r="N47" s="279"/>
      <c r="O47" s="279"/>
      <c r="P47" s="279"/>
      <c r="Q47" s="279"/>
      <c r="R47" s="280"/>
    </row>
    <row r="48" spans="1:23" x14ac:dyDescent="0.2">
      <c r="A48" s="274"/>
      <c r="B48" s="278" t="s">
        <v>1</v>
      </c>
      <c r="C48" s="280"/>
      <c r="D48" s="278" t="s">
        <v>7</v>
      </c>
      <c r="E48" s="280"/>
      <c r="F48" s="278" t="s">
        <v>45</v>
      </c>
      <c r="G48" s="280"/>
      <c r="H48" s="278" t="s">
        <v>8</v>
      </c>
      <c r="I48" s="280"/>
      <c r="J48" s="274"/>
      <c r="K48" s="278" t="s">
        <v>1</v>
      </c>
      <c r="L48" s="280"/>
      <c r="M48" s="278" t="s">
        <v>7</v>
      </c>
      <c r="N48" s="280"/>
      <c r="O48" s="278" t="s">
        <v>45</v>
      </c>
      <c r="P48" s="280"/>
      <c r="Q48" s="278" t="s">
        <v>8</v>
      </c>
      <c r="R48" s="280"/>
    </row>
    <row r="49" spans="1:23" ht="33" customHeight="1" x14ac:dyDescent="0.2">
      <c r="A49" s="27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7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142</v>
      </c>
      <c r="C51" s="120" t="s">
        <v>143</v>
      </c>
      <c r="D51" s="121" t="s">
        <v>142</v>
      </c>
      <c r="E51" s="92" t="s">
        <v>143</v>
      </c>
      <c r="F51" s="121" t="s">
        <v>142</v>
      </c>
      <c r="G51" s="92" t="s">
        <v>143</v>
      </c>
      <c r="H51" s="121" t="s">
        <v>142</v>
      </c>
      <c r="I51" s="122" t="s">
        <v>143</v>
      </c>
      <c r="J51" s="106" t="s">
        <v>72</v>
      </c>
      <c r="K51" s="119">
        <v>18</v>
      </c>
      <c r="L51" s="95">
        <v>38.36</v>
      </c>
      <c r="M51" s="121"/>
      <c r="N51" s="92"/>
      <c r="O51" s="121">
        <v>17</v>
      </c>
      <c r="P51" s="92">
        <v>37.04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131.84</v>
      </c>
      <c r="D52" s="121" t="s">
        <v>142</v>
      </c>
      <c r="E52" s="92" t="s">
        <v>143</v>
      </c>
      <c r="F52" s="121">
        <v>1</v>
      </c>
      <c r="G52" s="92">
        <v>131.84</v>
      </c>
      <c r="H52" s="121" t="s">
        <v>142</v>
      </c>
      <c r="I52" s="122" t="s">
        <v>143</v>
      </c>
      <c r="J52" s="106" t="s">
        <v>73</v>
      </c>
      <c r="K52" s="119">
        <v>57</v>
      </c>
      <c r="L52" s="95">
        <v>111.6</v>
      </c>
      <c r="M52" s="121"/>
      <c r="N52" s="92"/>
      <c r="O52" s="121">
        <v>48</v>
      </c>
      <c r="P52" s="92">
        <v>110.31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15</v>
      </c>
      <c r="C53" s="120">
        <v>171.99</v>
      </c>
      <c r="D53" s="121" t="s">
        <v>142</v>
      </c>
      <c r="E53" s="92" t="s">
        <v>143</v>
      </c>
      <c r="F53" s="121">
        <v>14</v>
      </c>
      <c r="G53" s="92">
        <v>171.89</v>
      </c>
      <c r="H53" s="121">
        <v>1</v>
      </c>
      <c r="I53" s="122">
        <v>173.31</v>
      </c>
      <c r="J53" s="106" t="s">
        <v>74</v>
      </c>
      <c r="K53" s="119">
        <v>115</v>
      </c>
      <c r="L53" s="124">
        <v>173.56</v>
      </c>
      <c r="M53" s="121"/>
      <c r="N53" s="92"/>
      <c r="O53" s="121">
        <v>102</v>
      </c>
      <c r="P53" s="92">
        <v>172.46</v>
      </c>
      <c r="Q53" s="121">
        <v>13</v>
      </c>
      <c r="R53" s="122">
        <v>182.2</v>
      </c>
      <c r="S53" s="123"/>
      <c r="W53" s="97"/>
    </row>
    <row r="54" spans="1:23" s="90" customFormat="1" x14ac:dyDescent="0.2">
      <c r="A54" s="106" t="s">
        <v>75</v>
      </c>
      <c r="B54" s="119">
        <v>68</v>
      </c>
      <c r="C54" s="120">
        <v>242.89</v>
      </c>
      <c r="D54" s="121">
        <v>12</v>
      </c>
      <c r="E54" s="92">
        <v>256.74</v>
      </c>
      <c r="F54" s="121">
        <v>51</v>
      </c>
      <c r="G54" s="92">
        <v>240.38</v>
      </c>
      <c r="H54" s="121">
        <v>5</v>
      </c>
      <c r="I54" s="122">
        <v>235.17</v>
      </c>
      <c r="J54" s="106" t="s">
        <v>75</v>
      </c>
      <c r="K54" s="119">
        <v>202</v>
      </c>
      <c r="L54" s="124">
        <v>234.99</v>
      </c>
      <c r="M54" s="121"/>
      <c r="N54" s="92"/>
      <c r="O54" s="121">
        <v>159</v>
      </c>
      <c r="P54" s="92">
        <v>234.87</v>
      </c>
      <c r="Q54" s="121">
        <v>43</v>
      </c>
      <c r="R54" s="122">
        <v>235.44</v>
      </c>
      <c r="S54" s="123"/>
      <c r="W54" s="97"/>
    </row>
    <row r="55" spans="1:23" s="90" customFormat="1" x14ac:dyDescent="0.2">
      <c r="A55" s="106" t="s">
        <v>76</v>
      </c>
      <c r="B55" s="119">
        <v>225</v>
      </c>
      <c r="C55" s="120">
        <v>309.68</v>
      </c>
      <c r="D55" s="121">
        <v>103</v>
      </c>
      <c r="E55" s="92">
        <v>309.05</v>
      </c>
      <c r="F55" s="121">
        <v>109</v>
      </c>
      <c r="G55" s="92">
        <v>309.12</v>
      </c>
      <c r="H55" s="121">
        <v>13</v>
      </c>
      <c r="I55" s="122">
        <v>319.36</v>
      </c>
      <c r="J55" s="106" t="s">
        <v>76</v>
      </c>
      <c r="K55" s="119">
        <v>323</v>
      </c>
      <c r="L55" s="124">
        <v>309.83999999999997</v>
      </c>
      <c r="M55" s="121"/>
      <c r="N55" s="92"/>
      <c r="O55" s="121">
        <v>280</v>
      </c>
      <c r="P55" s="92">
        <v>309.85000000000002</v>
      </c>
      <c r="Q55" s="121">
        <v>43</v>
      </c>
      <c r="R55" s="122">
        <v>309.76</v>
      </c>
      <c r="S55" s="123"/>
      <c r="W55" s="97"/>
    </row>
    <row r="56" spans="1:23" s="90" customFormat="1" x14ac:dyDescent="0.2">
      <c r="A56" s="106" t="s">
        <v>77</v>
      </c>
      <c r="B56" s="119">
        <v>280</v>
      </c>
      <c r="C56" s="120">
        <v>371.84</v>
      </c>
      <c r="D56" s="121">
        <v>73</v>
      </c>
      <c r="E56" s="92">
        <v>371.24</v>
      </c>
      <c r="F56" s="121">
        <v>187</v>
      </c>
      <c r="G56" s="92">
        <v>371.65</v>
      </c>
      <c r="H56" s="121">
        <v>20</v>
      </c>
      <c r="I56" s="122">
        <v>375.7</v>
      </c>
      <c r="J56" s="106" t="s">
        <v>77</v>
      </c>
      <c r="K56" s="119">
        <v>579</v>
      </c>
      <c r="L56" s="124">
        <v>373.3</v>
      </c>
      <c r="M56" s="121"/>
      <c r="N56" s="92"/>
      <c r="O56" s="121">
        <v>432</v>
      </c>
      <c r="P56" s="92">
        <v>374.95</v>
      </c>
      <c r="Q56" s="121">
        <v>147</v>
      </c>
      <c r="R56" s="122">
        <v>368.46</v>
      </c>
      <c r="S56" s="123"/>
      <c r="W56" s="97"/>
    </row>
    <row r="57" spans="1:23" s="90" customFormat="1" x14ac:dyDescent="0.2">
      <c r="A57" s="106" t="s">
        <v>78</v>
      </c>
      <c r="B57" s="119">
        <v>412</v>
      </c>
      <c r="C57" s="120">
        <v>437.37</v>
      </c>
      <c r="D57" s="121">
        <v>61</v>
      </c>
      <c r="E57" s="92">
        <v>435.69</v>
      </c>
      <c r="F57" s="121">
        <v>318</v>
      </c>
      <c r="G57" s="92">
        <v>437.18</v>
      </c>
      <c r="H57" s="121">
        <v>33</v>
      </c>
      <c r="I57" s="122">
        <v>442.39</v>
      </c>
      <c r="J57" s="106" t="s">
        <v>78</v>
      </c>
      <c r="K57" s="119">
        <v>733</v>
      </c>
      <c r="L57" s="124">
        <v>437.44</v>
      </c>
      <c r="M57" s="121"/>
      <c r="N57" s="92"/>
      <c r="O57" s="121">
        <v>654</v>
      </c>
      <c r="P57" s="92">
        <v>437.83</v>
      </c>
      <c r="Q57" s="121">
        <v>79</v>
      </c>
      <c r="R57" s="122">
        <v>434.23</v>
      </c>
      <c r="S57" s="123"/>
      <c r="W57" s="97"/>
    </row>
    <row r="58" spans="1:23" s="90" customFormat="1" x14ac:dyDescent="0.2">
      <c r="A58" s="106" t="s">
        <v>79</v>
      </c>
      <c r="B58" s="119">
        <v>671</v>
      </c>
      <c r="C58" s="120">
        <v>511.31</v>
      </c>
      <c r="D58" s="121">
        <v>104</v>
      </c>
      <c r="E58" s="92">
        <v>521.36</v>
      </c>
      <c r="F58" s="121">
        <v>502</v>
      </c>
      <c r="G58" s="92">
        <v>509.81</v>
      </c>
      <c r="H58" s="121">
        <v>65</v>
      </c>
      <c r="I58" s="122">
        <v>506.78</v>
      </c>
      <c r="J58" s="106" t="s">
        <v>79</v>
      </c>
      <c r="K58" s="119">
        <v>1072</v>
      </c>
      <c r="L58" s="124">
        <v>508.05</v>
      </c>
      <c r="M58" s="121"/>
      <c r="N58" s="92"/>
      <c r="O58" s="121">
        <v>998</v>
      </c>
      <c r="P58" s="92">
        <v>508.28</v>
      </c>
      <c r="Q58" s="121">
        <v>74</v>
      </c>
      <c r="R58" s="122">
        <v>505.05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1667</v>
      </c>
      <c r="C59" s="120">
        <v>574.41</v>
      </c>
      <c r="D59" s="121">
        <v>525</v>
      </c>
      <c r="E59" s="92">
        <v>575.35</v>
      </c>
      <c r="F59" s="121">
        <v>1019</v>
      </c>
      <c r="G59" s="92">
        <v>574.27</v>
      </c>
      <c r="H59" s="121">
        <v>123</v>
      </c>
      <c r="I59" s="122">
        <v>571.42999999999995</v>
      </c>
      <c r="J59" s="106" t="s">
        <v>80</v>
      </c>
      <c r="K59" s="119">
        <v>580</v>
      </c>
      <c r="L59" s="124">
        <v>567.44000000000005</v>
      </c>
      <c r="M59" s="121"/>
      <c r="N59" s="92"/>
      <c r="O59" s="121">
        <v>462</v>
      </c>
      <c r="P59" s="92">
        <v>567.08000000000004</v>
      </c>
      <c r="Q59" s="121">
        <v>118</v>
      </c>
      <c r="R59" s="122">
        <v>568.82000000000005</v>
      </c>
      <c r="S59" s="123"/>
      <c r="W59" s="97"/>
    </row>
    <row r="60" spans="1:23" s="90" customFormat="1" x14ac:dyDescent="0.2">
      <c r="A60" s="106" t="s">
        <v>81</v>
      </c>
      <c r="B60" s="119">
        <v>2820</v>
      </c>
      <c r="C60" s="120">
        <v>636.04</v>
      </c>
      <c r="D60" s="121">
        <v>929</v>
      </c>
      <c r="E60" s="92">
        <v>635.65</v>
      </c>
      <c r="F60" s="121">
        <v>1724</v>
      </c>
      <c r="G60" s="92">
        <v>636.27</v>
      </c>
      <c r="H60" s="121">
        <v>167</v>
      </c>
      <c r="I60" s="122">
        <v>635.88</v>
      </c>
      <c r="J60" s="106" t="s">
        <v>81</v>
      </c>
      <c r="K60" s="119">
        <v>692</v>
      </c>
      <c r="L60" s="124">
        <v>637.23</v>
      </c>
      <c r="M60" s="121"/>
      <c r="N60" s="92"/>
      <c r="O60" s="121">
        <v>569</v>
      </c>
      <c r="P60" s="92">
        <v>635.96</v>
      </c>
      <c r="Q60" s="121">
        <v>123</v>
      </c>
      <c r="R60" s="122">
        <v>643.05999999999995</v>
      </c>
      <c r="S60" s="123"/>
      <c r="W60" s="97"/>
    </row>
    <row r="61" spans="1:23" s="90" customFormat="1" x14ac:dyDescent="0.2">
      <c r="A61" s="106" t="s">
        <v>82</v>
      </c>
      <c r="B61" s="119">
        <v>3430</v>
      </c>
      <c r="C61" s="120">
        <v>731.06</v>
      </c>
      <c r="D61" s="121">
        <v>1420</v>
      </c>
      <c r="E61" s="92">
        <v>732.46</v>
      </c>
      <c r="F61" s="121">
        <v>1765</v>
      </c>
      <c r="G61" s="92">
        <v>729.07</v>
      </c>
      <c r="H61" s="121">
        <v>245</v>
      </c>
      <c r="I61" s="122">
        <v>737.36</v>
      </c>
      <c r="J61" s="106" t="s">
        <v>82</v>
      </c>
      <c r="K61" s="119">
        <v>766</v>
      </c>
      <c r="L61" s="95">
        <v>743.13</v>
      </c>
      <c r="M61" s="121"/>
      <c r="N61" s="92"/>
      <c r="O61" s="121">
        <v>578</v>
      </c>
      <c r="P61" s="92">
        <v>738.9</v>
      </c>
      <c r="Q61" s="121">
        <v>188</v>
      </c>
      <c r="R61" s="122">
        <v>756.12</v>
      </c>
      <c r="S61" s="123"/>
      <c r="W61" s="97"/>
    </row>
    <row r="62" spans="1:23" s="90" customFormat="1" x14ac:dyDescent="0.2">
      <c r="A62" s="106" t="s">
        <v>83</v>
      </c>
      <c r="B62" s="119">
        <v>2566</v>
      </c>
      <c r="C62" s="120">
        <v>860.17</v>
      </c>
      <c r="D62" s="121">
        <v>1181</v>
      </c>
      <c r="E62" s="92">
        <v>860.65</v>
      </c>
      <c r="F62" s="121">
        <v>1153</v>
      </c>
      <c r="G62" s="92">
        <v>859.83</v>
      </c>
      <c r="H62" s="121">
        <v>232</v>
      </c>
      <c r="I62" s="122">
        <v>859.41</v>
      </c>
      <c r="J62" s="106" t="s">
        <v>83</v>
      </c>
      <c r="K62" s="119">
        <v>610</v>
      </c>
      <c r="L62" s="95">
        <v>850.49</v>
      </c>
      <c r="M62" s="121"/>
      <c r="N62" s="92"/>
      <c r="O62" s="121">
        <v>505</v>
      </c>
      <c r="P62" s="92">
        <v>846.92</v>
      </c>
      <c r="Q62" s="121">
        <v>105</v>
      </c>
      <c r="R62" s="122">
        <v>867.65</v>
      </c>
      <c r="S62" s="123"/>
      <c r="W62" s="97"/>
    </row>
    <row r="63" spans="1:23" s="90" customFormat="1" x14ac:dyDescent="0.2">
      <c r="A63" s="106" t="s">
        <v>84</v>
      </c>
      <c r="B63" s="119">
        <v>1673</v>
      </c>
      <c r="C63" s="120">
        <v>996.02</v>
      </c>
      <c r="D63" s="121">
        <v>990</v>
      </c>
      <c r="E63" s="92">
        <v>998.88</v>
      </c>
      <c r="F63" s="121">
        <v>526</v>
      </c>
      <c r="G63" s="92">
        <v>988.2</v>
      </c>
      <c r="H63" s="121">
        <v>157</v>
      </c>
      <c r="I63" s="122">
        <v>1004.22</v>
      </c>
      <c r="J63" s="106" t="s">
        <v>84</v>
      </c>
      <c r="K63" s="119">
        <v>687</v>
      </c>
      <c r="L63" s="95">
        <v>997.49</v>
      </c>
      <c r="M63" s="121"/>
      <c r="N63" s="92"/>
      <c r="O63" s="121">
        <v>596</v>
      </c>
      <c r="P63" s="92">
        <v>997.78</v>
      </c>
      <c r="Q63" s="121">
        <v>91</v>
      </c>
      <c r="R63" s="122">
        <v>995.6</v>
      </c>
      <c r="S63" s="123"/>
      <c r="W63" s="97"/>
    </row>
    <row r="64" spans="1:23" s="90" customFormat="1" x14ac:dyDescent="0.2">
      <c r="A64" s="106" t="s">
        <v>135</v>
      </c>
      <c r="B64" s="119">
        <v>885</v>
      </c>
      <c r="C64" s="120">
        <v>1125.96</v>
      </c>
      <c r="D64" s="121">
        <v>598</v>
      </c>
      <c r="E64" s="92">
        <v>1127.5</v>
      </c>
      <c r="F64" s="121">
        <v>187</v>
      </c>
      <c r="G64" s="92">
        <v>1119.6400000000001</v>
      </c>
      <c r="H64" s="121">
        <v>100</v>
      </c>
      <c r="I64" s="122">
        <v>1128.6099999999999</v>
      </c>
      <c r="J64" s="106" t="s">
        <v>135</v>
      </c>
      <c r="K64" s="119">
        <v>280</v>
      </c>
      <c r="L64" s="95">
        <v>1128.3</v>
      </c>
      <c r="M64" s="121"/>
      <c r="N64" s="92"/>
      <c r="O64" s="121">
        <v>226</v>
      </c>
      <c r="P64" s="92">
        <v>1126.46</v>
      </c>
      <c r="Q64" s="121">
        <v>54</v>
      </c>
      <c r="R64" s="122">
        <v>1136.01</v>
      </c>
      <c r="S64" s="123"/>
      <c r="W64" s="97"/>
    </row>
    <row r="65" spans="1:23" s="90" customFormat="1" x14ac:dyDescent="0.2">
      <c r="A65" s="106" t="s">
        <v>136</v>
      </c>
      <c r="B65" s="119">
        <v>594</v>
      </c>
      <c r="C65" s="120">
        <v>1270.0899999999999</v>
      </c>
      <c r="D65" s="121">
        <v>470</v>
      </c>
      <c r="E65" s="92">
        <v>1271.25</v>
      </c>
      <c r="F65" s="121">
        <v>67</v>
      </c>
      <c r="G65" s="92">
        <v>1264.96</v>
      </c>
      <c r="H65" s="121">
        <v>57</v>
      </c>
      <c r="I65" s="122">
        <v>1266.5999999999999</v>
      </c>
      <c r="J65" s="106" t="s">
        <v>136</v>
      </c>
      <c r="K65" s="119">
        <v>245</v>
      </c>
      <c r="L65" s="95">
        <v>1265.3699999999999</v>
      </c>
      <c r="M65" s="121"/>
      <c r="N65" s="92"/>
      <c r="O65" s="121">
        <v>227</v>
      </c>
      <c r="P65" s="92">
        <v>1264.49</v>
      </c>
      <c r="Q65" s="121">
        <v>18</v>
      </c>
      <c r="R65" s="122">
        <v>1276.45</v>
      </c>
      <c r="S65" s="123"/>
      <c r="W65" s="97"/>
    </row>
    <row r="66" spans="1:23" s="90" customFormat="1" x14ac:dyDescent="0.2">
      <c r="A66" s="106" t="s">
        <v>137</v>
      </c>
      <c r="B66" s="119">
        <v>347</v>
      </c>
      <c r="C66" s="120">
        <v>1418.01</v>
      </c>
      <c r="D66" s="121">
        <v>269</v>
      </c>
      <c r="E66" s="92">
        <v>1416.46</v>
      </c>
      <c r="F66" s="121">
        <v>39</v>
      </c>
      <c r="G66" s="92">
        <v>1416.42</v>
      </c>
      <c r="H66" s="121">
        <v>39</v>
      </c>
      <c r="I66" s="122">
        <v>1430.34</v>
      </c>
      <c r="J66" s="106" t="s">
        <v>137</v>
      </c>
      <c r="K66" s="119">
        <v>144</v>
      </c>
      <c r="L66" s="95">
        <v>1422.82</v>
      </c>
      <c r="M66" s="121"/>
      <c r="N66" s="92"/>
      <c r="O66" s="121">
        <v>127</v>
      </c>
      <c r="P66" s="92">
        <v>1420.65</v>
      </c>
      <c r="Q66" s="121">
        <v>17</v>
      </c>
      <c r="R66" s="122">
        <v>1439.03</v>
      </c>
      <c r="S66" s="123"/>
      <c r="W66" s="97"/>
    </row>
    <row r="67" spans="1:23" s="90" customFormat="1" x14ac:dyDescent="0.2">
      <c r="A67" s="106" t="s">
        <v>134</v>
      </c>
      <c r="B67" s="119">
        <v>454</v>
      </c>
      <c r="C67" s="120">
        <v>1790.73</v>
      </c>
      <c r="D67" s="121">
        <v>311</v>
      </c>
      <c r="E67" s="92">
        <v>1793.58</v>
      </c>
      <c r="F67" s="121">
        <v>87</v>
      </c>
      <c r="G67" s="92">
        <v>1798.83</v>
      </c>
      <c r="H67" s="121">
        <v>56</v>
      </c>
      <c r="I67" s="122">
        <v>1762.33</v>
      </c>
      <c r="J67" s="106" t="s">
        <v>134</v>
      </c>
      <c r="K67" s="119">
        <v>155</v>
      </c>
      <c r="L67" s="95">
        <v>1690.74</v>
      </c>
      <c r="M67" s="121"/>
      <c r="N67" s="92"/>
      <c r="O67" s="121">
        <v>142</v>
      </c>
      <c r="P67" s="92">
        <v>1689.62</v>
      </c>
      <c r="Q67" s="121">
        <v>13</v>
      </c>
      <c r="R67" s="122">
        <v>1702.99</v>
      </c>
      <c r="S67" s="123"/>
      <c r="W67" s="97"/>
    </row>
    <row r="68" spans="1:23" s="90" customFormat="1" x14ac:dyDescent="0.2">
      <c r="A68" s="116" t="s">
        <v>1</v>
      </c>
      <c r="B68" s="125">
        <v>16108</v>
      </c>
      <c r="C68" s="126">
        <v>801.13</v>
      </c>
      <c r="D68" s="125">
        <v>7046</v>
      </c>
      <c r="E68" s="126">
        <v>892.9</v>
      </c>
      <c r="F68" s="125">
        <v>7749</v>
      </c>
      <c r="G68" s="126">
        <v>709.63</v>
      </c>
      <c r="H68" s="125">
        <v>1313</v>
      </c>
      <c r="I68" s="126">
        <v>848.64</v>
      </c>
      <c r="J68" s="116" t="s">
        <v>1</v>
      </c>
      <c r="K68" s="125">
        <v>7258</v>
      </c>
      <c r="L68" s="126">
        <v>674.05</v>
      </c>
      <c r="M68" s="125"/>
      <c r="N68" s="126"/>
      <c r="O68" s="125">
        <v>6122</v>
      </c>
      <c r="P68" s="126">
        <v>676</v>
      </c>
      <c r="Q68" s="125">
        <v>1136</v>
      </c>
      <c r="R68" s="126">
        <v>663.53</v>
      </c>
      <c r="S68" s="123"/>
      <c r="W68" s="97"/>
    </row>
    <row r="69" spans="1:23" s="90" customFormat="1" ht="18" customHeight="1" x14ac:dyDescent="0.2">
      <c r="A69" s="283"/>
      <c r="B69" s="283"/>
      <c r="C69" s="283"/>
      <c r="D69" s="283"/>
      <c r="E69" s="283"/>
      <c r="F69" s="283"/>
      <c r="G69" s="283"/>
      <c r="H69" s="94"/>
      <c r="I69" s="95"/>
      <c r="J69" s="283"/>
      <c r="K69" s="283"/>
      <c r="L69" s="283"/>
      <c r="M69" s="283"/>
      <c r="N69" s="283"/>
      <c r="O69" s="283"/>
      <c r="P69" s="283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7"/>
      <c r="B73" s="287"/>
      <c r="C73" s="287"/>
      <c r="D73" s="287"/>
      <c r="E73" s="287"/>
      <c r="F73" s="287"/>
      <c r="G73" s="287"/>
      <c r="H73" s="6"/>
      <c r="I73" s="46"/>
      <c r="J73" s="287"/>
      <c r="K73" s="287"/>
      <c r="L73" s="287"/>
      <c r="M73" s="287"/>
      <c r="N73" s="287"/>
      <c r="O73" s="287"/>
      <c r="P73" s="287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abSelected="1" zoomScaleNormal="100" workbookViewId="0">
      <selection activeCell="A6" sqref="A6:G6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93" t="s">
        <v>90</v>
      </c>
      <c r="B7" s="293"/>
      <c r="C7" s="293"/>
      <c r="D7" s="293"/>
      <c r="E7" s="293"/>
      <c r="F7" s="293"/>
      <c r="G7" s="293"/>
    </row>
    <row r="8" spans="1:30" ht="15.75" customHeight="1" x14ac:dyDescent="0.2">
      <c r="A8" s="262" t="str">
        <f>'u RUJNU 2024.'!A6:F6</f>
        <v>za kolovoz 2024. (isplata u rujnu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9" t="s">
        <v>113</v>
      </c>
      <c r="G9" s="299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1" t="s">
        <v>14</v>
      </c>
      <c r="C10" s="289" t="s">
        <v>126</v>
      </c>
      <c r="D10" s="289" t="s">
        <v>127</v>
      </c>
      <c r="E10" s="289" t="s">
        <v>128</v>
      </c>
      <c r="F10" s="294" t="s">
        <v>125</v>
      </c>
      <c r="G10" s="297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2"/>
      <c r="C11" s="290"/>
      <c r="D11" s="290"/>
      <c r="E11" s="290"/>
      <c r="F11" s="295"/>
      <c r="G11" s="298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6" t="s">
        <v>25</v>
      </c>
      <c r="B13" s="296"/>
      <c r="C13" s="296"/>
      <c r="D13" s="296"/>
      <c r="E13" s="296"/>
      <c r="F13" s="296"/>
      <c r="G13" s="29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73616</v>
      </c>
      <c r="C14" s="220">
        <v>552.02885038582951</v>
      </c>
      <c r="D14" s="220">
        <v>113.60621875678748</v>
      </c>
      <c r="E14" s="220">
        <v>640.98680286895421</v>
      </c>
      <c r="F14" s="206" t="s">
        <v>152</v>
      </c>
      <c r="G14" s="207" t="s">
        <v>153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1973</v>
      </c>
      <c r="C15" s="221">
        <v>690.84546376077105</v>
      </c>
      <c r="D15" s="221">
        <v>109.18452103395859</v>
      </c>
      <c r="E15" s="221">
        <v>759.82344145970671</v>
      </c>
      <c r="F15" s="208" t="s">
        <v>154</v>
      </c>
      <c r="G15" s="209" t="s">
        <v>155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9559</v>
      </c>
      <c r="C16" s="223">
        <v>506.94373888483307</v>
      </c>
      <c r="D16" s="223">
        <v>110.31525054922085</v>
      </c>
      <c r="E16" s="223">
        <v>614.75255570666479</v>
      </c>
      <c r="F16" s="208" t="s">
        <v>156</v>
      </c>
      <c r="G16" s="209" t="s">
        <v>145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85148</v>
      </c>
      <c r="C17" s="224">
        <v>550.18402252552846</v>
      </c>
      <c r="D17" s="225">
        <v>113.13430661905872</v>
      </c>
      <c r="E17" s="225">
        <v>640.79527187957069</v>
      </c>
      <c r="F17" s="216" t="s">
        <v>157</v>
      </c>
      <c r="G17" s="217" t="s">
        <v>146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18580</v>
      </c>
      <c r="C18" s="221">
        <v>518.00877556512023</v>
      </c>
      <c r="D18" s="226">
        <v>111.76037890204539</v>
      </c>
      <c r="E18" s="226">
        <v>607.52790312163438</v>
      </c>
      <c r="F18" s="208" t="s">
        <v>158</v>
      </c>
      <c r="G18" s="209" t="s">
        <v>147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509.28999999999996</v>
      </c>
      <c r="D19" s="226">
        <v>119.49333333333334</v>
      </c>
      <c r="E19" s="226">
        <v>589.79000000000008</v>
      </c>
      <c r="F19" s="208" t="s">
        <v>144</v>
      </c>
      <c r="G19" s="209" t="s">
        <v>159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103731</v>
      </c>
      <c r="C20" s="224">
        <v>544.41970163215501</v>
      </c>
      <c r="D20" s="225">
        <v>112.88839652562697</v>
      </c>
      <c r="E20" s="225">
        <v>634.83504082678121</v>
      </c>
      <c r="F20" s="216" t="s">
        <v>160</v>
      </c>
      <c r="G20" s="217" t="s">
        <v>148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3619</v>
      </c>
      <c r="C21" s="221">
        <v>433.07318872616878</v>
      </c>
      <c r="D21" s="226">
        <v>99.725098093395687</v>
      </c>
      <c r="E21" s="226">
        <v>528.29261398176129</v>
      </c>
      <c r="F21" s="208" t="s">
        <v>161</v>
      </c>
      <c r="G21" s="209" t="s">
        <v>162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107350</v>
      </c>
      <c r="C22" s="224">
        <v>540.66597056362559</v>
      </c>
      <c r="D22" s="225">
        <v>112.44463334885732</v>
      </c>
      <c r="E22" s="225">
        <v>631.24326585936774</v>
      </c>
      <c r="F22" s="216" t="s">
        <v>163</v>
      </c>
      <c r="G22" s="217" t="s">
        <v>149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106</v>
      </c>
      <c r="C24" s="231">
        <v>783.01547169811283</v>
      </c>
      <c r="D24" s="232">
        <v>113.89188679245281</v>
      </c>
      <c r="E24" s="232">
        <v>838.60603773584899</v>
      </c>
      <c r="F24" s="210" t="s">
        <v>164</v>
      </c>
      <c r="G24" s="211" t="s">
        <v>150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483</v>
      </c>
      <c r="C25" s="231">
        <v>781.36600414078634</v>
      </c>
      <c r="D25" s="232">
        <v>92.25217391304345</v>
      </c>
      <c r="E25" s="231">
        <v>834.48488612836354</v>
      </c>
      <c r="F25" s="210" t="s">
        <v>165</v>
      </c>
      <c r="G25" s="211" t="s">
        <v>166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696.26499999999999</v>
      </c>
      <c r="F26" s="210" t="s">
        <v>141</v>
      </c>
      <c r="G26" s="211" t="s">
        <v>167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107943</v>
      </c>
      <c r="C28" s="213">
        <v>541.98495428147316</v>
      </c>
      <c r="D28" s="214">
        <v>112.353840082264</v>
      </c>
      <c r="E28" s="214">
        <v>632.35872719864255</v>
      </c>
      <c r="F28" s="215" t="s">
        <v>168</v>
      </c>
      <c r="G28" s="212" t="s">
        <v>149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RUJNU 2024.'!B28-#REF!</f>
        <v>#REF!</v>
      </c>
      <c r="C17" s="173" t="e">
        <f>'u RUJNU 2024.'!E28-#REF!</f>
        <v>#REF!</v>
      </c>
    </row>
    <row r="18" spans="1:6" x14ac:dyDescent="0.25">
      <c r="A18" s="173" t="s">
        <v>96</v>
      </c>
      <c r="B18" s="173" t="e">
        <f>'u RUJNU 2024.'!B36-#REF!</f>
        <v>#REF!</v>
      </c>
      <c r="C18" s="173" t="e">
        <f>'u RUJNU 2024.'!E36-#REF!</f>
        <v>#REF!</v>
      </c>
    </row>
    <row r="19" spans="1:6" x14ac:dyDescent="0.25">
      <c r="A19" s="173" t="s">
        <v>102</v>
      </c>
      <c r="B19" s="173" t="e">
        <f>'u RUJNU 2024.'!B43-#REF!</f>
        <v>#REF!</v>
      </c>
      <c r="C19" s="173" t="e">
        <f>'u RUJNU 2024.'!E43-#REF!</f>
        <v>#REF!</v>
      </c>
    </row>
    <row r="20" spans="1:6" x14ac:dyDescent="0.25">
      <c r="A20" s="159" t="s">
        <v>97</v>
      </c>
      <c r="B20" s="170" t="e">
        <f>'u RUJNU 2024.'!B45-#REF!</f>
        <v>#REF!</v>
      </c>
      <c r="C20" s="159" t="e">
        <f>'u RUJNU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RUJNU 2024.'!B25-#REF!</f>
        <v>#REF!</v>
      </c>
      <c r="C26" s="173" t="e">
        <f>('u RUJNU 2024.'!B32+'u RUJNU 2024.'!B33)-(#REF!+#REF!)</f>
        <v>#REF!</v>
      </c>
      <c r="D26" s="173" t="e">
        <f>'u RUJNU 2024.'!E25-#REF!</f>
        <v>#REF!</v>
      </c>
      <c r="E26" s="173" t="e">
        <f>('u RUJNU 2024.'!E32+'u RUJNU 2024.'!E33)-(#REF!+#REF!)</f>
        <v>#REF!</v>
      </c>
    </row>
    <row r="27" spans="1:6" x14ac:dyDescent="0.25">
      <c r="A27" s="151" t="s">
        <v>107</v>
      </c>
      <c r="B27" s="173" t="e">
        <f>'u RUJNU 2024.'!B26-#REF!</f>
        <v>#REF!</v>
      </c>
      <c r="C27" s="173" t="e">
        <f>'u RUJNU 2024.'!B34-#REF!</f>
        <v>#REF!</v>
      </c>
      <c r="D27" s="173" t="e">
        <f>'u RUJNU 2024.'!E26-#REF!</f>
        <v>#REF!</v>
      </c>
      <c r="E27" s="173" t="e">
        <f>'u RUJNU 2024.'!E34-#REF!</f>
        <v>#REF!</v>
      </c>
    </row>
    <row r="28" spans="1:6" x14ac:dyDescent="0.25">
      <c r="A28" s="151" t="s">
        <v>106</v>
      </c>
      <c r="B28" s="173" t="e">
        <f>'u RUJNU 2024.'!B27-#REF!</f>
        <v>#REF!</v>
      </c>
      <c r="C28" s="173" t="e">
        <f>'u RUJNU 2024.'!B35-#REF!</f>
        <v>#REF!</v>
      </c>
      <c r="D28" s="173" t="e">
        <f>'u RUJNU 2024.'!E27-#REF!</f>
        <v>#REF!</v>
      </c>
      <c r="E28" s="173" t="e">
        <f>'u RUJNU 2024.'!E35-#REF!</f>
        <v>#REF!</v>
      </c>
    </row>
    <row r="29" spans="1:6" x14ac:dyDescent="0.25">
      <c r="A29" s="151" t="s">
        <v>109</v>
      </c>
      <c r="B29" s="173" t="e">
        <f>'u RUJNU 2024.'!B28-#REF!</f>
        <v>#REF!</v>
      </c>
      <c r="C29" s="173" t="e">
        <f>'u RUJNU 2024.'!B36-#REF!</f>
        <v>#REF!</v>
      </c>
      <c r="D29" s="173" t="e">
        <f>'u RUJNU 2024.'!E28-#REF!</f>
        <v>#REF!</v>
      </c>
      <c r="E29" s="173" t="e">
        <f>'u RUJNU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RUJNU 2024.</vt:lpstr>
      <vt:lpstr>u RUJNU 2024.-prema svotama</vt:lpstr>
      <vt:lpstr>u RUJNU 2024.-svote bez MU</vt:lpstr>
      <vt:lpstr>DOM u RUJNU 2024.</vt:lpstr>
      <vt:lpstr>kontrola (2)</vt:lpstr>
      <vt:lpstr>'DOM u RUJNU 2024.'!Podrucje_ispisa</vt:lpstr>
      <vt:lpstr>'u RUJNU 2024.'!Podrucje_ispisa</vt:lpstr>
      <vt:lpstr>'u RUJNU 2024.-prema svotama'!Podrucje_ispisa</vt:lpstr>
      <vt:lpstr>'u RUJNU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2024-08-28T07:45:03Z</cp:lastPrinted>
  <dcterms:created xsi:type="dcterms:W3CDTF">2012-01-05T13:22:43Z</dcterms:created>
  <dcterms:modified xsi:type="dcterms:W3CDTF">2024-08-28T07:45:31Z</dcterms:modified>
</cp:coreProperties>
</file>