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5\"/>
    </mc:Choice>
  </mc:AlternateContent>
  <bookViews>
    <workbookView xWindow="0" yWindow="765" windowWidth="15195" windowHeight="7725" tabRatio="781"/>
  </bookViews>
  <sheets>
    <sheet name="u KOLOVOZU" sheetId="7" r:id="rId1"/>
    <sheet name="u KOLOVOZU 2025.-prema svotama" sheetId="6" r:id="rId2"/>
    <sheet name="u KOLOVOZU 2025.- svote BMU" sheetId="8" r:id="rId3"/>
    <sheet name="DOM u KOLOVOZU 2025." sheetId="11" r:id="rId4"/>
    <sheet name="kontrola (2)" sheetId="14" state="hidden" r:id="rId5"/>
  </sheets>
  <definedNames>
    <definedName name="_xlnm.Print_Area" localSheetId="3">'DOM u KOLOVOZU 2025.'!$A$1:$G$37</definedName>
    <definedName name="_xlnm.Print_Area" localSheetId="0">'u KOLOVOZU'!$A$1:$G$57</definedName>
    <definedName name="_xlnm.Print_Area" localSheetId="2">'u KOLOVOZU 2025.- svote BMU'!$A$1:$R$73</definedName>
    <definedName name="_xlnm.Print_Area" localSheetId="1">'u KOLOVOZU 2025.-prema svotama'!$A$1:$R$77</definedName>
  </definedNames>
  <calcPr calcId="162913"/>
</workbook>
</file>

<file path=xl/calcChain.xml><?xml version="1.0" encoding="utf-8"?>
<calcChain xmlns="http://schemas.openxmlformats.org/spreadsheetml/2006/main">
  <c r="S48" i="7" l="1"/>
  <c r="R48" i="7"/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W17" i="7" l="1"/>
  <c r="X17" i="7"/>
  <c r="W18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8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6" i="6"/>
  <c r="A46" i="6"/>
  <c r="J11" i="6"/>
  <c r="A10" i="8"/>
  <c r="J45" i="8" s="1"/>
  <c r="C26" i="14" l="1"/>
  <c r="E26" i="14"/>
  <c r="B17" i="14"/>
  <c r="B29" i="14"/>
  <c r="C29" i="14"/>
  <c r="B18" i="14"/>
  <c r="B43" i="7"/>
  <c r="E28" i="7"/>
  <c r="J11" i="8"/>
  <c r="A45" i="8"/>
  <c r="E36" i="7"/>
  <c r="E21" i="7"/>
  <c r="V50" i="7" l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U23" i="7" s="1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<sst xmlns="http://schemas.openxmlformats.org/spreadsheetml/2006/main" count="529" uniqueCount="171">
  <si>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</si>
  <si>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</si>
  <si>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</si>
  <si>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</si>
  <si>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</si>
  <si>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</si>
  <si>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</si>
  <si>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</si>
  <si>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</si>
  <si>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</si>
  <si>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</si>
  <si>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</si>
  <si>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</si>
  <si>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</si>
  <si>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</si>
  <si>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</si>
  <si>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</si>
  <si>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</si>
  <si>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</si>
  <si>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</si>
  <si>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</si>
  <si>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</si>
  <si>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</si>
  <si>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</si>
  <si>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</si>
  <si>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</si>
  <si>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</si>
  <si>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</si>
  <si>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</si>
  <si>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</si>
  <si>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</si>
  <si>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</si>
  <si>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</si>
  <si>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</si>
  <si>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</si>
  <si>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</si>
  <si>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</si>
  <si>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</si>
  <si>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</si>
  <si>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</si>
  <si>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</si>
  <si>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</si>
  <si>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</si>
  <si>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</si>
  <si>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</si>
  <si>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</si>
  <si>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</si>
  <si>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</si>
  <si>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</si>
  <si>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</si>
  <si>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</si>
  <si>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</si>
  <si>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</si>
  <si>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</si>
  <si>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</si>
  <si>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</si>
  <si>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</si>
  <si>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</si>
  <si>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</si>
  <si>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</si>
  <si>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</si>
  <si>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</si>
  <si>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</si>
  <si>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</si>
  <si>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</si>
  <si>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</si>
  <si>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</si>
  <si>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</si>
  <si>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</si>
  <si>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</si>
  <si>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</si>
  <si>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</si>
  <si>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</si>
  <si>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</si>
  <si>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</si>
  <si>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</si>
  <si>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</si>
  <si>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</si>
  <si>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</si>
  <si>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</si>
  <si>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</si>
  <si>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</si>
  <si>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</si>
  <si>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</si>
  <si>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</si>
  <si>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</si>
  <si>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</si>
  <si>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</si>
  <si>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Prosječna netomirovina u eurima (EUR)</t>
  </si>
  <si>
    <t>Razredi svota 
netomirovina u eurima (EUR)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</si>
  <si>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</si>
  <si>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</si>
  <si>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</si>
  <si>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</si>
  <si>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</si>
  <si>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</si>
  <si>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</si>
  <si>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</si>
  <si>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</si>
  <si>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</si>
  <si>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</si>
  <si>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</si>
  <si>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</si>
  <si>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</si>
  <si>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</si>
  <si>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</si>
  <si>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</si>
  <si>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</si>
  <si>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</si>
  <si>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</si>
  <si>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</si>
  <si>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</si>
  <si>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</si>
  <si>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</si>
  <si>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</si>
  <si>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</si>
  <si>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</si>
  <si>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</si>
  <si>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</si>
  <si>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</si>
  <si>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</si>
  <si>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</si>
  <si>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</si>
  <si>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</si>
  <si>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</si>
  <si>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</si>
  <si>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</si>
  <si>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</si>
  <si>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</si>
  <si>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</si>
  <si>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</si>
  <si>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>SA MU</t>
  </si>
  <si>
    <t>BEZ MU</t>
  </si>
  <si>
    <t>bezDOM</t>
  </si>
  <si>
    <t>veće od 1500,00</t>
  </si>
  <si>
    <t>1070,01  ─  1200,00</t>
  </si>
  <si>
    <t>1200,01  ─  1350,00</t>
  </si>
  <si>
    <t>1350,01  ─  1500,00</t>
  </si>
  <si>
    <t>Od siječnja 2024. prestaje važiti Zakon o smanjenju mirovina, određenih, odnosno ostvarenih prema posebnim propisima o mirovinskom osiguranju (NN 71/10, 130/11, 157/13 i 47/23).</t>
  </si>
  <si>
    <t>Prosječna mirovina umanjena je za porez.</t>
  </si>
  <si>
    <t>-</t>
  </si>
  <si>
    <t>za srpanj 2025. (isplata u kolovozu 2025.)</t>
  </si>
  <si>
    <t>31 09 02</t>
  </si>
  <si>
    <t>79 08</t>
  </si>
  <si>
    <t>42 04 20</t>
  </si>
  <si>
    <t>69 03</t>
  </si>
  <si>
    <t>24 06 29</t>
  </si>
  <si>
    <t>78 08</t>
  </si>
  <si>
    <t>31 02 29</t>
  </si>
  <si>
    <t>79 03</t>
  </si>
  <si>
    <t>34 04 09</t>
  </si>
  <si>
    <t>73 01</t>
  </si>
  <si>
    <t xml:space="preserve">33 08 23 </t>
  </si>
  <si>
    <t>67 00</t>
  </si>
  <si>
    <t>31 10 00</t>
  </si>
  <si>
    <t>78 01</t>
  </si>
  <si>
    <t>25 07 19</t>
  </si>
  <si>
    <t>73 03</t>
  </si>
  <si>
    <t>31 07 13</t>
  </si>
  <si>
    <t>77 11</t>
  </si>
  <si>
    <t>71 08</t>
  </si>
  <si>
    <t>33 01 28</t>
  </si>
  <si>
    <t>71 02</t>
  </si>
  <si>
    <t>25 03 02</t>
  </si>
  <si>
    <t xml:space="preserve"> 73 03</t>
  </si>
  <si>
    <t>31 07 02</t>
  </si>
  <si>
    <t xml:space="preserve">         </t>
  </si>
  <si>
    <t xml:space="preserve">          </t>
  </si>
  <si>
    <t>Starosna mirovina za dugogodišnjeg osiguranika</t>
  </si>
  <si>
    <t>Prijevremena starosna mirovina zbog stečaja poslodavca</t>
  </si>
  <si>
    <t>Od srpnja 2025. na snagu je stupio Zakon o mirovinskom osiguranju (NN 96/25).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</si>
</sst>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2" fontId="27" fillId="0" borderId="3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9" fillId="2" borderId="0" xfId="0" applyFont="1" applyFill="1" applyBorder="1"/>
    <xf numFmtId="0" fontId="18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15" fillId="2" borderId="0" xfId="0" applyFont="1" applyFill="1"/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tabSelected="1" zoomScaleNormal="100" workbookViewId="0">
      <selection activeCell="A50" sqref="A50:G50"/>
    </sheetView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1"/>
    <col min="25" max="25" width="9.140625" style="37"/>
    <col min="26" max="16384" width="9.140625" style="5"/>
  </cols>
  <sheetData>
    <row r="1" spans="1:30" x14ac:dyDescent="0.2">
      <c r="A1" s="7" t="s">
        <v>20</v>
      </c>
      <c r="B1" s="7"/>
      <c r="C1" s="50"/>
      <c r="D1" s="50"/>
      <c r="G1" s="50"/>
      <c r="Q1" s="219"/>
      <c r="R1" s="219"/>
      <c r="S1" s="219"/>
      <c r="T1" s="219"/>
      <c r="U1" s="219"/>
      <c r="V1" s="219"/>
      <c r="W1" s="219"/>
      <c r="X1" s="5"/>
      <c r="Y1" s="38"/>
    </row>
    <row r="2" spans="1:30" x14ac:dyDescent="0.2">
      <c r="A2" s="7" t="s">
        <v>21</v>
      </c>
      <c r="B2" s="7"/>
      <c r="C2" s="50"/>
      <c r="D2" s="50"/>
      <c r="G2" s="50"/>
      <c r="Q2" s="219"/>
      <c r="R2" s="219"/>
      <c r="S2" s="219"/>
      <c r="T2" s="219"/>
      <c r="U2" s="219"/>
      <c r="V2" s="219"/>
      <c r="W2" s="21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19"/>
      <c r="R3" s="219"/>
      <c r="S3" s="219"/>
      <c r="T3" s="219"/>
      <c r="U3" s="219"/>
      <c r="V3" s="219"/>
      <c r="W3" s="21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19"/>
      <c r="R4" s="219"/>
      <c r="S4" s="219"/>
      <c r="T4" s="219"/>
      <c r="U4" s="219"/>
      <c r="V4" s="219"/>
      <c r="W4" s="219"/>
      <c r="X4" s="5"/>
      <c r="Y4" s="38"/>
    </row>
    <row r="5" spans="1:30" x14ac:dyDescent="0.2">
      <c r="A5" s="262" t="s">
        <v>22</v>
      </c>
      <c r="B5" s="262"/>
      <c r="C5" s="262"/>
      <c r="D5" s="262"/>
      <c r="E5" s="262"/>
      <c r="F5" s="262"/>
      <c r="G5" s="262"/>
      <c r="Q5" s="219"/>
      <c r="R5" s="219"/>
      <c r="S5" s="219"/>
      <c r="T5" s="219"/>
      <c r="U5" s="219"/>
      <c r="V5" s="219"/>
      <c r="W5" s="219"/>
      <c r="X5" s="5"/>
      <c r="Y5" s="38"/>
    </row>
    <row r="6" spans="1:30" x14ac:dyDescent="0.2">
      <c r="A6" s="262" t="s">
        <v>141</v>
      </c>
      <c r="B6" s="262"/>
      <c r="C6" s="262"/>
      <c r="D6" s="262"/>
      <c r="E6" s="262"/>
      <c r="F6" s="262"/>
      <c r="G6" s="262"/>
      <c r="Q6" s="219"/>
      <c r="R6" s="219"/>
      <c r="S6" s="219"/>
      <c r="T6" s="219"/>
      <c r="U6" s="219"/>
      <c r="V6" s="219"/>
      <c r="W6" s="219"/>
      <c r="X6" s="5"/>
      <c r="Y6" s="38"/>
    </row>
    <row r="7" spans="1:30" ht="21" customHeight="1" x14ac:dyDescent="0.2">
      <c r="A7" s="8"/>
      <c r="B7" s="8"/>
      <c r="E7" s="263" t="s">
        <v>113</v>
      </c>
      <c r="F7" s="263"/>
      <c r="G7" s="263"/>
      <c r="Q7" s="219"/>
      <c r="R7" s="219"/>
      <c r="S7" s="219"/>
      <c r="T7" s="219"/>
      <c r="U7" s="219"/>
      <c r="V7" s="219"/>
      <c r="W7" s="219"/>
      <c r="X7" s="5"/>
      <c r="Y7" s="38"/>
    </row>
    <row r="8" spans="1:30" ht="12.75" customHeight="1" x14ac:dyDescent="0.2">
      <c r="A8" s="266" t="s">
        <v>23</v>
      </c>
      <c r="B8" s="268" t="s">
        <v>117</v>
      </c>
      <c r="C8" s="265" t="s">
        <v>119</v>
      </c>
      <c r="D8" s="265" t="s">
        <v>120</v>
      </c>
      <c r="E8" s="261" t="s">
        <v>24</v>
      </c>
      <c r="F8" s="261"/>
      <c r="G8" s="261"/>
      <c r="Q8" s="219"/>
      <c r="R8" s="219"/>
      <c r="S8" s="219"/>
      <c r="T8" s="219"/>
      <c r="U8" s="219"/>
      <c r="V8" s="219"/>
      <c r="W8" s="219"/>
      <c r="X8" s="5"/>
      <c r="Y8" s="38"/>
    </row>
    <row r="9" spans="1:30" ht="100.5" customHeight="1" x14ac:dyDescent="0.2">
      <c r="A9" s="267"/>
      <c r="B9" s="268"/>
      <c r="C9" s="265"/>
      <c r="D9" s="265"/>
      <c r="E9" s="86" t="s">
        <v>118</v>
      </c>
      <c r="F9" s="190" t="s">
        <v>121</v>
      </c>
      <c r="G9" s="190" t="s">
        <v>120</v>
      </c>
      <c r="Q9" s="238" t="s">
        <v>64</v>
      </c>
      <c r="Y9" s="42" t="s">
        <v>133</v>
      </c>
      <c r="Z9" s="239" t="s">
        <v>133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X10" s="42"/>
      <c r="Y10" s="240" t="s">
        <v>130</v>
      </c>
      <c r="Z10" s="241" t="s">
        <v>130</v>
      </c>
      <c r="AA10" s="239"/>
      <c r="AB10" s="239"/>
      <c r="AC10" s="239"/>
      <c r="AD10" s="239"/>
    </row>
    <row r="11" spans="1:30" x14ac:dyDescent="0.2">
      <c r="A11" s="25" t="s">
        <v>25</v>
      </c>
      <c r="B11" s="25"/>
      <c r="C11" s="53"/>
      <c r="D11" s="53"/>
      <c r="E11" s="25"/>
      <c r="G11" s="53"/>
      <c r="R11" s="41" t="s">
        <v>61</v>
      </c>
      <c r="T11" s="238" t="s">
        <v>65</v>
      </c>
      <c r="X11" s="42"/>
      <c r="Y11" s="242" t="s">
        <v>131</v>
      </c>
      <c r="Z11" s="243" t="s">
        <v>132</v>
      </c>
      <c r="AA11" s="239"/>
      <c r="AB11" s="239"/>
      <c r="AC11" s="239"/>
      <c r="AD11" s="239"/>
    </row>
    <row r="12" spans="1:30" ht="20.25" customHeight="1" x14ac:dyDescent="0.2">
      <c r="A12" s="182" t="s">
        <v>114</v>
      </c>
      <c r="B12" s="72">
        <f>R12</f>
        <v>508115</v>
      </c>
      <c r="C12" s="73">
        <f>S12</f>
        <v>559.94000000000005</v>
      </c>
      <c r="D12" s="73">
        <f>Y12</f>
        <v>539.92999999999995</v>
      </c>
      <c r="E12" s="71">
        <f>T12</f>
        <v>407414</v>
      </c>
      <c r="F12" s="73">
        <f>U12</f>
        <v>659.25</v>
      </c>
      <c r="G12" s="73">
        <f>Z12</f>
        <v>654.32000000000005</v>
      </c>
      <c r="Q12" s="41" t="s">
        <v>51</v>
      </c>
      <c r="R12" s="41">
        <v>508115</v>
      </c>
      <c r="S12" s="41">
        <v>559.94000000000005</v>
      </c>
      <c r="T12" s="244">
        <v>407414</v>
      </c>
      <c r="U12" s="244">
        <v>659.25</v>
      </c>
      <c r="X12" s="42"/>
      <c r="Y12" s="42">
        <v>539.92999999999995</v>
      </c>
      <c r="Z12" s="239">
        <v>654.32000000000005</v>
      </c>
      <c r="AA12" s="239"/>
      <c r="AB12" s="239"/>
      <c r="AC12" s="239"/>
      <c r="AD12" s="239"/>
    </row>
    <row r="13" spans="1:30" ht="20.25" customHeight="1" x14ac:dyDescent="0.2">
      <c r="A13" s="183" t="s">
        <v>168</v>
      </c>
      <c r="B13" s="74">
        <f>R14</f>
        <v>62025</v>
      </c>
      <c r="C13" s="75">
        <f>S14</f>
        <v>704.76</v>
      </c>
      <c r="D13" s="75">
        <f>Y14</f>
        <v>700.65</v>
      </c>
      <c r="E13" s="76">
        <f>T14</f>
        <v>54987</v>
      </c>
      <c r="F13" s="75">
        <f>U14</f>
        <v>739.55</v>
      </c>
      <c r="G13" s="75">
        <f>Z14</f>
        <v>736.32</v>
      </c>
      <c r="Q13" s="41" t="s">
        <v>52</v>
      </c>
      <c r="R13" s="41">
        <v>212835</v>
      </c>
      <c r="S13" s="41">
        <v>538.87</v>
      </c>
      <c r="T13" s="244">
        <v>177275</v>
      </c>
      <c r="U13" s="244">
        <v>595.67999999999995</v>
      </c>
      <c r="X13" s="42"/>
      <c r="Y13" s="42">
        <v>527.71</v>
      </c>
      <c r="Z13" s="239">
        <v>588.27</v>
      </c>
      <c r="AA13" s="239"/>
      <c r="AB13" s="239"/>
      <c r="AC13" s="239"/>
      <c r="AD13" s="239"/>
    </row>
    <row r="14" spans="1:30" ht="20.25" customHeight="1" x14ac:dyDescent="0.2">
      <c r="A14" s="183" t="s">
        <v>68</v>
      </c>
      <c r="B14" s="74">
        <f>R16</f>
        <v>72504</v>
      </c>
      <c r="C14" s="75">
        <f>S16</f>
        <v>490.55</v>
      </c>
      <c r="D14" s="75">
        <f>Y16</f>
        <v>467.99</v>
      </c>
      <c r="E14" s="76">
        <f>T16</f>
        <v>62977</v>
      </c>
      <c r="F14" s="75">
        <f>U16</f>
        <v>550.55999999999995</v>
      </c>
      <c r="G14" s="75">
        <f>Z16</f>
        <v>534.53</v>
      </c>
      <c r="Q14" s="41" t="s">
        <v>53</v>
      </c>
      <c r="R14" s="41">
        <v>62025</v>
      </c>
      <c r="S14" s="41">
        <v>704.76</v>
      </c>
      <c r="T14" s="244">
        <v>54987</v>
      </c>
      <c r="U14" s="244">
        <v>739.55</v>
      </c>
      <c r="X14" s="42"/>
      <c r="Y14" s="42">
        <v>700.65</v>
      </c>
      <c r="Z14" s="239">
        <v>736.32</v>
      </c>
      <c r="AA14" s="239"/>
      <c r="AB14" s="239"/>
      <c r="AC14" s="239"/>
      <c r="AD14" s="239"/>
    </row>
    <row r="15" spans="1:30" ht="15.75" x14ac:dyDescent="0.2">
      <c r="A15" s="143" t="s">
        <v>27</v>
      </c>
      <c r="B15" s="144">
        <f>R18</f>
        <v>642644</v>
      </c>
      <c r="C15" s="145">
        <f>S18</f>
        <v>566.08000000000004</v>
      </c>
      <c r="D15" s="145">
        <f>Y18</f>
        <v>549.09</v>
      </c>
      <c r="E15" s="150">
        <f>T18</f>
        <v>525378</v>
      </c>
      <c r="F15" s="145">
        <f>U18</f>
        <v>654.63</v>
      </c>
      <c r="G15" s="145">
        <f>Z18</f>
        <v>649.66999999999996</v>
      </c>
      <c r="Q15" s="41" t="s">
        <v>54</v>
      </c>
      <c r="R15" s="41">
        <v>390</v>
      </c>
      <c r="S15" s="41">
        <v>586.91999999999996</v>
      </c>
      <c r="T15" s="244">
        <v>383</v>
      </c>
      <c r="U15" s="244">
        <v>588.82000000000005</v>
      </c>
      <c r="X15" s="42"/>
      <c r="Y15" s="42">
        <v>586.71</v>
      </c>
      <c r="Z15" s="239">
        <v>588.64</v>
      </c>
      <c r="AA15" s="239"/>
      <c r="AB15" s="239"/>
      <c r="AC15" s="239"/>
      <c r="AD15" s="239"/>
    </row>
    <row r="16" spans="1:30" ht="17.25" customHeight="1" x14ac:dyDescent="0.2">
      <c r="A16" s="184" t="s">
        <v>28</v>
      </c>
      <c r="B16" s="74">
        <f>R13</f>
        <v>212835</v>
      </c>
      <c r="C16" s="75">
        <f>S13</f>
        <v>538.87</v>
      </c>
      <c r="D16" s="75">
        <f>Y13</f>
        <v>527.71</v>
      </c>
      <c r="E16" s="76">
        <f>T13</f>
        <v>177275</v>
      </c>
      <c r="F16" s="75">
        <f>U13</f>
        <v>595.67999999999995</v>
      </c>
      <c r="G16" s="75">
        <f>Z13</f>
        <v>588.27</v>
      </c>
      <c r="Q16" s="41" t="s">
        <v>55</v>
      </c>
      <c r="R16" s="41">
        <v>72504</v>
      </c>
      <c r="S16" s="41">
        <v>490.55</v>
      </c>
      <c r="T16" s="244">
        <v>62977</v>
      </c>
      <c r="U16" s="244">
        <v>550.55999999999995</v>
      </c>
      <c r="X16" s="42"/>
      <c r="Y16" s="42">
        <v>467.99</v>
      </c>
      <c r="Z16" s="239">
        <v>534.53</v>
      </c>
      <c r="AA16" s="239"/>
      <c r="AB16" s="239"/>
      <c r="AC16" s="239"/>
      <c r="AD16" s="239"/>
    </row>
    <row r="17" spans="1:30" ht="24" x14ac:dyDescent="0.2">
      <c r="A17" s="185" t="s">
        <v>169</v>
      </c>
      <c r="B17" s="74">
        <f>R15</f>
        <v>390</v>
      </c>
      <c r="C17" s="75">
        <f>S15</f>
        <v>586.91999999999996</v>
      </c>
      <c r="D17" s="75">
        <f>Y15</f>
        <v>586.71</v>
      </c>
      <c r="E17" s="76">
        <f>T15</f>
        <v>383</v>
      </c>
      <c r="F17" s="75">
        <f>U15</f>
        <v>588.82000000000005</v>
      </c>
      <c r="G17" s="75">
        <f>Z15</f>
        <v>588.64</v>
      </c>
      <c r="Q17" s="41" t="s">
        <v>56</v>
      </c>
      <c r="R17" s="41">
        <v>855869</v>
      </c>
      <c r="S17" s="41">
        <v>559.33000000000004</v>
      </c>
      <c r="T17" s="244">
        <v>703036</v>
      </c>
      <c r="U17" s="244">
        <v>639.73</v>
      </c>
      <c r="W17" s="42">
        <f>SUM(T12:T16)-T17</f>
        <v>0</v>
      </c>
      <c r="X17" s="42">
        <f>SUM(R17,R19,R20)-R21</f>
        <v>0</v>
      </c>
      <c r="Y17" s="42">
        <v>543.6</v>
      </c>
      <c r="Z17" s="239">
        <v>633.38</v>
      </c>
      <c r="AA17" s="41"/>
      <c r="AB17" s="42"/>
      <c r="AC17" s="239"/>
      <c r="AD17" s="239"/>
    </row>
    <row r="18" spans="1:30" ht="15.75" x14ac:dyDescent="0.2">
      <c r="A18" s="143" t="s">
        <v>29</v>
      </c>
      <c r="B18" s="144">
        <f>R17</f>
        <v>855869</v>
      </c>
      <c r="C18" s="145">
        <f>S17</f>
        <v>559.33000000000004</v>
      </c>
      <c r="D18" s="145">
        <f>Y17</f>
        <v>543.6</v>
      </c>
      <c r="E18" s="150">
        <f>T17</f>
        <v>703036</v>
      </c>
      <c r="F18" s="145">
        <f>U17</f>
        <v>639.73</v>
      </c>
      <c r="G18" s="145">
        <f>Z17</f>
        <v>633.38</v>
      </c>
      <c r="Q18" s="41" t="s">
        <v>57</v>
      </c>
      <c r="R18" s="41">
        <v>642644</v>
      </c>
      <c r="S18" s="41">
        <v>566.08000000000004</v>
      </c>
      <c r="T18" s="244">
        <v>525378</v>
      </c>
      <c r="U18" s="244">
        <v>654.63</v>
      </c>
      <c r="W18" s="42">
        <f>SUM(T12,T14,T16)-T18</f>
        <v>0</v>
      </c>
      <c r="X18" s="42"/>
      <c r="Y18" s="42">
        <v>549.09</v>
      </c>
      <c r="Z18" s="239">
        <v>649.66999999999996</v>
      </c>
      <c r="AA18" s="41"/>
      <c r="AB18" s="42"/>
      <c r="AC18" s="239"/>
      <c r="AD18" s="239"/>
    </row>
    <row r="19" spans="1:30" ht="15.75" customHeight="1" x14ac:dyDescent="0.2">
      <c r="A19" s="184" t="s">
        <v>115</v>
      </c>
      <c r="B19" s="74">
        <f>R19</f>
        <v>87754</v>
      </c>
      <c r="C19" s="75">
        <f>S19</f>
        <v>418.64</v>
      </c>
      <c r="D19" s="75">
        <f>Y19</f>
        <v>412.55</v>
      </c>
      <c r="E19" s="76">
        <f>T19</f>
        <v>82913</v>
      </c>
      <c r="F19" s="75">
        <f>U19</f>
        <v>437.25</v>
      </c>
      <c r="G19" s="75">
        <f>Z19</f>
        <v>431.65</v>
      </c>
      <c r="Q19" s="41" t="s">
        <v>58</v>
      </c>
      <c r="R19" s="41">
        <v>87754</v>
      </c>
      <c r="S19" s="41">
        <v>418.64</v>
      </c>
      <c r="T19" s="244">
        <v>82913</v>
      </c>
      <c r="U19" s="244">
        <v>437.25</v>
      </c>
      <c r="X19" s="42"/>
      <c r="Y19" s="42">
        <v>412.55</v>
      </c>
      <c r="Z19" s="239">
        <v>431.65</v>
      </c>
      <c r="AA19" s="41"/>
      <c r="AB19" s="42"/>
      <c r="AC19" s="239"/>
      <c r="AD19" s="239"/>
    </row>
    <row r="20" spans="1:30" s="28" customFormat="1" ht="15.75" customHeight="1" x14ac:dyDescent="0.2">
      <c r="A20" s="184" t="s">
        <v>116</v>
      </c>
      <c r="B20" s="74">
        <f>R20</f>
        <v>189401</v>
      </c>
      <c r="C20" s="75">
        <f>S20</f>
        <v>432.71</v>
      </c>
      <c r="D20" s="75">
        <f>Y20</f>
        <v>432.71</v>
      </c>
      <c r="E20" s="76">
        <f>T20</f>
        <v>155219</v>
      </c>
      <c r="F20" s="75">
        <f>U20</f>
        <v>500.11</v>
      </c>
      <c r="G20" s="75">
        <f>Z20</f>
        <v>500.11</v>
      </c>
      <c r="I20" s="29"/>
      <c r="P20" s="39"/>
      <c r="Q20" s="245" t="s">
        <v>59</v>
      </c>
      <c r="R20" s="245">
        <v>189401</v>
      </c>
      <c r="S20" s="245">
        <v>432.71</v>
      </c>
      <c r="T20" s="245">
        <v>155219</v>
      </c>
      <c r="U20" s="245">
        <v>500.11</v>
      </c>
      <c r="V20" s="245"/>
      <c r="W20" s="246"/>
      <c r="X20" s="246"/>
      <c r="Y20" s="246">
        <v>432.71</v>
      </c>
      <c r="Z20" s="247">
        <v>500.11</v>
      </c>
      <c r="AA20" s="245"/>
      <c r="AB20" s="246"/>
      <c r="AC20" s="247"/>
      <c r="AD20" s="247"/>
    </row>
    <row r="21" spans="1:30" ht="15.75" customHeight="1" x14ac:dyDescent="0.2">
      <c r="A21" s="143" t="s">
        <v>31</v>
      </c>
      <c r="B21" s="144">
        <f>SUM(R17,R19,R20)</f>
        <v>1133024</v>
      </c>
      <c r="C21" s="145">
        <f>S21</f>
        <v>527.26</v>
      </c>
      <c r="D21" s="145">
        <f>Y21</f>
        <v>512.23</v>
      </c>
      <c r="E21" s="150">
        <f>SUM(E18:E20)</f>
        <v>941168</v>
      </c>
      <c r="F21" s="145">
        <f>U21</f>
        <v>598.86</v>
      </c>
      <c r="G21" s="145">
        <f>Z21</f>
        <v>589.39</v>
      </c>
      <c r="I21" s="24"/>
      <c r="Q21" s="41" t="s">
        <v>60</v>
      </c>
      <c r="R21" s="41">
        <v>1133024</v>
      </c>
      <c r="S21" s="41">
        <v>527.26</v>
      </c>
      <c r="T21" s="41">
        <v>941168</v>
      </c>
      <c r="U21" s="41">
        <v>598.86</v>
      </c>
      <c r="W21" s="42">
        <f>SUM(T17,T19,T20)-T21</f>
        <v>0</v>
      </c>
      <c r="X21" s="42"/>
      <c r="Y21" s="42">
        <v>512.23</v>
      </c>
      <c r="Z21" s="239">
        <v>589.39</v>
      </c>
      <c r="AA21" s="41"/>
      <c r="AB21" s="42"/>
      <c r="AC21" s="239"/>
      <c r="AD21" s="239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62</v>
      </c>
      <c r="R22" s="248">
        <v>1229228</v>
      </c>
      <c r="S22" s="248">
        <v>574.57000000000005</v>
      </c>
      <c r="T22" s="244">
        <v>1037188</v>
      </c>
      <c r="U22" s="244">
        <v>648.29999999999995</v>
      </c>
      <c r="X22" s="42"/>
      <c r="Y22" s="42">
        <v>565.44000000000005</v>
      </c>
      <c r="Z22" s="239">
        <v>645.41</v>
      </c>
      <c r="AA22" s="41"/>
      <c r="AB22" s="42"/>
      <c r="AC22" s="239"/>
      <c r="AD22" s="239"/>
    </row>
    <row r="23" spans="1:30" x14ac:dyDescent="0.2">
      <c r="A23" s="25" t="s">
        <v>33</v>
      </c>
      <c r="B23" s="25"/>
      <c r="C23" s="53"/>
      <c r="D23" s="53"/>
      <c r="E23" s="25"/>
      <c r="G23" s="53"/>
      <c r="Q23" s="41" t="s">
        <v>63</v>
      </c>
      <c r="R23" s="249">
        <f>B45-B36-B28-B21-B43</f>
        <v>0</v>
      </c>
      <c r="T23" s="41">
        <f>E45-E43-E36-E28-E21</f>
        <v>0</v>
      </c>
      <c r="U23" s="250">
        <f>((E21*F21)+(E28*F28)+(E36*F36)+(E43*F43))/E45</f>
        <v>648.29256898460062</v>
      </c>
      <c r="V23" s="41">
        <f>T18-T16-T14-T12</f>
        <v>0</v>
      </c>
      <c r="X23" s="42"/>
      <c r="Y23" s="42"/>
      <c r="Z23" s="239"/>
      <c r="AA23" s="41"/>
      <c r="AB23" s="42"/>
      <c r="AC23" s="239"/>
      <c r="AD23" s="239"/>
    </row>
    <row r="24" spans="1:30" x14ac:dyDescent="0.2">
      <c r="A24" s="10" t="s">
        <v>34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39"/>
      <c r="AA24" s="41"/>
      <c r="AB24" s="42"/>
      <c r="AC24" s="239"/>
      <c r="AD24" s="239"/>
    </row>
    <row r="25" spans="1:30" ht="18" customHeight="1" x14ac:dyDescent="0.2">
      <c r="A25" s="187" t="s">
        <v>114</v>
      </c>
      <c r="B25" s="71">
        <f t="shared" ref="B25:C27" si="0">R25</f>
        <v>7312</v>
      </c>
      <c r="C25" s="73">
        <f t="shared" si="0"/>
        <v>927.47</v>
      </c>
      <c r="D25" s="73">
        <f>Y25</f>
        <v>926.44</v>
      </c>
      <c r="E25" s="78">
        <f t="shared" ref="E25:F27" si="1">T25</f>
        <v>7228</v>
      </c>
      <c r="F25" s="73">
        <f t="shared" si="1"/>
        <v>931.41</v>
      </c>
      <c r="G25" s="73">
        <f>Z25</f>
        <v>930.4</v>
      </c>
      <c r="R25" s="41">
        <v>7312</v>
      </c>
      <c r="S25" s="41">
        <v>927.47</v>
      </c>
      <c r="T25" s="41">
        <v>7228</v>
      </c>
      <c r="U25" s="41">
        <v>931.41</v>
      </c>
      <c r="X25" s="42"/>
      <c r="Y25" s="42">
        <v>926.44</v>
      </c>
      <c r="Z25" s="239">
        <v>930.4</v>
      </c>
      <c r="AA25" s="41"/>
      <c r="AB25" s="42"/>
      <c r="AC25" s="239"/>
      <c r="AD25" s="239"/>
    </row>
    <row r="26" spans="1:30" ht="18" customHeight="1" x14ac:dyDescent="0.2">
      <c r="A26" s="188" t="s">
        <v>115</v>
      </c>
      <c r="B26" s="76">
        <f t="shared" si="0"/>
        <v>7572</v>
      </c>
      <c r="C26" s="75">
        <f t="shared" si="0"/>
        <v>737.92</v>
      </c>
      <c r="D26" s="75">
        <f>Y26</f>
        <v>736.31</v>
      </c>
      <c r="E26" s="79">
        <f t="shared" si="1"/>
        <v>7567</v>
      </c>
      <c r="F26" s="75">
        <f t="shared" si="1"/>
        <v>738.23</v>
      </c>
      <c r="G26" s="75">
        <f>Z26</f>
        <v>736.62</v>
      </c>
      <c r="R26" s="41">
        <v>7572</v>
      </c>
      <c r="S26" s="41">
        <v>737.92</v>
      </c>
      <c r="T26" s="41">
        <v>7567</v>
      </c>
      <c r="U26" s="41">
        <v>738.23</v>
      </c>
      <c r="X26" s="42"/>
      <c r="Y26" s="42">
        <v>736.31</v>
      </c>
      <c r="Z26" s="239">
        <v>736.62</v>
      </c>
      <c r="AA26" s="41"/>
      <c r="AB26" s="42"/>
      <c r="AC26" s="239"/>
      <c r="AD26" s="239"/>
    </row>
    <row r="27" spans="1:30" s="28" customFormat="1" ht="18" customHeight="1" x14ac:dyDescent="0.2">
      <c r="A27" s="188" t="s">
        <v>116</v>
      </c>
      <c r="B27" s="76">
        <f t="shared" si="0"/>
        <v>1403</v>
      </c>
      <c r="C27" s="75">
        <f t="shared" si="0"/>
        <v>874.44</v>
      </c>
      <c r="D27" s="75">
        <f>Y27</f>
        <v>874.44</v>
      </c>
      <c r="E27" s="79">
        <f t="shared" si="1"/>
        <v>1391</v>
      </c>
      <c r="F27" s="75">
        <f t="shared" si="1"/>
        <v>878.74</v>
      </c>
      <c r="G27" s="75">
        <f>Z27</f>
        <v>878.74</v>
      </c>
      <c r="P27" s="39"/>
      <c r="Q27" s="245"/>
      <c r="R27" s="245">
        <v>1403</v>
      </c>
      <c r="S27" s="245">
        <v>874.44</v>
      </c>
      <c r="T27" s="41">
        <v>1391</v>
      </c>
      <c r="U27" s="41">
        <v>878.74</v>
      </c>
      <c r="V27" s="245"/>
      <c r="W27" s="246"/>
      <c r="X27" s="246"/>
      <c r="Y27" s="246">
        <v>874.44</v>
      </c>
      <c r="Z27" s="247">
        <v>878.74</v>
      </c>
      <c r="AA27" s="245"/>
      <c r="AB27" s="246"/>
      <c r="AC27" s="247"/>
      <c r="AD27" s="247"/>
    </row>
    <row r="28" spans="1:30" ht="15.75" customHeight="1" x14ac:dyDescent="0.2">
      <c r="A28" s="143" t="s">
        <v>1</v>
      </c>
      <c r="B28" s="150">
        <f>SUM(R25:R27)</f>
        <v>16287</v>
      </c>
      <c r="C28" s="145">
        <f>S28</f>
        <v>834.78</v>
      </c>
      <c r="D28" s="145">
        <f>Y28</f>
        <v>833.76</v>
      </c>
      <c r="E28" s="150">
        <f>SUM(E25:E27)</f>
        <v>16186</v>
      </c>
      <c r="F28" s="145">
        <f>U28</f>
        <v>836.57</v>
      </c>
      <c r="G28" s="145">
        <f>Z28</f>
        <v>835.57</v>
      </c>
      <c r="R28" s="41">
        <v>16287</v>
      </c>
      <c r="S28" s="41">
        <v>834.78</v>
      </c>
      <c r="T28" s="41">
        <v>16186</v>
      </c>
      <c r="U28" s="41">
        <v>836.57</v>
      </c>
      <c r="V28" s="41">
        <f>R28-R25-R26-R27</f>
        <v>0</v>
      </c>
      <c r="W28" s="42">
        <f>T28-T25-T26-T27</f>
        <v>0</v>
      </c>
      <c r="X28" s="42"/>
      <c r="Y28" s="42">
        <v>833.76</v>
      </c>
      <c r="Z28" s="239">
        <v>835.57</v>
      </c>
      <c r="AA28" s="41"/>
      <c r="AB28" s="42"/>
      <c r="AC28" s="239"/>
      <c r="AD28" s="239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39"/>
      <c r="AA29" s="239"/>
      <c r="AB29" s="239"/>
      <c r="AC29" s="239"/>
      <c r="AD29" s="239"/>
    </row>
    <row r="30" spans="1:30" x14ac:dyDescent="0.2">
      <c r="A30" s="264" t="s">
        <v>39</v>
      </c>
      <c r="B30" s="264"/>
      <c r="C30" s="264"/>
      <c r="D30" s="264"/>
      <c r="E30" s="264"/>
      <c r="F30" s="264"/>
      <c r="G30" s="180"/>
      <c r="X30" s="42"/>
      <c r="Y30" s="42"/>
      <c r="Z30" s="239"/>
      <c r="AA30" s="239"/>
      <c r="AB30" s="239"/>
      <c r="AC30" s="239"/>
      <c r="AD30" s="239"/>
    </row>
    <row r="31" spans="1:30" x14ac:dyDescent="0.2">
      <c r="A31" s="12" t="s">
        <v>40</v>
      </c>
      <c r="X31" s="42"/>
      <c r="Y31" s="42"/>
      <c r="Z31" s="239"/>
      <c r="AA31" s="239"/>
      <c r="AB31" s="239"/>
      <c r="AC31" s="239"/>
      <c r="AD31" s="239"/>
    </row>
    <row r="32" spans="1:30" ht="17.25" customHeight="1" x14ac:dyDescent="0.2">
      <c r="A32" s="182" t="s">
        <v>42</v>
      </c>
      <c r="B32" s="78">
        <f t="shared" ref="B32:C35" si="2">R32</f>
        <v>3232</v>
      </c>
      <c r="C32" s="80">
        <f t="shared" si="2"/>
        <v>606.78</v>
      </c>
      <c r="D32" s="73">
        <f>Y32</f>
        <v>604.08000000000004</v>
      </c>
      <c r="E32" s="78">
        <f t="shared" ref="E32:F35" si="3">T32</f>
        <v>3232</v>
      </c>
      <c r="F32" s="73">
        <f t="shared" si="3"/>
        <v>606.78</v>
      </c>
      <c r="G32" s="73">
        <f>Z32</f>
        <v>604.08000000000004</v>
      </c>
      <c r="R32" s="41">
        <v>3232</v>
      </c>
      <c r="S32" s="41">
        <v>606.78</v>
      </c>
      <c r="T32" s="41">
        <v>3232</v>
      </c>
      <c r="U32" s="41">
        <v>606.78</v>
      </c>
      <c r="X32" s="42"/>
      <c r="Y32" s="42">
        <v>604.08000000000004</v>
      </c>
      <c r="Z32" s="239">
        <v>604.08000000000004</v>
      </c>
      <c r="AA32" s="239"/>
      <c r="AB32" s="239"/>
      <c r="AC32" s="239"/>
      <c r="AD32" s="239"/>
    </row>
    <row r="33" spans="1:30" ht="26.25" customHeight="1" x14ac:dyDescent="0.2">
      <c r="A33" s="186" t="s">
        <v>70</v>
      </c>
      <c r="B33" s="79">
        <f t="shared" si="2"/>
        <v>2299</v>
      </c>
      <c r="C33" s="81">
        <f t="shared" si="2"/>
        <v>814.94</v>
      </c>
      <c r="D33" s="75">
        <f>Y33</f>
        <v>815.01</v>
      </c>
      <c r="E33" s="79">
        <f t="shared" si="3"/>
        <v>2294</v>
      </c>
      <c r="F33" s="82">
        <f t="shared" si="3"/>
        <v>815.42</v>
      </c>
      <c r="G33" s="75">
        <f t="shared" ref="G33:G36" si="4">Z33</f>
        <v>815.51</v>
      </c>
      <c r="R33" s="41">
        <v>2299</v>
      </c>
      <c r="S33" s="41">
        <v>814.94</v>
      </c>
      <c r="T33" s="41">
        <v>2294</v>
      </c>
      <c r="U33" s="41">
        <v>815.42</v>
      </c>
      <c r="X33" s="42"/>
      <c r="Y33" s="42">
        <v>815.01</v>
      </c>
      <c r="Z33" s="239">
        <v>815.51</v>
      </c>
      <c r="AA33" s="239"/>
      <c r="AB33" s="239"/>
      <c r="AC33" s="239"/>
      <c r="AD33" s="239"/>
    </row>
    <row r="34" spans="1:30" ht="17.25" customHeight="1" x14ac:dyDescent="0.2">
      <c r="A34" s="183" t="s">
        <v>115</v>
      </c>
      <c r="B34" s="79">
        <f t="shared" si="2"/>
        <v>51411</v>
      </c>
      <c r="C34" s="81">
        <f t="shared" si="2"/>
        <v>1249.1199999999999</v>
      </c>
      <c r="D34" s="75">
        <f>Y34</f>
        <v>1251.2</v>
      </c>
      <c r="E34" s="79">
        <f t="shared" si="3"/>
        <v>51342</v>
      </c>
      <c r="F34" s="82">
        <f t="shared" si="3"/>
        <v>1249.95</v>
      </c>
      <c r="G34" s="75">
        <f t="shared" si="4"/>
        <v>1252.04</v>
      </c>
      <c r="R34" s="41">
        <v>51411</v>
      </c>
      <c r="S34" s="41">
        <v>1249.1199999999999</v>
      </c>
      <c r="T34" s="41">
        <v>51342</v>
      </c>
      <c r="U34" s="41">
        <v>1249.95</v>
      </c>
      <c r="X34" s="42"/>
      <c r="Y34" s="42">
        <v>1251.2</v>
      </c>
      <c r="Z34" s="239">
        <v>1252.04</v>
      </c>
      <c r="AA34" s="239"/>
      <c r="AB34" s="239"/>
      <c r="AC34" s="239"/>
      <c r="AD34" s="239"/>
    </row>
    <row r="35" spans="1:30" s="28" customFormat="1" ht="17.25" customHeight="1" x14ac:dyDescent="0.2">
      <c r="A35" s="183" t="s">
        <v>116</v>
      </c>
      <c r="B35" s="79">
        <f t="shared" si="2"/>
        <v>15369</v>
      </c>
      <c r="C35" s="81">
        <f t="shared" si="2"/>
        <v>1428.62</v>
      </c>
      <c r="D35" s="75">
        <f>Y35</f>
        <v>1428.62</v>
      </c>
      <c r="E35" s="79">
        <f t="shared" si="3"/>
        <v>15360</v>
      </c>
      <c r="F35" s="82">
        <f t="shared" si="3"/>
        <v>1429.06</v>
      </c>
      <c r="G35" s="75">
        <f t="shared" si="4"/>
        <v>1429.06</v>
      </c>
      <c r="P35" s="39"/>
      <c r="Q35" s="245"/>
      <c r="R35" s="245">
        <v>15369</v>
      </c>
      <c r="S35" s="245">
        <v>1428.62</v>
      </c>
      <c r="T35" s="245">
        <v>15360</v>
      </c>
      <c r="U35" s="245">
        <v>1429.06</v>
      </c>
      <c r="V35" s="245"/>
      <c r="W35" s="246"/>
      <c r="X35" s="246"/>
      <c r="Y35" s="246">
        <v>1428.62</v>
      </c>
      <c r="Z35" s="247">
        <v>1429.06</v>
      </c>
      <c r="AA35" s="247"/>
      <c r="AB35" s="247"/>
      <c r="AC35" s="247"/>
      <c r="AD35" s="247"/>
    </row>
    <row r="36" spans="1:30" ht="17.25" customHeight="1" x14ac:dyDescent="0.2">
      <c r="A36" s="143" t="s">
        <v>1</v>
      </c>
      <c r="B36" s="150">
        <f>SUM(R32:R35)</f>
        <v>72311</v>
      </c>
      <c r="C36" s="195">
        <f>S36</f>
        <v>1244.76</v>
      </c>
      <c r="D36" s="145">
        <f>Y36</f>
        <v>1247.3900000000001</v>
      </c>
      <c r="E36" s="150">
        <f>SUM(E32:E35)</f>
        <v>72228</v>
      </c>
      <c r="F36" s="145">
        <f>U36</f>
        <v>1245.46</v>
      </c>
      <c r="G36" s="145">
        <f t="shared" si="4"/>
        <v>1248.0999999999999</v>
      </c>
      <c r="R36" s="41">
        <v>72311</v>
      </c>
      <c r="S36" s="41">
        <v>1244.76</v>
      </c>
      <c r="T36" s="41">
        <v>72228</v>
      </c>
      <c r="U36" s="41">
        <v>1245.46</v>
      </c>
      <c r="V36" s="41">
        <f>R36-R32-R33-R34-R35</f>
        <v>0</v>
      </c>
      <c r="W36" s="42">
        <f>T36-T32-T33-T34-T35</f>
        <v>0</v>
      </c>
      <c r="X36" s="42"/>
      <c r="Y36" s="42">
        <v>1247.3900000000001</v>
      </c>
      <c r="Z36" s="239">
        <v>1248.0999999999999</v>
      </c>
      <c r="AA36" s="239"/>
      <c r="AB36" s="239"/>
      <c r="AC36" s="239"/>
      <c r="AD36" s="239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39"/>
      <c r="AA37" s="239"/>
      <c r="AB37" s="239"/>
      <c r="AC37" s="239"/>
      <c r="AD37" s="239"/>
    </row>
    <row r="38" spans="1:30" x14ac:dyDescent="0.2">
      <c r="A38" s="10" t="s">
        <v>35</v>
      </c>
      <c r="B38" s="10"/>
      <c r="C38" s="55"/>
      <c r="D38" s="55"/>
      <c r="E38" s="10"/>
      <c r="G38" s="55"/>
      <c r="X38" s="42"/>
      <c r="Y38" s="42"/>
      <c r="Z38" s="239"/>
      <c r="AA38" s="239"/>
      <c r="AB38" s="239"/>
      <c r="AC38" s="239"/>
      <c r="AD38" s="239"/>
    </row>
    <row r="39" spans="1:30" x14ac:dyDescent="0.2">
      <c r="A39" s="10" t="s">
        <v>36</v>
      </c>
      <c r="B39" s="10"/>
      <c r="C39" s="55"/>
      <c r="D39" s="55"/>
      <c r="E39" s="10"/>
      <c r="G39" s="55"/>
      <c r="X39" s="42"/>
      <c r="Y39" s="42"/>
      <c r="Z39" s="239"/>
      <c r="AA39" s="239"/>
      <c r="AB39" s="239"/>
      <c r="AC39" s="239"/>
      <c r="AD39" s="239"/>
    </row>
    <row r="40" spans="1:30" x14ac:dyDescent="0.2">
      <c r="A40" s="10" t="s">
        <v>48</v>
      </c>
      <c r="B40" s="10"/>
      <c r="C40" s="55"/>
      <c r="D40" s="55"/>
      <c r="E40" s="10"/>
      <c r="G40" s="55"/>
      <c r="X40" s="42"/>
      <c r="Y40" s="42"/>
      <c r="Z40" s="239"/>
      <c r="AA40" s="239"/>
      <c r="AB40" s="239"/>
      <c r="AC40" s="239"/>
      <c r="AD40" s="239"/>
    </row>
    <row r="41" spans="1:30" ht="18.75" customHeight="1" x14ac:dyDescent="0.2">
      <c r="A41" s="189" t="s">
        <v>115</v>
      </c>
      <c r="B41" s="63">
        <f>R41</f>
        <v>6409</v>
      </c>
      <c r="C41" s="64">
        <f>S41</f>
        <v>697.14</v>
      </c>
      <c r="D41" s="64">
        <f>Y41</f>
        <v>697.12</v>
      </c>
      <c r="E41" s="63">
        <f t="shared" ref="E41:F43" si="5">T41</f>
        <v>6409</v>
      </c>
      <c r="F41" s="65">
        <f t="shared" si="5"/>
        <v>697.14</v>
      </c>
      <c r="G41" s="64">
        <f>Z41</f>
        <v>697.12</v>
      </c>
      <c r="R41" s="41">
        <v>6409</v>
      </c>
      <c r="S41" s="41">
        <v>697.14</v>
      </c>
      <c r="T41" s="41">
        <v>6409</v>
      </c>
      <c r="U41" s="41">
        <v>697.14</v>
      </c>
      <c r="X41" s="42"/>
      <c r="Y41" s="42">
        <v>697.12</v>
      </c>
      <c r="Z41" s="239">
        <v>697.12</v>
      </c>
      <c r="AA41" s="239"/>
      <c r="AB41" s="239"/>
      <c r="AC41" s="239"/>
      <c r="AD41" s="239"/>
    </row>
    <row r="42" spans="1:30" s="28" customFormat="1" ht="16.5" customHeight="1" x14ac:dyDescent="0.2">
      <c r="A42" s="183" t="s">
        <v>116</v>
      </c>
      <c r="B42" s="67">
        <f>R42</f>
        <v>1197</v>
      </c>
      <c r="C42" s="68">
        <f>S42</f>
        <v>674.7</v>
      </c>
      <c r="D42" s="68">
        <f t="shared" ref="D42:D43" si="6">Y42</f>
        <v>674.7</v>
      </c>
      <c r="E42" s="69">
        <f t="shared" si="5"/>
        <v>1197</v>
      </c>
      <c r="F42" s="70">
        <f t="shared" si="5"/>
        <v>674.7</v>
      </c>
      <c r="G42" s="68">
        <f>Z42</f>
        <v>674.7</v>
      </c>
      <c r="P42" s="39"/>
      <c r="Q42" s="245"/>
      <c r="R42" s="41">
        <v>1197</v>
      </c>
      <c r="S42" s="41">
        <v>674.7</v>
      </c>
      <c r="T42" s="245">
        <v>1197</v>
      </c>
      <c r="U42" s="245">
        <v>674.7</v>
      </c>
      <c r="V42" s="245"/>
      <c r="W42" s="246"/>
      <c r="X42" s="246"/>
      <c r="Y42" s="246">
        <v>674.7</v>
      </c>
      <c r="Z42" s="247">
        <v>674.7</v>
      </c>
      <c r="AA42" s="247"/>
      <c r="AB42" s="247"/>
      <c r="AC42" s="247"/>
      <c r="AD42" s="247"/>
    </row>
    <row r="43" spans="1:30" ht="15" customHeight="1" x14ac:dyDescent="0.2">
      <c r="A43" s="143" t="s">
        <v>1</v>
      </c>
      <c r="B43" s="150">
        <f>SUM(B41:B42)</f>
        <v>7606</v>
      </c>
      <c r="C43" s="145">
        <f>S43</f>
        <v>693.61</v>
      </c>
      <c r="D43" s="145">
        <f t="shared" si="6"/>
        <v>693.59</v>
      </c>
      <c r="E43" s="196">
        <f t="shared" si="5"/>
        <v>7606</v>
      </c>
      <c r="F43" s="145">
        <f t="shared" si="5"/>
        <v>693.61</v>
      </c>
      <c r="G43" s="145">
        <f>Z43</f>
        <v>693.59</v>
      </c>
      <c r="R43" s="41">
        <v>7606</v>
      </c>
      <c r="S43" s="41">
        <v>693.61</v>
      </c>
      <c r="T43" s="41">
        <v>7606</v>
      </c>
      <c r="U43" s="41">
        <v>693.61</v>
      </c>
      <c r="X43" s="42"/>
      <c r="Y43" s="42">
        <v>693.59</v>
      </c>
      <c r="Z43" s="239">
        <v>693.59</v>
      </c>
      <c r="AA43" s="239"/>
      <c r="AB43" s="239"/>
      <c r="AC43" s="239"/>
      <c r="AD43" s="239"/>
    </row>
    <row r="44" spans="1:30" ht="9" customHeight="1" x14ac:dyDescent="0.2">
      <c r="A44" s="201"/>
      <c r="B44" s="202"/>
      <c r="C44" s="203"/>
      <c r="D44" s="203"/>
      <c r="E44" s="202"/>
      <c r="F44" s="203"/>
      <c r="G44" s="203"/>
      <c r="X44" s="42"/>
      <c r="Y44" s="42"/>
      <c r="Z44" s="239"/>
      <c r="AA44" s="239"/>
      <c r="AB44" s="239"/>
      <c r="AC44" s="239"/>
      <c r="AD44" s="239"/>
    </row>
    <row r="45" spans="1:30" ht="18" customHeight="1" x14ac:dyDescent="0.2">
      <c r="A45" s="197" t="s">
        <v>32</v>
      </c>
      <c r="B45" s="198">
        <f>SUM(B21,B28,B36,B43)</f>
        <v>1229228</v>
      </c>
      <c r="C45" s="199">
        <f>S22</f>
        <v>574.57000000000005</v>
      </c>
      <c r="D45" s="199">
        <f>Y22</f>
        <v>565.44000000000005</v>
      </c>
      <c r="E45" s="200">
        <f>SUM(E21,E28,E36,E43)</f>
        <v>1037188</v>
      </c>
      <c r="F45" s="199">
        <f>U22</f>
        <v>648.29999999999995</v>
      </c>
      <c r="G45" s="199">
        <f>Z22</f>
        <v>645.41</v>
      </c>
      <c r="X45" s="42"/>
      <c r="Y45" s="239"/>
      <c r="Z45" s="239"/>
      <c r="AA45" s="239"/>
      <c r="AB45" s="239"/>
      <c r="AC45" s="239"/>
      <c r="AD45" s="239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39"/>
      <c r="Z46" s="239"/>
      <c r="AA46" s="239"/>
      <c r="AB46" s="239"/>
      <c r="AC46" s="239"/>
      <c r="AD46" s="239"/>
    </row>
    <row r="47" spans="1:30" s="134" customFormat="1" ht="20.25" customHeight="1" x14ac:dyDescent="0.2">
      <c r="A47" s="269" t="s">
        <v>139</v>
      </c>
      <c r="B47" s="269"/>
      <c r="C47" s="269"/>
      <c r="D47" s="269"/>
      <c r="E47" s="269"/>
      <c r="F47" s="269"/>
      <c r="G47" s="269"/>
      <c r="P47" s="135"/>
      <c r="Q47" s="251"/>
      <c r="R47" s="251" t="s">
        <v>66</v>
      </c>
      <c r="S47" s="251"/>
      <c r="T47" s="251"/>
      <c r="U47" s="251"/>
      <c r="V47" s="251"/>
      <c r="W47" s="252"/>
      <c r="X47" s="252"/>
      <c r="Y47" s="253"/>
      <c r="Z47" s="253"/>
      <c r="AA47" s="253"/>
      <c r="AB47" s="253"/>
      <c r="AC47" s="253"/>
      <c r="AD47" s="253"/>
    </row>
    <row r="48" spans="1:30" s="134" customFormat="1" ht="25.5" customHeight="1" x14ac:dyDescent="0.2">
      <c r="A48" s="260" t="s">
        <v>138</v>
      </c>
      <c r="B48" s="260"/>
      <c r="C48" s="260"/>
      <c r="D48" s="260"/>
      <c r="E48" s="260"/>
      <c r="F48" s="260"/>
      <c r="G48" s="260"/>
      <c r="P48" s="135"/>
      <c r="Q48" s="251"/>
      <c r="R48" s="254">
        <f>((B21*C21)+(B28*C28)+(B36*C36)+(B43*C43))/(B21+B28+B36+B43)</f>
        <v>574.57179149840385</v>
      </c>
      <c r="S48" s="254">
        <f>((E21*F21)+(E28*F28)+(E36*F36)+(E43*F43))/(E21+E28+E36+E43)+0.01</f>
        <v>648.30256898460061</v>
      </c>
      <c r="T48" s="251"/>
      <c r="U48" s="251"/>
      <c r="V48" s="251"/>
      <c r="W48" s="252"/>
      <c r="X48" s="252"/>
      <c r="Y48" s="254"/>
      <c r="Z48" s="253"/>
      <c r="AA48" s="253"/>
      <c r="AB48" s="253"/>
      <c r="AC48" s="253"/>
      <c r="AD48" s="253"/>
    </row>
    <row r="49" spans="1:30" s="134" customFormat="1" ht="13.5" customHeight="1" x14ac:dyDescent="0.2">
      <c r="A49" s="260" t="s">
        <v>170</v>
      </c>
      <c r="B49" s="260"/>
      <c r="C49" s="260"/>
      <c r="D49" s="260"/>
      <c r="E49" s="260"/>
      <c r="F49" s="260"/>
      <c r="G49" s="260"/>
      <c r="H49" s="136"/>
      <c r="I49" s="136"/>
      <c r="J49" s="136"/>
      <c r="K49" s="136"/>
      <c r="L49" s="136"/>
      <c r="M49" s="136"/>
      <c r="P49" s="135"/>
      <c r="Q49" s="251"/>
      <c r="R49" s="255">
        <f>B21+B28+B36+B43</f>
        <v>1229228</v>
      </c>
      <c r="S49" s="251">
        <f>E21+E28+E36+E43</f>
        <v>1037188</v>
      </c>
      <c r="T49" s="251"/>
      <c r="U49" s="251"/>
      <c r="V49" s="251"/>
      <c r="W49" s="252"/>
      <c r="X49" s="252"/>
      <c r="Y49" s="253"/>
      <c r="Z49" s="253"/>
      <c r="AA49" s="253"/>
      <c r="AB49" s="253"/>
      <c r="AC49" s="253"/>
      <c r="AD49" s="253"/>
    </row>
    <row r="50" spans="1:30" s="134" customFormat="1" ht="12.75" customHeight="1" x14ac:dyDescent="0.2">
      <c r="A50" s="270"/>
      <c r="B50" s="270"/>
      <c r="C50" s="270"/>
      <c r="D50" s="270"/>
      <c r="E50" s="270"/>
      <c r="F50" s="270"/>
      <c r="G50" s="270"/>
      <c r="O50" s="137"/>
      <c r="P50" s="135"/>
      <c r="Q50" s="251"/>
      <c r="R50" s="256" t="s">
        <v>67</v>
      </c>
      <c r="S50" s="257">
        <f>R22-R49</f>
        <v>0</v>
      </c>
      <c r="T50" s="258">
        <f>S22-R48</f>
        <v>-1.7914984038043258E-3</v>
      </c>
      <c r="U50" s="256">
        <f>S49-T22</f>
        <v>0</v>
      </c>
      <c r="V50" s="258">
        <f>S48-U22</f>
        <v>2.5689846006571315E-3</v>
      </c>
      <c r="W50" s="252"/>
      <c r="X50" s="252"/>
      <c r="Y50" s="253"/>
      <c r="Z50" s="253"/>
      <c r="AA50" s="253"/>
      <c r="AB50" s="253"/>
      <c r="AC50" s="253"/>
      <c r="AD50" s="253"/>
    </row>
    <row r="51" spans="1:30" ht="6" customHeight="1" x14ac:dyDescent="0.2">
      <c r="A51" s="260"/>
      <c r="B51" s="260"/>
      <c r="C51" s="260"/>
      <c r="D51" s="260"/>
      <c r="E51" s="260"/>
      <c r="F51" s="260"/>
      <c r="G51" s="260"/>
      <c r="X51" s="42"/>
      <c r="Y51" s="239"/>
      <c r="Z51" s="239"/>
      <c r="AA51" s="239"/>
      <c r="AB51" s="239"/>
      <c r="AC51" s="239"/>
      <c r="AD51" s="239"/>
    </row>
    <row r="52" spans="1:30" ht="12.75" customHeight="1" x14ac:dyDescent="0.2">
      <c r="A52" s="260"/>
      <c r="B52" s="260"/>
      <c r="C52" s="260"/>
      <c r="D52" s="260"/>
      <c r="E52" s="260"/>
      <c r="F52" s="260"/>
      <c r="G52" s="260"/>
      <c r="X52" s="42"/>
      <c r="Y52" s="239"/>
      <c r="Z52" s="239"/>
      <c r="AA52" s="239"/>
      <c r="AB52" s="239"/>
      <c r="AC52" s="239"/>
      <c r="AD52" s="239"/>
    </row>
    <row r="53" spans="1:30" ht="6.75" customHeight="1" x14ac:dyDescent="0.2">
      <c r="P53" s="40"/>
      <c r="X53" s="42"/>
      <c r="Y53" s="239"/>
      <c r="Z53" s="239"/>
      <c r="AA53" s="239"/>
      <c r="AB53" s="239"/>
      <c r="AC53" s="239"/>
      <c r="AD53" s="239"/>
    </row>
    <row r="54" spans="1:30" ht="9" customHeight="1" x14ac:dyDescent="0.2">
      <c r="X54" s="42"/>
      <c r="Y54" s="239"/>
      <c r="Z54" s="239"/>
      <c r="AA54" s="239"/>
      <c r="AB54" s="239"/>
      <c r="AC54" s="239"/>
      <c r="AD54" s="239"/>
    </row>
    <row r="55" spans="1:30" x14ac:dyDescent="0.2">
      <c r="X55" s="42"/>
      <c r="Y55" s="239"/>
      <c r="Z55" s="239"/>
      <c r="AA55" s="239"/>
      <c r="AB55" s="239"/>
      <c r="AC55" s="239"/>
      <c r="AD55" s="239"/>
    </row>
    <row r="56" spans="1:30" x14ac:dyDescent="0.2">
      <c r="X56" s="42"/>
      <c r="Y56" s="239"/>
      <c r="Z56" s="239"/>
      <c r="AA56" s="239"/>
      <c r="AB56" s="239"/>
      <c r="AC56" s="239"/>
      <c r="AD56" s="239"/>
    </row>
    <row r="57" spans="1:30" x14ac:dyDescent="0.2">
      <c r="Y57" s="259"/>
      <c r="Z57" s="236"/>
      <c r="AA57" s="236"/>
      <c r="AB57" s="236"/>
      <c r="AC57" s="236"/>
      <c r="AD57" s="236"/>
    </row>
    <row r="58" spans="1:30" x14ac:dyDescent="0.2">
      <c r="Y58" s="259"/>
      <c r="Z58" s="236"/>
      <c r="AA58" s="236"/>
      <c r="AB58" s="236"/>
      <c r="AC58" s="236"/>
      <c r="AD58" s="236"/>
    </row>
    <row r="59" spans="1:30" x14ac:dyDescent="0.2">
      <c r="Y59" s="259"/>
      <c r="Z59" s="236"/>
      <c r="AA59" s="236"/>
      <c r="AB59" s="236"/>
      <c r="AC59" s="236"/>
      <c r="AD59" s="236"/>
    </row>
    <row r="60" spans="1:30" x14ac:dyDescent="0.2">
      <c r="Y60" s="259"/>
      <c r="Z60" s="236"/>
      <c r="AA60" s="236"/>
      <c r="AB60" s="236"/>
      <c r="AC60" s="236"/>
      <c r="AD60" s="236"/>
    </row>
    <row r="61" spans="1:30" x14ac:dyDescent="0.2">
      <c r="Y61" s="259"/>
      <c r="Z61" s="236"/>
      <c r="AA61" s="236"/>
      <c r="AB61" s="236"/>
      <c r="AC61" s="236"/>
      <c r="AD61" s="236"/>
    </row>
    <row r="62" spans="1:30" x14ac:dyDescent="0.2">
      <c r="Y62" s="259"/>
      <c r="Z62" s="236"/>
      <c r="AA62" s="236"/>
      <c r="AB62" s="236"/>
      <c r="AC62" s="236"/>
      <c r="AD62" s="236"/>
    </row>
    <row r="63" spans="1:30" x14ac:dyDescent="0.2">
      <c r="Y63" s="259"/>
      <c r="Z63" s="236"/>
      <c r="AA63" s="236"/>
      <c r="AB63" s="236"/>
      <c r="AC63" s="236"/>
      <c r="AD63" s="236"/>
    </row>
    <row r="64" spans="1:30" x14ac:dyDescent="0.2">
      <c r="Y64" s="259"/>
      <c r="Z64" s="236"/>
      <c r="AA64" s="236"/>
      <c r="AB64" s="236"/>
      <c r="AC64" s="236"/>
      <c r="AD64" s="236"/>
    </row>
    <row r="65" spans="25:30" x14ac:dyDescent="0.2">
      <c r="Y65" s="259"/>
      <c r="Z65" s="236"/>
      <c r="AA65" s="236"/>
      <c r="AB65" s="236"/>
      <c r="AC65" s="236"/>
      <c r="AD65" s="236"/>
    </row>
    <row r="66" spans="25:30" x14ac:dyDescent="0.2">
      <c r="Y66" s="259"/>
      <c r="Z66" s="236"/>
      <c r="AA66" s="236"/>
      <c r="AB66" s="236"/>
      <c r="AC66" s="236"/>
      <c r="AD66" s="236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8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zoomScale="110" zoomScaleNormal="110" workbookViewId="0"/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82" t="s">
        <v>85</v>
      </c>
      <c r="B6" s="282"/>
      <c r="C6" s="282"/>
      <c r="D6" s="282"/>
      <c r="E6" s="282"/>
      <c r="F6" s="282"/>
      <c r="G6" s="282"/>
      <c r="H6" s="282"/>
      <c r="I6" s="282"/>
      <c r="J6" s="282" t="s">
        <v>86</v>
      </c>
      <c r="K6" s="282"/>
      <c r="L6" s="282"/>
      <c r="M6" s="282"/>
      <c r="N6" s="282"/>
      <c r="O6" s="282"/>
      <c r="P6" s="282"/>
      <c r="Q6" s="282"/>
      <c r="R6" s="282"/>
    </row>
    <row r="7" spans="1:18" ht="12.75" x14ac:dyDescent="0.2">
      <c r="A7" s="282" t="s">
        <v>87</v>
      </c>
      <c r="B7" s="282"/>
      <c r="C7" s="282"/>
      <c r="D7" s="282"/>
      <c r="E7" s="282"/>
      <c r="F7" s="282"/>
      <c r="G7" s="282"/>
      <c r="H7" s="282"/>
      <c r="I7" s="282"/>
      <c r="J7" s="282" t="s">
        <v>87</v>
      </c>
      <c r="K7" s="282"/>
      <c r="L7" s="282"/>
      <c r="M7" s="282"/>
      <c r="N7" s="282"/>
      <c r="O7" s="282"/>
      <c r="P7" s="282"/>
      <c r="Q7" s="282"/>
      <c r="R7" s="282"/>
    </row>
    <row r="8" spans="1:18" ht="12.75" x14ac:dyDescent="0.2">
      <c r="A8" s="288" t="s">
        <v>43</v>
      </c>
      <c r="B8" s="288"/>
      <c r="C8" s="288"/>
      <c r="D8" s="288"/>
      <c r="E8" s="288"/>
      <c r="F8" s="288"/>
      <c r="G8" s="288"/>
      <c r="H8" s="288"/>
      <c r="I8" s="288"/>
      <c r="J8" s="282" t="s">
        <v>41</v>
      </c>
      <c r="K8" s="282"/>
      <c r="L8" s="282"/>
      <c r="M8" s="282"/>
      <c r="N8" s="282"/>
      <c r="O8" s="282"/>
      <c r="P8" s="282"/>
      <c r="Q8" s="282"/>
      <c r="R8" s="282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82" t="s">
        <v>44</v>
      </c>
      <c r="K9" s="282"/>
      <c r="L9" s="282"/>
      <c r="M9" s="282"/>
      <c r="N9" s="282"/>
      <c r="O9" s="282"/>
      <c r="P9" s="282"/>
      <c r="Q9" s="282"/>
      <c r="R9" s="282"/>
    </row>
    <row r="10" spans="1:18" x14ac:dyDescent="0.2">
      <c r="A10" s="276" t="str">
        <f>'u KOLOVOZU'!A6:F6</f>
        <v>za srpanj 2025. (isplata u kolovozu 2025.)</v>
      </c>
      <c r="B10" s="276"/>
      <c r="C10" s="276"/>
      <c r="D10" s="276"/>
      <c r="E10" s="276"/>
      <c r="F10" s="276"/>
      <c r="G10" s="276"/>
      <c r="H10" s="276"/>
      <c r="I10" s="276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76" t="str">
        <f>A10</f>
        <v>za srpanj 2025. (isplata u kolovozu 2025.)</v>
      </c>
      <c r="K11" s="276"/>
      <c r="L11" s="276"/>
      <c r="M11" s="276"/>
      <c r="N11" s="276"/>
      <c r="O11" s="276"/>
      <c r="P11" s="276"/>
      <c r="Q11" s="276"/>
      <c r="R11" s="276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73" t="s">
        <v>89</v>
      </c>
      <c r="B13" s="284" t="s">
        <v>6</v>
      </c>
      <c r="C13" s="285"/>
      <c r="D13" s="285"/>
      <c r="E13" s="285"/>
      <c r="F13" s="285"/>
      <c r="G13" s="285"/>
      <c r="H13" s="285"/>
      <c r="I13" s="286"/>
      <c r="J13" s="273" t="s">
        <v>89</v>
      </c>
      <c r="K13" s="284" t="s">
        <v>6</v>
      </c>
      <c r="L13" s="285"/>
      <c r="M13" s="285"/>
      <c r="N13" s="285"/>
      <c r="O13" s="285"/>
      <c r="P13" s="285"/>
      <c r="Q13" s="285"/>
      <c r="R13" s="286"/>
    </row>
    <row r="14" spans="1:18" x14ac:dyDescent="0.2">
      <c r="A14" s="274"/>
      <c r="B14" s="284" t="s">
        <v>1</v>
      </c>
      <c r="C14" s="286"/>
      <c r="D14" s="284" t="s">
        <v>7</v>
      </c>
      <c r="E14" s="286"/>
      <c r="F14" s="284" t="s">
        <v>45</v>
      </c>
      <c r="G14" s="286"/>
      <c r="H14" s="284" t="s">
        <v>8</v>
      </c>
      <c r="I14" s="286"/>
      <c r="J14" s="274"/>
      <c r="K14" s="284" t="s">
        <v>1</v>
      </c>
      <c r="L14" s="286"/>
      <c r="M14" s="284" t="s">
        <v>71</v>
      </c>
      <c r="N14" s="286"/>
      <c r="O14" s="284" t="s">
        <v>45</v>
      </c>
      <c r="P14" s="286"/>
      <c r="Q14" s="284" t="s">
        <v>8</v>
      </c>
      <c r="R14" s="286"/>
    </row>
    <row r="15" spans="1:18" ht="39.75" customHeight="1" x14ac:dyDescent="0.2">
      <c r="A15" s="275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75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72</v>
      </c>
      <c r="B17" s="107">
        <v>71694</v>
      </c>
      <c r="C17" s="108">
        <v>35.340000000000003</v>
      </c>
      <c r="D17" s="109">
        <v>51661</v>
      </c>
      <c r="E17" s="110">
        <v>35.549999999999997</v>
      </c>
      <c r="F17" s="109">
        <v>2831</v>
      </c>
      <c r="G17" s="110">
        <v>40.29</v>
      </c>
      <c r="H17" s="109">
        <v>17202</v>
      </c>
      <c r="I17" s="111">
        <v>33.880000000000003</v>
      </c>
      <c r="J17" s="106" t="s">
        <v>72</v>
      </c>
      <c r="K17" s="107" t="s">
        <v>166</v>
      </c>
      <c r="L17" s="112" t="s">
        <v>167</v>
      </c>
      <c r="M17" s="109" t="s">
        <v>166</v>
      </c>
      <c r="N17" s="110" t="s">
        <v>167</v>
      </c>
      <c r="O17" s="109" t="s">
        <v>166</v>
      </c>
      <c r="P17" s="113" t="s">
        <v>167</v>
      </c>
      <c r="Q17" s="109" t="s">
        <v>166</v>
      </c>
      <c r="R17" s="111" t="s">
        <v>167</v>
      </c>
    </row>
    <row r="18" spans="1:22" s="90" customFormat="1" x14ac:dyDescent="0.2">
      <c r="A18" s="106" t="s">
        <v>73</v>
      </c>
      <c r="B18" s="107">
        <v>44725</v>
      </c>
      <c r="C18" s="112">
        <v>102.02</v>
      </c>
      <c r="D18" s="109">
        <v>32455</v>
      </c>
      <c r="E18" s="110">
        <v>101.61</v>
      </c>
      <c r="F18" s="109">
        <v>2921</v>
      </c>
      <c r="G18" s="110">
        <v>103.94</v>
      </c>
      <c r="H18" s="109">
        <v>9349</v>
      </c>
      <c r="I18" s="111">
        <v>102.83</v>
      </c>
      <c r="J18" s="106" t="s">
        <v>73</v>
      </c>
      <c r="K18" s="107" t="s">
        <v>166</v>
      </c>
      <c r="L18" s="112" t="s">
        <v>167</v>
      </c>
      <c r="M18" s="109" t="s">
        <v>166</v>
      </c>
      <c r="N18" s="110" t="s">
        <v>167</v>
      </c>
      <c r="O18" s="109" t="s">
        <v>166</v>
      </c>
      <c r="P18" s="110" t="s">
        <v>167</v>
      </c>
      <c r="Q18" s="109" t="s">
        <v>166</v>
      </c>
      <c r="R18" s="111" t="s">
        <v>167</v>
      </c>
    </row>
    <row r="19" spans="1:22" s="90" customFormat="1" x14ac:dyDescent="0.2">
      <c r="A19" s="106" t="s">
        <v>74</v>
      </c>
      <c r="B19" s="107">
        <v>37001</v>
      </c>
      <c r="C19" s="112">
        <v>169.36</v>
      </c>
      <c r="D19" s="109">
        <v>25780</v>
      </c>
      <c r="E19" s="110">
        <v>168.45</v>
      </c>
      <c r="F19" s="109">
        <v>2868</v>
      </c>
      <c r="G19" s="110">
        <v>171.94</v>
      </c>
      <c r="H19" s="109">
        <v>8353</v>
      </c>
      <c r="I19" s="111">
        <v>171.26</v>
      </c>
      <c r="J19" s="106" t="s">
        <v>74</v>
      </c>
      <c r="K19" s="107">
        <v>12</v>
      </c>
      <c r="L19" s="112">
        <v>175.92</v>
      </c>
      <c r="M19" s="109">
        <v>3</v>
      </c>
      <c r="N19" s="110">
        <v>179.66</v>
      </c>
      <c r="O19" s="109">
        <v>9</v>
      </c>
      <c r="P19" s="110">
        <v>174.68</v>
      </c>
      <c r="Q19" s="109" t="s">
        <v>166</v>
      </c>
      <c r="R19" s="111" t="s">
        <v>167</v>
      </c>
    </row>
    <row r="20" spans="1:22" s="90" customFormat="1" x14ac:dyDescent="0.2">
      <c r="A20" s="106" t="s">
        <v>75</v>
      </c>
      <c r="B20" s="107">
        <v>69836</v>
      </c>
      <c r="C20" s="112">
        <v>235.52</v>
      </c>
      <c r="D20" s="109">
        <v>43812</v>
      </c>
      <c r="E20" s="110">
        <v>234.13</v>
      </c>
      <c r="F20" s="109">
        <v>6151</v>
      </c>
      <c r="G20" s="110">
        <v>238.55</v>
      </c>
      <c r="H20" s="109">
        <v>19873</v>
      </c>
      <c r="I20" s="111">
        <v>237.65</v>
      </c>
      <c r="J20" s="106" t="s">
        <v>75</v>
      </c>
      <c r="K20" s="107">
        <v>33</v>
      </c>
      <c r="L20" s="112">
        <v>244.66</v>
      </c>
      <c r="M20" s="109">
        <v>4</v>
      </c>
      <c r="N20" s="110">
        <v>240.42</v>
      </c>
      <c r="O20" s="109">
        <v>25</v>
      </c>
      <c r="P20" s="110">
        <v>243.99</v>
      </c>
      <c r="Q20" s="109">
        <v>4</v>
      </c>
      <c r="R20" s="111">
        <v>253.04</v>
      </c>
      <c r="U20" s="114"/>
    </row>
    <row r="21" spans="1:22" s="90" customFormat="1" x14ac:dyDescent="0.2">
      <c r="A21" s="106" t="s">
        <v>76</v>
      </c>
      <c r="B21" s="107">
        <v>72445</v>
      </c>
      <c r="C21" s="112">
        <v>304.60000000000002</v>
      </c>
      <c r="D21" s="109">
        <v>43985</v>
      </c>
      <c r="E21" s="110">
        <v>303.56</v>
      </c>
      <c r="F21" s="109">
        <v>11210</v>
      </c>
      <c r="G21" s="110">
        <v>308.07</v>
      </c>
      <c r="H21" s="109">
        <v>17250</v>
      </c>
      <c r="I21" s="111">
        <v>304.99</v>
      </c>
      <c r="J21" s="106" t="s">
        <v>76</v>
      </c>
      <c r="K21" s="107">
        <v>70</v>
      </c>
      <c r="L21" s="112">
        <v>309.56</v>
      </c>
      <c r="M21" s="109">
        <v>1</v>
      </c>
      <c r="N21" s="110">
        <v>275.3</v>
      </c>
      <c r="O21" s="109">
        <v>61</v>
      </c>
      <c r="P21" s="110">
        <v>309.47000000000003</v>
      </c>
      <c r="Q21" s="109">
        <v>8</v>
      </c>
      <c r="R21" s="111">
        <v>314.57</v>
      </c>
      <c r="U21" s="114"/>
    </row>
    <row r="22" spans="1:22" s="90" customFormat="1" x14ac:dyDescent="0.2">
      <c r="A22" s="106" t="s">
        <v>77</v>
      </c>
      <c r="B22" s="107">
        <v>86921</v>
      </c>
      <c r="C22" s="112">
        <v>369.82</v>
      </c>
      <c r="D22" s="109">
        <v>55279</v>
      </c>
      <c r="E22" s="110">
        <v>369.71</v>
      </c>
      <c r="F22" s="109">
        <v>15361</v>
      </c>
      <c r="G22" s="110">
        <v>369.81</v>
      </c>
      <c r="H22" s="109">
        <v>16281</v>
      </c>
      <c r="I22" s="111">
        <v>370.18</v>
      </c>
      <c r="J22" s="106" t="s">
        <v>77</v>
      </c>
      <c r="K22" s="107">
        <v>100</v>
      </c>
      <c r="L22" s="112">
        <v>372</v>
      </c>
      <c r="M22" s="109">
        <v>2</v>
      </c>
      <c r="N22" s="110">
        <v>368.29</v>
      </c>
      <c r="O22" s="109">
        <v>83</v>
      </c>
      <c r="P22" s="110">
        <v>372.14</v>
      </c>
      <c r="Q22" s="109">
        <v>15</v>
      </c>
      <c r="R22" s="111">
        <v>371.71</v>
      </c>
      <c r="U22" s="114"/>
    </row>
    <row r="23" spans="1:22" s="90" customFormat="1" x14ac:dyDescent="0.2">
      <c r="A23" s="106" t="s">
        <v>78</v>
      </c>
      <c r="B23" s="107">
        <v>131978</v>
      </c>
      <c r="C23" s="112">
        <v>435.89</v>
      </c>
      <c r="D23" s="109">
        <v>87079</v>
      </c>
      <c r="E23" s="110">
        <v>434.32</v>
      </c>
      <c r="F23" s="109">
        <v>17281</v>
      </c>
      <c r="G23" s="110">
        <v>434.65</v>
      </c>
      <c r="H23" s="109">
        <v>27618</v>
      </c>
      <c r="I23" s="111">
        <v>441.63</v>
      </c>
      <c r="J23" s="106" t="s">
        <v>78</v>
      </c>
      <c r="K23" s="107">
        <v>875</v>
      </c>
      <c r="L23" s="112">
        <v>448.63</v>
      </c>
      <c r="M23" s="109">
        <v>29</v>
      </c>
      <c r="N23" s="110">
        <v>447.38</v>
      </c>
      <c r="O23" s="109">
        <v>526</v>
      </c>
      <c r="P23" s="110">
        <v>451.36</v>
      </c>
      <c r="Q23" s="109">
        <v>320</v>
      </c>
      <c r="R23" s="111">
        <v>444.26</v>
      </c>
      <c r="U23" s="114"/>
      <c r="V23" s="113"/>
    </row>
    <row r="24" spans="1:22" s="90" customFormat="1" x14ac:dyDescent="0.2">
      <c r="A24" s="106" t="s">
        <v>79</v>
      </c>
      <c r="B24" s="107">
        <v>114775</v>
      </c>
      <c r="C24" s="112">
        <v>503.81</v>
      </c>
      <c r="D24" s="109">
        <v>85799</v>
      </c>
      <c r="E24" s="110">
        <v>504.6</v>
      </c>
      <c r="F24" s="109">
        <v>9426</v>
      </c>
      <c r="G24" s="110">
        <v>500.51</v>
      </c>
      <c r="H24" s="109">
        <v>19550</v>
      </c>
      <c r="I24" s="111">
        <v>501.91</v>
      </c>
      <c r="J24" s="106" t="s">
        <v>79</v>
      </c>
      <c r="K24" s="107">
        <v>1684</v>
      </c>
      <c r="L24" s="112">
        <v>503.72</v>
      </c>
      <c r="M24" s="109">
        <v>12</v>
      </c>
      <c r="N24" s="110">
        <v>506.27</v>
      </c>
      <c r="O24" s="109">
        <v>1205</v>
      </c>
      <c r="P24" s="110">
        <v>502.34</v>
      </c>
      <c r="Q24" s="109">
        <v>467</v>
      </c>
      <c r="R24" s="111">
        <v>507.19</v>
      </c>
    </row>
    <row r="25" spans="1:22" s="90" customFormat="1" x14ac:dyDescent="0.2">
      <c r="A25" s="106" t="s">
        <v>80</v>
      </c>
      <c r="B25" s="107">
        <v>103463</v>
      </c>
      <c r="C25" s="112">
        <v>571.97</v>
      </c>
      <c r="D25" s="109">
        <v>80922</v>
      </c>
      <c r="E25" s="110">
        <v>572.34</v>
      </c>
      <c r="F25" s="109">
        <v>9273</v>
      </c>
      <c r="G25" s="110">
        <v>573.63</v>
      </c>
      <c r="H25" s="109">
        <v>13268</v>
      </c>
      <c r="I25" s="111">
        <v>568.58000000000004</v>
      </c>
      <c r="J25" s="106" t="s">
        <v>80</v>
      </c>
      <c r="K25" s="107">
        <v>5420</v>
      </c>
      <c r="L25" s="112">
        <v>579.11</v>
      </c>
      <c r="M25" s="109">
        <v>2267</v>
      </c>
      <c r="N25" s="110">
        <v>583.03</v>
      </c>
      <c r="O25" s="109">
        <v>2762</v>
      </c>
      <c r="P25" s="110">
        <v>577.29999999999995</v>
      </c>
      <c r="Q25" s="109">
        <v>391</v>
      </c>
      <c r="R25" s="111">
        <v>569.20000000000005</v>
      </c>
      <c r="U25" s="115"/>
      <c r="V25" s="115"/>
    </row>
    <row r="26" spans="1:22" s="90" customFormat="1" x14ac:dyDescent="0.2">
      <c r="A26" s="106" t="s">
        <v>81</v>
      </c>
      <c r="B26" s="107">
        <v>101042</v>
      </c>
      <c r="C26" s="112">
        <v>632.20000000000005</v>
      </c>
      <c r="D26" s="109">
        <v>84654</v>
      </c>
      <c r="E26" s="110">
        <v>632.20000000000005</v>
      </c>
      <c r="F26" s="109">
        <v>4728</v>
      </c>
      <c r="G26" s="110">
        <v>628.79</v>
      </c>
      <c r="H26" s="109">
        <v>11660</v>
      </c>
      <c r="I26" s="111">
        <v>633.6</v>
      </c>
      <c r="J26" s="106" t="s">
        <v>81</v>
      </c>
      <c r="K26" s="107">
        <v>5328</v>
      </c>
      <c r="L26" s="112">
        <v>630.84</v>
      </c>
      <c r="M26" s="109">
        <v>1484</v>
      </c>
      <c r="N26" s="110">
        <v>628.07000000000005</v>
      </c>
      <c r="O26" s="109">
        <v>3329</v>
      </c>
      <c r="P26" s="110">
        <v>631.91999999999996</v>
      </c>
      <c r="Q26" s="109">
        <v>515</v>
      </c>
      <c r="R26" s="111">
        <v>631.80999999999995</v>
      </c>
    </row>
    <row r="27" spans="1:22" s="90" customFormat="1" x14ac:dyDescent="0.2">
      <c r="A27" s="106" t="s">
        <v>82</v>
      </c>
      <c r="B27" s="107">
        <v>122304</v>
      </c>
      <c r="C27" s="112">
        <v>728.96</v>
      </c>
      <c r="D27" s="109">
        <v>105531</v>
      </c>
      <c r="E27" s="110">
        <v>729.46</v>
      </c>
      <c r="F27" s="109">
        <v>3594</v>
      </c>
      <c r="G27" s="110">
        <v>722.03</v>
      </c>
      <c r="H27" s="109">
        <v>13179</v>
      </c>
      <c r="I27" s="111">
        <v>726.84</v>
      </c>
      <c r="J27" s="106" t="s">
        <v>82</v>
      </c>
      <c r="K27" s="107">
        <v>6843</v>
      </c>
      <c r="L27" s="112">
        <v>731.56</v>
      </c>
      <c r="M27" s="109">
        <v>979</v>
      </c>
      <c r="N27" s="110">
        <v>720.56</v>
      </c>
      <c r="O27" s="109">
        <v>5144</v>
      </c>
      <c r="P27" s="110">
        <v>733.13</v>
      </c>
      <c r="Q27" s="109">
        <v>720</v>
      </c>
      <c r="R27" s="111">
        <v>735.3</v>
      </c>
    </row>
    <row r="28" spans="1:22" s="90" customFormat="1" x14ac:dyDescent="0.2">
      <c r="A28" s="106" t="s">
        <v>83</v>
      </c>
      <c r="B28" s="107">
        <v>73990</v>
      </c>
      <c r="C28" s="108">
        <v>859.6</v>
      </c>
      <c r="D28" s="109">
        <v>66369</v>
      </c>
      <c r="E28" s="110">
        <v>860.02</v>
      </c>
      <c r="F28" s="109">
        <v>1058</v>
      </c>
      <c r="G28" s="110">
        <v>855.89</v>
      </c>
      <c r="H28" s="109">
        <v>6563</v>
      </c>
      <c r="I28" s="111">
        <v>855.96</v>
      </c>
      <c r="J28" s="106" t="s">
        <v>83</v>
      </c>
      <c r="K28" s="107">
        <v>5677</v>
      </c>
      <c r="L28" s="108">
        <v>862.73</v>
      </c>
      <c r="M28" s="109">
        <v>233</v>
      </c>
      <c r="N28" s="110">
        <v>862.23</v>
      </c>
      <c r="O28" s="109">
        <v>4378</v>
      </c>
      <c r="P28" s="110">
        <v>862.43</v>
      </c>
      <c r="Q28" s="109">
        <v>1066</v>
      </c>
      <c r="R28" s="111">
        <v>864.07</v>
      </c>
    </row>
    <row r="29" spans="1:22" s="90" customFormat="1" x14ac:dyDescent="0.2">
      <c r="A29" s="106" t="s">
        <v>84</v>
      </c>
      <c r="B29" s="107">
        <v>49455</v>
      </c>
      <c r="C29" s="108">
        <v>996.13</v>
      </c>
      <c r="D29" s="109">
        <v>45146</v>
      </c>
      <c r="E29" s="110">
        <v>996.4</v>
      </c>
      <c r="F29" s="109">
        <v>513</v>
      </c>
      <c r="G29" s="110">
        <v>990.13</v>
      </c>
      <c r="H29" s="109">
        <v>3796</v>
      </c>
      <c r="I29" s="111">
        <v>993.77</v>
      </c>
      <c r="J29" s="106" t="s">
        <v>84</v>
      </c>
      <c r="K29" s="107">
        <v>5041</v>
      </c>
      <c r="L29" s="108">
        <v>1000.16</v>
      </c>
      <c r="M29" s="109">
        <v>140</v>
      </c>
      <c r="N29" s="110">
        <v>995.52</v>
      </c>
      <c r="O29" s="109">
        <v>3858</v>
      </c>
      <c r="P29" s="110">
        <v>998.89</v>
      </c>
      <c r="Q29" s="109">
        <v>1043</v>
      </c>
      <c r="R29" s="111">
        <v>1005.48</v>
      </c>
    </row>
    <row r="30" spans="1:22" s="90" customFormat="1" x14ac:dyDescent="0.2">
      <c r="A30" s="106" t="s">
        <v>135</v>
      </c>
      <c r="B30" s="107">
        <v>19767</v>
      </c>
      <c r="C30" s="108">
        <v>1128.67</v>
      </c>
      <c r="D30" s="109">
        <v>17298</v>
      </c>
      <c r="E30" s="110">
        <v>1128.54</v>
      </c>
      <c r="F30" s="109">
        <v>238</v>
      </c>
      <c r="G30" s="110">
        <v>1130.1400000000001</v>
      </c>
      <c r="H30" s="109">
        <v>2231</v>
      </c>
      <c r="I30" s="111">
        <v>1129.57</v>
      </c>
      <c r="J30" s="106" t="s">
        <v>135</v>
      </c>
      <c r="K30" s="107">
        <v>5979</v>
      </c>
      <c r="L30" s="108">
        <v>1130.08</v>
      </c>
      <c r="M30" s="109">
        <v>137</v>
      </c>
      <c r="N30" s="110">
        <v>1125.67</v>
      </c>
      <c r="O30" s="109">
        <v>4877</v>
      </c>
      <c r="P30" s="110">
        <v>1129.8800000000001</v>
      </c>
      <c r="Q30" s="109">
        <v>965</v>
      </c>
      <c r="R30" s="111">
        <v>1131.69</v>
      </c>
    </row>
    <row r="31" spans="1:22" s="90" customFormat="1" x14ac:dyDescent="0.2">
      <c r="A31" s="106" t="s">
        <v>136</v>
      </c>
      <c r="B31" s="107">
        <v>13408</v>
      </c>
      <c r="C31" s="108">
        <v>1268.54</v>
      </c>
      <c r="D31" s="109">
        <v>11315</v>
      </c>
      <c r="E31" s="110">
        <v>1268.33</v>
      </c>
      <c r="F31" s="109">
        <v>149</v>
      </c>
      <c r="G31" s="110">
        <v>1269.95</v>
      </c>
      <c r="H31" s="109">
        <v>1944</v>
      </c>
      <c r="I31" s="111">
        <v>1269.68</v>
      </c>
      <c r="J31" s="106" t="s">
        <v>136</v>
      </c>
      <c r="K31" s="107">
        <v>4547</v>
      </c>
      <c r="L31" s="108">
        <v>1274.44</v>
      </c>
      <c r="M31" s="109">
        <v>71</v>
      </c>
      <c r="N31" s="110">
        <v>1269.0999999999999</v>
      </c>
      <c r="O31" s="109">
        <v>3430</v>
      </c>
      <c r="P31" s="110">
        <v>1274.23</v>
      </c>
      <c r="Q31" s="109">
        <v>1046</v>
      </c>
      <c r="R31" s="111">
        <v>1275.49</v>
      </c>
    </row>
    <row r="32" spans="1:22" s="90" customFormat="1" x14ac:dyDescent="0.2">
      <c r="A32" s="106" t="s">
        <v>137</v>
      </c>
      <c r="B32" s="107">
        <v>7314</v>
      </c>
      <c r="C32" s="108">
        <v>1418.69</v>
      </c>
      <c r="D32" s="109">
        <v>6671</v>
      </c>
      <c r="E32" s="110">
        <v>1418.69</v>
      </c>
      <c r="F32" s="109">
        <v>72</v>
      </c>
      <c r="G32" s="110">
        <v>1408.81</v>
      </c>
      <c r="H32" s="109">
        <v>571</v>
      </c>
      <c r="I32" s="111">
        <v>1419.92</v>
      </c>
      <c r="J32" s="106" t="s">
        <v>137</v>
      </c>
      <c r="K32" s="107">
        <v>6566</v>
      </c>
      <c r="L32" s="108">
        <v>1406.82</v>
      </c>
      <c r="M32" s="109">
        <v>75</v>
      </c>
      <c r="N32" s="110">
        <v>1390.39</v>
      </c>
      <c r="O32" s="109">
        <v>5543</v>
      </c>
      <c r="P32" s="110">
        <v>1405.54</v>
      </c>
      <c r="Q32" s="109">
        <v>948</v>
      </c>
      <c r="R32" s="111">
        <v>1415.66</v>
      </c>
    </row>
    <row r="33" spans="1:18" s="90" customFormat="1" x14ac:dyDescent="0.2">
      <c r="A33" s="106" t="s">
        <v>134</v>
      </c>
      <c r="B33" s="107">
        <v>12906</v>
      </c>
      <c r="C33" s="108">
        <v>1801.91</v>
      </c>
      <c r="D33" s="109">
        <v>12113</v>
      </c>
      <c r="E33" s="110">
        <v>1804.59</v>
      </c>
      <c r="F33" s="109">
        <v>80</v>
      </c>
      <c r="G33" s="110">
        <v>1702.14</v>
      </c>
      <c r="H33" s="109">
        <v>713</v>
      </c>
      <c r="I33" s="111">
        <v>1767.57</v>
      </c>
      <c r="J33" s="106" t="s">
        <v>134</v>
      </c>
      <c r="K33" s="107">
        <v>24136</v>
      </c>
      <c r="L33" s="108">
        <v>1883.72</v>
      </c>
      <c r="M33" s="109">
        <v>94</v>
      </c>
      <c r="N33" s="110">
        <v>1755.32</v>
      </c>
      <c r="O33" s="109">
        <v>16181</v>
      </c>
      <c r="P33" s="110">
        <v>1887.87</v>
      </c>
      <c r="Q33" s="109">
        <v>7861</v>
      </c>
      <c r="R33" s="111">
        <v>1876.73</v>
      </c>
    </row>
    <row r="34" spans="1:18" s="90" customFormat="1" x14ac:dyDescent="0.2">
      <c r="A34" s="116" t="s">
        <v>1</v>
      </c>
      <c r="B34" s="117">
        <v>1133024</v>
      </c>
      <c r="C34" s="118">
        <v>527.26</v>
      </c>
      <c r="D34" s="117">
        <v>855869</v>
      </c>
      <c r="E34" s="118">
        <v>559.33000000000004</v>
      </c>
      <c r="F34" s="117">
        <v>87754</v>
      </c>
      <c r="G34" s="118">
        <v>418.64</v>
      </c>
      <c r="H34" s="117">
        <v>189401</v>
      </c>
      <c r="I34" s="118">
        <v>432.71</v>
      </c>
      <c r="J34" s="116" t="s">
        <v>1</v>
      </c>
      <c r="K34" s="117">
        <v>72311</v>
      </c>
      <c r="L34" s="118">
        <v>1244.76</v>
      </c>
      <c r="M34" s="117">
        <v>5531</v>
      </c>
      <c r="N34" s="118">
        <v>693.3</v>
      </c>
      <c r="O34" s="117">
        <v>51411</v>
      </c>
      <c r="P34" s="118">
        <v>1249.1199999999999</v>
      </c>
      <c r="Q34" s="117">
        <v>15369</v>
      </c>
      <c r="R34" s="118">
        <v>1428.62</v>
      </c>
    </row>
    <row r="35" spans="1:18" s="90" customFormat="1" ht="18" customHeight="1" x14ac:dyDescent="0.15">
      <c r="A35" s="283"/>
      <c r="B35" s="283"/>
      <c r="C35" s="283"/>
      <c r="D35" s="283"/>
      <c r="E35" s="283"/>
      <c r="F35" s="283"/>
      <c r="G35" s="283"/>
      <c r="H35" s="132"/>
      <c r="I35" s="108"/>
      <c r="J35" s="272"/>
      <c r="K35" s="272"/>
      <c r="L35" s="272"/>
      <c r="M35" s="272"/>
      <c r="N35" s="272"/>
      <c r="O35" s="272"/>
      <c r="P35" s="272"/>
      <c r="Q35" s="132"/>
      <c r="R35" s="108"/>
    </row>
    <row r="36" spans="1:18" s="90" customFormat="1" ht="9.75" customHeight="1" x14ac:dyDescent="0.2">
      <c r="A36" s="96"/>
      <c r="B36" s="88"/>
      <c r="C36" s="88"/>
      <c r="D36" s="88"/>
      <c r="E36" s="88"/>
      <c r="F36" s="88"/>
      <c r="G36" s="88"/>
      <c r="H36" s="88"/>
      <c r="I36" s="89"/>
      <c r="J36" s="96"/>
      <c r="K36" s="88"/>
      <c r="L36" s="88"/>
      <c r="M36" s="88"/>
      <c r="N36" s="88"/>
      <c r="O36" s="88"/>
      <c r="P36" s="88"/>
      <c r="Q36" s="88"/>
      <c r="R36" s="89"/>
    </row>
    <row r="37" spans="1:18" s="90" customFormat="1" ht="8.25" customHeight="1" x14ac:dyDescent="0.2">
      <c r="A37" s="96"/>
      <c r="B37" s="91"/>
      <c r="C37" s="92"/>
      <c r="D37" s="92"/>
      <c r="E37" s="93"/>
      <c r="F37" s="94"/>
      <c r="G37" s="95"/>
      <c r="H37" s="94"/>
      <c r="I37" s="95"/>
      <c r="J37" s="96"/>
      <c r="K37" s="91"/>
      <c r="L37" s="92"/>
      <c r="M37" s="92"/>
      <c r="N37" s="93"/>
      <c r="O37" s="94"/>
      <c r="P37" s="95"/>
      <c r="Q37" s="94"/>
      <c r="R37" s="95"/>
    </row>
    <row r="38" spans="1:18" ht="9.75" customHeight="1" x14ac:dyDescent="0.2">
      <c r="A38" s="60"/>
      <c r="B38" s="62"/>
      <c r="C38" s="62"/>
      <c r="D38" s="62"/>
      <c r="E38" s="62"/>
      <c r="F38" s="62"/>
      <c r="G38" s="62"/>
      <c r="H38" s="62"/>
      <c r="I38" s="45"/>
      <c r="J38" s="60"/>
      <c r="K38" s="2"/>
      <c r="L38" s="45"/>
      <c r="M38" s="2"/>
      <c r="N38" s="45"/>
      <c r="O38" s="2"/>
      <c r="P38" s="45"/>
      <c r="Q38" s="2"/>
      <c r="R38" s="45"/>
    </row>
    <row r="39" spans="1:18" ht="7.5" customHeight="1" x14ac:dyDescent="0.2">
      <c r="A39" s="287"/>
      <c r="B39" s="287"/>
      <c r="C39" s="287"/>
      <c r="D39" s="287"/>
      <c r="E39" s="287"/>
      <c r="F39" s="287"/>
      <c r="G39" s="287"/>
      <c r="H39" s="62"/>
      <c r="I39" s="45"/>
      <c r="J39" s="287"/>
      <c r="K39" s="287"/>
      <c r="L39" s="287"/>
      <c r="M39" s="287"/>
      <c r="N39" s="287"/>
      <c r="O39" s="287"/>
      <c r="P39" s="287"/>
      <c r="Q39" s="218"/>
    </row>
    <row r="40" spans="1:18" ht="9.75" customHeight="1" x14ac:dyDescent="0.2">
      <c r="A40" s="287"/>
      <c r="B40" s="287"/>
      <c r="C40" s="287"/>
      <c r="D40" s="287"/>
      <c r="E40" s="287"/>
      <c r="F40" s="287"/>
      <c r="G40" s="287"/>
      <c r="H40" s="19"/>
      <c r="I40" s="20"/>
      <c r="J40" s="287"/>
      <c r="K40" s="287"/>
      <c r="L40" s="287"/>
      <c r="M40" s="287"/>
      <c r="N40" s="287"/>
      <c r="O40" s="287"/>
      <c r="P40" s="287"/>
      <c r="Q40" s="218"/>
    </row>
    <row r="41" spans="1:18" ht="12.75" x14ac:dyDescent="0.2">
      <c r="A41" s="282" t="s">
        <v>85</v>
      </c>
      <c r="B41" s="282"/>
      <c r="C41" s="282"/>
      <c r="D41" s="282"/>
      <c r="E41" s="282"/>
      <c r="F41" s="282"/>
      <c r="G41" s="282"/>
      <c r="H41" s="282"/>
      <c r="I41" s="282"/>
      <c r="J41" s="282" t="s">
        <v>18</v>
      </c>
      <c r="K41" s="282"/>
      <c r="L41" s="282"/>
      <c r="M41" s="282"/>
      <c r="N41" s="282"/>
      <c r="O41" s="282"/>
      <c r="P41" s="282"/>
      <c r="Q41" s="282"/>
      <c r="R41" s="282"/>
    </row>
    <row r="42" spans="1:18" ht="12.75" x14ac:dyDescent="0.2">
      <c r="A42" s="282" t="s">
        <v>87</v>
      </c>
      <c r="B42" s="282"/>
      <c r="C42" s="282"/>
      <c r="D42" s="282"/>
      <c r="E42" s="282"/>
      <c r="F42" s="282"/>
      <c r="G42" s="282"/>
      <c r="H42" s="282"/>
      <c r="I42" s="282"/>
      <c r="J42" s="282" t="s">
        <v>19</v>
      </c>
      <c r="K42" s="282"/>
      <c r="L42" s="282"/>
      <c r="M42" s="282"/>
      <c r="N42" s="282"/>
      <c r="O42" s="282"/>
      <c r="P42" s="282"/>
      <c r="Q42" s="282"/>
      <c r="R42" s="282"/>
    </row>
    <row r="43" spans="1:18" ht="12.75" x14ac:dyDescent="0.2">
      <c r="A43" s="282" t="s">
        <v>9</v>
      </c>
      <c r="B43" s="282"/>
      <c r="C43" s="282"/>
      <c r="D43" s="282"/>
      <c r="E43" s="282"/>
      <c r="F43" s="282"/>
      <c r="G43" s="282"/>
      <c r="H43" s="282"/>
      <c r="I43" s="282"/>
      <c r="J43" s="282" t="s">
        <v>49</v>
      </c>
      <c r="K43" s="282"/>
      <c r="L43" s="282"/>
      <c r="M43" s="282"/>
      <c r="N43" s="282"/>
      <c r="O43" s="282"/>
      <c r="P43" s="282"/>
      <c r="Q43" s="282"/>
      <c r="R43" s="282"/>
    </row>
    <row r="44" spans="1:18" ht="12.75" x14ac:dyDescent="0.2">
      <c r="A44" s="282" t="s">
        <v>46</v>
      </c>
      <c r="B44" s="282"/>
      <c r="C44" s="282"/>
      <c r="D44" s="282"/>
      <c r="E44" s="282"/>
      <c r="F44" s="282"/>
      <c r="G44" s="282"/>
      <c r="H44" s="282"/>
      <c r="I44" s="282"/>
      <c r="J44" s="282" t="s">
        <v>50</v>
      </c>
      <c r="K44" s="282"/>
      <c r="L44" s="282"/>
      <c r="M44" s="282"/>
      <c r="N44" s="282"/>
      <c r="O44" s="282"/>
      <c r="P44" s="282"/>
      <c r="Q44" s="282"/>
      <c r="R44" s="282"/>
    </row>
    <row r="45" spans="1:18" ht="10.5" customHeight="1" x14ac:dyDescent="0.2">
      <c r="A45" s="1"/>
      <c r="B45" s="1"/>
      <c r="C45" s="49"/>
      <c r="D45" s="1"/>
      <c r="E45" s="49"/>
      <c r="F45" s="1"/>
      <c r="G45" s="49"/>
      <c r="H45" s="1"/>
      <c r="I45" s="49"/>
      <c r="J45" s="281"/>
      <c r="K45" s="281"/>
      <c r="L45" s="281"/>
      <c r="M45" s="281"/>
      <c r="N45" s="281"/>
      <c r="O45" s="281"/>
      <c r="P45" s="281"/>
      <c r="Q45" s="281"/>
      <c r="R45" s="281"/>
    </row>
    <row r="46" spans="1:18" ht="12.75" customHeight="1" x14ac:dyDescent="0.2">
      <c r="A46" s="276" t="str">
        <f>A10</f>
        <v>za srpanj 2025. (isplata u kolovozu 2025.)</v>
      </c>
      <c r="B46" s="276"/>
      <c r="C46" s="276"/>
      <c r="D46" s="276"/>
      <c r="E46" s="276"/>
      <c r="F46" s="276"/>
      <c r="G46" s="276"/>
      <c r="H46" s="276"/>
      <c r="I46" s="276"/>
      <c r="J46" s="277" t="str">
        <f>A10</f>
        <v>za srpanj 2025. (isplata u kolovozu 2025.)</v>
      </c>
      <c r="K46" s="277"/>
      <c r="L46" s="277"/>
      <c r="M46" s="277"/>
      <c r="N46" s="277"/>
      <c r="O46" s="277"/>
      <c r="P46" s="277"/>
      <c r="Q46" s="277"/>
      <c r="R46" s="277"/>
    </row>
    <row r="47" spans="1:18" x14ac:dyDescent="0.2">
      <c r="A47" s="18" t="s">
        <v>10</v>
      </c>
      <c r="E47" s="36" t="s">
        <v>11</v>
      </c>
      <c r="J47" s="18" t="s">
        <v>12</v>
      </c>
    </row>
    <row r="48" spans="1:18" ht="12" customHeight="1" x14ac:dyDescent="0.2">
      <c r="A48" s="273" t="s">
        <v>89</v>
      </c>
      <c r="B48" s="278" t="s">
        <v>6</v>
      </c>
      <c r="C48" s="279"/>
      <c r="D48" s="279"/>
      <c r="E48" s="279"/>
      <c r="F48" s="279"/>
      <c r="G48" s="279"/>
      <c r="H48" s="279"/>
      <c r="I48" s="280"/>
      <c r="J48" s="273" t="s">
        <v>89</v>
      </c>
      <c r="K48" s="278" t="s">
        <v>6</v>
      </c>
      <c r="L48" s="279"/>
      <c r="M48" s="279"/>
      <c r="N48" s="279"/>
      <c r="O48" s="279"/>
      <c r="P48" s="279"/>
      <c r="Q48" s="279"/>
      <c r="R48" s="280"/>
    </row>
    <row r="49" spans="1:19" x14ac:dyDescent="0.2">
      <c r="A49" s="274"/>
      <c r="B49" s="278" t="s">
        <v>1</v>
      </c>
      <c r="C49" s="280"/>
      <c r="D49" s="278" t="s">
        <v>7</v>
      </c>
      <c r="E49" s="280"/>
      <c r="F49" s="278" t="s">
        <v>45</v>
      </c>
      <c r="G49" s="280"/>
      <c r="H49" s="278" t="s">
        <v>8</v>
      </c>
      <c r="I49" s="280"/>
      <c r="J49" s="274"/>
      <c r="K49" s="278" t="s">
        <v>1</v>
      </c>
      <c r="L49" s="280"/>
      <c r="M49" s="278" t="s">
        <v>7</v>
      </c>
      <c r="N49" s="280"/>
      <c r="O49" s="278" t="s">
        <v>45</v>
      </c>
      <c r="P49" s="280"/>
      <c r="Q49" s="278" t="s">
        <v>8</v>
      </c>
      <c r="R49" s="280"/>
    </row>
    <row r="50" spans="1:19" ht="39.75" customHeight="1" x14ac:dyDescent="0.2">
      <c r="A50" s="275"/>
      <c r="B50" s="86" t="s">
        <v>13</v>
      </c>
      <c r="C50" s="84" t="s">
        <v>88</v>
      </c>
      <c r="D50" s="87" t="s">
        <v>13</v>
      </c>
      <c r="E50" s="84" t="s">
        <v>88</v>
      </c>
      <c r="F50" s="87" t="s">
        <v>13</v>
      </c>
      <c r="G50" s="84" t="s">
        <v>88</v>
      </c>
      <c r="H50" s="87" t="s">
        <v>14</v>
      </c>
      <c r="I50" s="84" t="s">
        <v>88</v>
      </c>
      <c r="J50" s="275"/>
      <c r="K50" s="86" t="s">
        <v>13</v>
      </c>
      <c r="L50" s="84" t="s">
        <v>88</v>
      </c>
      <c r="M50" s="87" t="s">
        <v>13</v>
      </c>
      <c r="N50" s="84" t="s">
        <v>88</v>
      </c>
      <c r="O50" s="87" t="s">
        <v>13</v>
      </c>
      <c r="P50" s="84" t="s">
        <v>88</v>
      </c>
      <c r="Q50" s="87" t="s">
        <v>14</v>
      </c>
      <c r="R50" s="84" t="s">
        <v>88</v>
      </c>
    </row>
    <row r="51" spans="1:19" s="129" customFormat="1" ht="9" customHeight="1" x14ac:dyDescent="0.2">
      <c r="A51" s="127">
        <v>0</v>
      </c>
      <c r="B51" s="128">
        <v>1</v>
      </c>
      <c r="C51" s="128">
        <v>2</v>
      </c>
      <c r="D51" s="128">
        <v>3</v>
      </c>
      <c r="E51" s="128">
        <v>4</v>
      </c>
      <c r="F51" s="128">
        <v>5</v>
      </c>
      <c r="G51" s="128">
        <v>6</v>
      </c>
      <c r="H51" s="128">
        <v>7</v>
      </c>
      <c r="I51" s="128">
        <v>8</v>
      </c>
      <c r="J51" s="127">
        <v>0</v>
      </c>
      <c r="K51" s="128">
        <v>1</v>
      </c>
      <c r="L51" s="128">
        <v>2</v>
      </c>
      <c r="M51" s="128">
        <v>3</v>
      </c>
      <c r="N51" s="128">
        <v>4</v>
      </c>
      <c r="O51" s="128">
        <v>5</v>
      </c>
      <c r="P51" s="128">
        <v>6</v>
      </c>
      <c r="Q51" s="128">
        <v>7</v>
      </c>
      <c r="R51" s="128">
        <v>8</v>
      </c>
    </row>
    <row r="52" spans="1:19" s="90" customFormat="1" x14ac:dyDescent="0.2">
      <c r="A52" s="106" t="s">
        <v>72</v>
      </c>
      <c r="B52" s="107" t="s">
        <v>166</v>
      </c>
      <c r="C52" s="112" t="s">
        <v>167</v>
      </c>
      <c r="D52" s="109" t="s">
        <v>166</v>
      </c>
      <c r="E52" s="110" t="s">
        <v>167</v>
      </c>
      <c r="F52" s="109" t="s">
        <v>166</v>
      </c>
      <c r="G52" s="113" t="s">
        <v>167</v>
      </c>
      <c r="H52" s="109" t="s">
        <v>166</v>
      </c>
      <c r="I52" s="111" t="s">
        <v>167</v>
      </c>
      <c r="J52" s="106" t="s">
        <v>72</v>
      </c>
      <c r="K52" s="119">
        <v>17</v>
      </c>
      <c r="L52" s="95">
        <v>36.950000000000003</v>
      </c>
      <c r="M52" s="121"/>
      <c r="N52" s="92"/>
      <c r="O52" s="121">
        <v>16</v>
      </c>
      <c r="P52" s="92">
        <v>35.340000000000003</v>
      </c>
      <c r="Q52" s="121">
        <v>1</v>
      </c>
      <c r="R52" s="122">
        <v>62.75</v>
      </c>
    </row>
    <row r="53" spans="1:19" s="90" customFormat="1" x14ac:dyDescent="0.2">
      <c r="A53" s="106" t="s">
        <v>73</v>
      </c>
      <c r="B53" s="107">
        <v>5</v>
      </c>
      <c r="C53" s="112">
        <v>121.43</v>
      </c>
      <c r="D53" s="109" t="s">
        <v>166</v>
      </c>
      <c r="E53" s="110" t="s">
        <v>167</v>
      </c>
      <c r="F53" s="109">
        <v>2</v>
      </c>
      <c r="G53" s="110">
        <v>132.27000000000001</v>
      </c>
      <c r="H53" s="109">
        <v>3</v>
      </c>
      <c r="I53" s="111">
        <v>114.21</v>
      </c>
      <c r="J53" s="106" t="s">
        <v>73</v>
      </c>
      <c r="K53" s="119">
        <v>52</v>
      </c>
      <c r="L53" s="95">
        <v>113.17</v>
      </c>
      <c r="M53" s="121"/>
      <c r="N53" s="92"/>
      <c r="O53" s="121">
        <v>46</v>
      </c>
      <c r="P53" s="92">
        <v>112.59</v>
      </c>
      <c r="Q53" s="121">
        <v>6</v>
      </c>
      <c r="R53" s="122">
        <v>117.61</v>
      </c>
      <c r="S53" s="123"/>
    </row>
    <row r="54" spans="1:19" s="90" customFormat="1" x14ac:dyDescent="0.2">
      <c r="A54" s="106" t="s">
        <v>74</v>
      </c>
      <c r="B54" s="107">
        <v>19</v>
      </c>
      <c r="C54" s="112">
        <v>174.29</v>
      </c>
      <c r="D54" s="109" t="s">
        <v>166</v>
      </c>
      <c r="E54" s="110" t="s">
        <v>167</v>
      </c>
      <c r="F54" s="109">
        <v>16</v>
      </c>
      <c r="G54" s="110">
        <v>176.98</v>
      </c>
      <c r="H54" s="109">
        <v>3</v>
      </c>
      <c r="I54" s="111">
        <v>159.91999999999999</v>
      </c>
      <c r="J54" s="106" t="s">
        <v>74</v>
      </c>
      <c r="K54" s="119">
        <v>101</v>
      </c>
      <c r="L54" s="124">
        <v>175.5</v>
      </c>
      <c r="M54" s="121"/>
      <c r="N54" s="92"/>
      <c r="O54" s="121">
        <v>86</v>
      </c>
      <c r="P54" s="92">
        <v>174.92</v>
      </c>
      <c r="Q54" s="121">
        <v>15</v>
      </c>
      <c r="R54" s="122">
        <v>178.8</v>
      </c>
      <c r="S54" s="123"/>
    </row>
    <row r="55" spans="1:19" s="90" customFormat="1" x14ac:dyDescent="0.2">
      <c r="A55" s="106" t="s">
        <v>75</v>
      </c>
      <c r="B55" s="107">
        <v>54</v>
      </c>
      <c r="C55" s="112">
        <v>241.58</v>
      </c>
      <c r="D55" s="109">
        <v>10</v>
      </c>
      <c r="E55" s="110">
        <v>256.94</v>
      </c>
      <c r="F55" s="109">
        <v>39</v>
      </c>
      <c r="G55" s="110">
        <v>237.55</v>
      </c>
      <c r="H55" s="109">
        <v>5</v>
      </c>
      <c r="I55" s="111">
        <v>242.32</v>
      </c>
      <c r="J55" s="106" t="s">
        <v>75</v>
      </c>
      <c r="K55" s="119">
        <v>190</v>
      </c>
      <c r="L55" s="124">
        <v>236.54</v>
      </c>
      <c r="M55" s="121"/>
      <c r="N55" s="92"/>
      <c r="O55" s="121">
        <v>142</v>
      </c>
      <c r="P55" s="92">
        <v>235.56</v>
      </c>
      <c r="Q55" s="121">
        <v>48</v>
      </c>
      <c r="R55" s="122">
        <v>239.45</v>
      </c>
      <c r="S55" s="123"/>
    </row>
    <row r="56" spans="1:19" s="90" customFormat="1" x14ac:dyDescent="0.2">
      <c r="A56" s="106" t="s">
        <v>76</v>
      </c>
      <c r="B56" s="107">
        <v>193</v>
      </c>
      <c r="C56" s="112">
        <v>309.14999999999998</v>
      </c>
      <c r="D56" s="109">
        <v>93</v>
      </c>
      <c r="E56" s="110">
        <v>310.08</v>
      </c>
      <c r="F56" s="109">
        <v>92</v>
      </c>
      <c r="G56" s="110">
        <v>307.38</v>
      </c>
      <c r="H56" s="109">
        <v>8</v>
      </c>
      <c r="I56" s="111">
        <v>318.7</v>
      </c>
      <c r="J56" s="106" t="s">
        <v>76</v>
      </c>
      <c r="K56" s="119">
        <v>283</v>
      </c>
      <c r="L56" s="124">
        <v>312.8</v>
      </c>
      <c r="M56" s="121"/>
      <c r="N56" s="92"/>
      <c r="O56" s="121">
        <v>241</v>
      </c>
      <c r="P56" s="92">
        <v>312.68</v>
      </c>
      <c r="Q56" s="121">
        <v>42</v>
      </c>
      <c r="R56" s="122">
        <v>313.52</v>
      </c>
      <c r="S56" s="123"/>
    </row>
    <row r="57" spans="1:19" s="90" customFormat="1" x14ac:dyDescent="0.2">
      <c r="A57" s="106" t="s">
        <v>77</v>
      </c>
      <c r="B57" s="107">
        <v>258</v>
      </c>
      <c r="C57" s="112">
        <v>371.97</v>
      </c>
      <c r="D57" s="109">
        <v>77</v>
      </c>
      <c r="E57" s="110">
        <v>371.02</v>
      </c>
      <c r="F57" s="109">
        <v>163</v>
      </c>
      <c r="G57" s="110">
        <v>373.34</v>
      </c>
      <c r="H57" s="109">
        <v>18</v>
      </c>
      <c r="I57" s="111">
        <v>363.58</v>
      </c>
      <c r="J57" s="106" t="s">
        <v>77</v>
      </c>
      <c r="K57" s="119">
        <v>478</v>
      </c>
      <c r="L57" s="124">
        <v>374.27</v>
      </c>
      <c r="M57" s="121"/>
      <c r="N57" s="92"/>
      <c r="O57" s="121">
        <v>334</v>
      </c>
      <c r="P57" s="92">
        <v>373.99</v>
      </c>
      <c r="Q57" s="121">
        <v>144</v>
      </c>
      <c r="R57" s="122">
        <v>374.91</v>
      </c>
      <c r="S57" s="123"/>
    </row>
    <row r="58" spans="1:19" s="90" customFormat="1" x14ac:dyDescent="0.2">
      <c r="A58" s="106" t="s">
        <v>78</v>
      </c>
      <c r="B58" s="107">
        <v>368</v>
      </c>
      <c r="C58" s="112">
        <v>437.92</v>
      </c>
      <c r="D58" s="109">
        <v>65</v>
      </c>
      <c r="E58" s="110">
        <v>431.44</v>
      </c>
      <c r="F58" s="109">
        <v>270</v>
      </c>
      <c r="G58" s="110">
        <v>439.42</v>
      </c>
      <c r="H58" s="109">
        <v>33</v>
      </c>
      <c r="I58" s="111">
        <v>438.39</v>
      </c>
      <c r="J58" s="106" t="s">
        <v>78</v>
      </c>
      <c r="K58" s="119">
        <v>740</v>
      </c>
      <c r="L58" s="124">
        <v>436.85</v>
      </c>
      <c r="M58" s="121"/>
      <c r="N58" s="92"/>
      <c r="O58" s="121">
        <v>654</v>
      </c>
      <c r="P58" s="92">
        <v>437.29</v>
      </c>
      <c r="Q58" s="121">
        <v>86</v>
      </c>
      <c r="R58" s="122">
        <v>433.45</v>
      </c>
      <c r="S58" s="123"/>
    </row>
    <row r="59" spans="1:19" s="90" customFormat="1" x14ac:dyDescent="0.2">
      <c r="A59" s="106" t="s">
        <v>79</v>
      </c>
      <c r="B59" s="107">
        <v>556</v>
      </c>
      <c r="C59" s="112">
        <v>510.25</v>
      </c>
      <c r="D59" s="109">
        <v>78</v>
      </c>
      <c r="E59" s="110">
        <v>515.11</v>
      </c>
      <c r="F59" s="109">
        <v>407</v>
      </c>
      <c r="G59" s="110">
        <v>509.13</v>
      </c>
      <c r="H59" s="109">
        <v>71</v>
      </c>
      <c r="I59" s="111">
        <v>511.33</v>
      </c>
      <c r="J59" s="106" t="s">
        <v>79</v>
      </c>
      <c r="K59" s="119">
        <v>987</v>
      </c>
      <c r="L59" s="124">
        <v>509.91</v>
      </c>
      <c r="M59" s="121"/>
      <c r="N59" s="92"/>
      <c r="O59" s="121">
        <v>893</v>
      </c>
      <c r="P59" s="92">
        <v>509.91</v>
      </c>
      <c r="Q59" s="121">
        <v>94</v>
      </c>
      <c r="R59" s="122">
        <v>509.92</v>
      </c>
      <c r="S59" s="123"/>
    </row>
    <row r="60" spans="1:19" s="90" customFormat="1" x14ac:dyDescent="0.2">
      <c r="A60" s="106" t="s">
        <v>80</v>
      </c>
      <c r="B60" s="107">
        <v>1131</v>
      </c>
      <c r="C60" s="112">
        <v>574.78</v>
      </c>
      <c r="D60" s="109">
        <v>337</v>
      </c>
      <c r="E60" s="110">
        <v>576.70000000000005</v>
      </c>
      <c r="F60" s="109">
        <v>695</v>
      </c>
      <c r="G60" s="110">
        <v>573.88</v>
      </c>
      <c r="H60" s="109">
        <v>99</v>
      </c>
      <c r="I60" s="111">
        <v>574.52</v>
      </c>
      <c r="J60" s="106" t="s">
        <v>80</v>
      </c>
      <c r="K60" s="119">
        <v>765</v>
      </c>
      <c r="L60" s="124">
        <v>566.21</v>
      </c>
      <c r="M60" s="121"/>
      <c r="N60" s="92"/>
      <c r="O60" s="121">
        <v>654</v>
      </c>
      <c r="P60" s="92">
        <v>564.33000000000004</v>
      </c>
      <c r="Q60" s="121">
        <v>111</v>
      </c>
      <c r="R60" s="122">
        <v>577.24</v>
      </c>
      <c r="S60" s="123"/>
    </row>
    <row r="61" spans="1:19" s="90" customFormat="1" x14ac:dyDescent="0.2">
      <c r="A61" s="106" t="s">
        <v>81</v>
      </c>
      <c r="B61" s="107">
        <v>2515</v>
      </c>
      <c r="C61" s="112">
        <v>636.86</v>
      </c>
      <c r="D61" s="109">
        <v>861</v>
      </c>
      <c r="E61" s="110">
        <v>637.11</v>
      </c>
      <c r="F61" s="109">
        <v>1486</v>
      </c>
      <c r="G61" s="110">
        <v>636.54</v>
      </c>
      <c r="H61" s="109">
        <v>168</v>
      </c>
      <c r="I61" s="111">
        <v>638.38</v>
      </c>
      <c r="J61" s="106" t="s">
        <v>81</v>
      </c>
      <c r="K61" s="119">
        <v>724</v>
      </c>
      <c r="L61" s="124">
        <v>638.61</v>
      </c>
      <c r="M61" s="121"/>
      <c r="N61" s="92"/>
      <c r="O61" s="121">
        <v>611</v>
      </c>
      <c r="P61" s="92">
        <v>637.24</v>
      </c>
      <c r="Q61" s="121">
        <v>113</v>
      </c>
      <c r="R61" s="122">
        <v>645.99</v>
      </c>
      <c r="S61" s="123"/>
    </row>
    <row r="62" spans="1:19" s="90" customFormat="1" x14ac:dyDescent="0.2">
      <c r="A62" s="106" t="s">
        <v>82</v>
      </c>
      <c r="B62" s="107">
        <v>3771</v>
      </c>
      <c r="C62" s="112">
        <v>727.6</v>
      </c>
      <c r="D62" s="109">
        <v>1471</v>
      </c>
      <c r="E62" s="110">
        <v>731.36</v>
      </c>
      <c r="F62" s="109">
        <v>2050</v>
      </c>
      <c r="G62" s="110">
        <v>724.56</v>
      </c>
      <c r="H62" s="109">
        <v>250</v>
      </c>
      <c r="I62" s="111">
        <v>730.51</v>
      </c>
      <c r="J62" s="106" t="s">
        <v>82</v>
      </c>
      <c r="K62" s="119">
        <v>909</v>
      </c>
      <c r="L62" s="95">
        <v>722.08</v>
      </c>
      <c r="M62" s="121"/>
      <c r="N62" s="92"/>
      <c r="O62" s="121">
        <v>747</v>
      </c>
      <c r="P62" s="92">
        <v>718.77</v>
      </c>
      <c r="Q62" s="121">
        <v>162</v>
      </c>
      <c r="R62" s="122">
        <v>737.3</v>
      </c>
      <c r="S62" s="123"/>
    </row>
    <row r="63" spans="1:19" s="90" customFormat="1" x14ac:dyDescent="0.2">
      <c r="A63" s="106" t="s">
        <v>83</v>
      </c>
      <c r="B63" s="107">
        <v>2746</v>
      </c>
      <c r="C63" s="108">
        <v>862.06</v>
      </c>
      <c r="D63" s="109">
        <v>1281</v>
      </c>
      <c r="E63" s="110">
        <v>862.25</v>
      </c>
      <c r="F63" s="109">
        <v>1211</v>
      </c>
      <c r="G63" s="110">
        <v>862.27</v>
      </c>
      <c r="H63" s="109">
        <v>254</v>
      </c>
      <c r="I63" s="111">
        <v>860.14</v>
      </c>
      <c r="J63" s="106" t="s">
        <v>83</v>
      </c>
      <c r="K63" s="119">
        <v>779</v>
      </c>
      <c r="L63" s="95">
        <v>851.48</v>
      </c>
      <c r="M63" s="121"/>
      <c r="N63" s="92"/>
      <c r="O63" s="121">
        <v>623</v>
      </c>
      <c r="P63" s="92">
        <v>854.08</v>
      </c>
      <c r="Q63" s="121">
        <v>156</v>
      </c>
      <c r="R63" s="122">
        <v>841.08</v>
      </c>
      <c r="S63" s="123"/>
    </row>
    <row r="64" spans="1:19" s="90" customFormat="1" x14ac:dyDescent="0.2">
      <c r="A64" s="106" t="s">
        <v>84</v>
      </c>
      <c r="B64" s="107">
        <v>1908</v>
      </c>
      <c r="C64" s="108">
        <v>996.28</v>
      </c>
      <c r="D64" s="109">
        <v>1070</v>
      </c>
      <c r="E64" s="110">
        <v>1000.83</v>
      </c>
      <c r="F64" s="109">
        <v>663</v>
      </c>
      <c r="G64" s="110">
        <v>989.15</v>
      </c>
      <c r="H64" s="109">
        <v>175</v>
      </c>
      <c r="I64" s="111">
        <v>995.47</v>
      </c>
      <c r="J64" s="106" t="s">
        <v>84</v>
      </c>
      <c r="K64" s="119">
        <v>675</v>
      </c>
      <c r="L64" s="95">
        <v>1011.77</v>
      </c>
      <c r="M64" s="121"/>
      <c r="N64" s="92"/>
      <c r="O64" s="121">
        <v>571</v>
      </c>
      <c r="P64" s="92">
        <v>1015.47</v>
      </c>
      <c r="Q64" s="121">
        <v>104</v>
      </c>
      <c r="R64" s="122">
        <v>991.46</v>
      </c>
      <c r="S64" s="123"/>
    </row>
    <row r="65" spans="1:19" s="90" customFormat="1" x14ac:dyDescent="0.2">
      <c r="A65" s="106" t="s">
        <v>135</v>
      </c>
      <c r="B65" s="107">
        <v>1090</v>
      </c>
      <c r="C65" s="108">
        <v>1125.98</v>
      </c>
      <c r="D65" s="109">
        <v>715</v>
      </c>
      <c r="E65" s="110">
        <v>1126.75</v>
      </c>
      <c r="F65" s="109">
        <v>251</v>
      </c>
      <c r="G65" s="110">
        <v>1124.2</v>
      </c>
      <c r="H65" s="109">
        <v>124</v>
      </c>
      <c r="I65" s="111">
        <v>1125.1500000000001</v>
      </c>
      <c r="J65" s="106" t="s">
        <v>135</v>
      </c>
      <c r="K65" s="119">
        <v>310</v>
      </c>
      <c r="L65" s="95">
        <v>1133.56</v>
      </c>
      <c r="M65" s="121"/>
      <c r="N65" s="92"/>
      <c r="O65" s="121">
        <v>256</v>
      </c>
      <c r="P65" s="92">
        <v>1133.1300000000001</v>
      </c>
      <c r="Q65" s="121">
        <v>54</v>
      </c>
      <c r="R65" s="122">
        <v>1135.6099999999999</v>
      </c>
      <c r="S65" s="123"/>
    </row>
    <row r="66" spans="1:19" s="90" customFormat="1" x14ac:dyDescent="0.2">
      <c r="A66" s="106" t="s">
        <v>136</v>
      </c>
      <c r="B66" s="107">
        <v>681</v>
      </c>
      <c r="C66" s="108">
        <v>1269.31</v>
      </c>
      <c r="D66" s="109">
        <v>519</v>
      </c>
      <c r="E66" s="110">
        <v>1271.79</v>
      </c>
      <c r="F66" s="109">
        <v>88</v>
      </c>
      <c r="G66" s="110">
        <v>1261.9100000000001</v>
      </c>
      <c r="H66" s="109">
        <v>74</v>
      </c>
      <c r="I66" s="111">
        <v>1260.6600000000001</v>
      </c>
      <c r="J66" s="106" t="s">
        <v>136</v>
      </c>
      <c r="K66" s="119">
        <v>249</v>
      </c>
      <c r="L66" s="95">
        <v>1269.94</v>
      </c>
      <c r="M66" s="121"/>
      <c r="N66" s="92"/>
      <c r="O66" s="121">
        <v>223</v>
      </c>
      <c r="P66" s="92">
        <v>1271.82</v>
      </c>
      <c r="Q66" s="121">
        <v>26</v>
      </c>
      <c r="R66" s="122">
        <v>1253.8599999999999</v>
      </c>
      <c r="S66" s="123"/>
    </row>
    <row r="67" spans="1:19" s="90" customFormat="1" x14ac:dyDescent="0.2">
      <c r="A67" s="106" t="s">
        <v>137</v>
      </c>
      <c r="B67" s="107">
        <v>410</v>
      </c>
      <c r="C67" s="108">
        <v>1417.99</v>
      </c>
      <c r="D67" s="109">
        <v>326</v>
      </c>
      <c r="E67" s="110">
        <v>1419.05</v>
      </c>
      <c r="F67" s="109">
        <v>43</v>
      </c>
      <c r="G67" s="110">
        <v>1421.82</v>
      </c>
      <c r="H67" s="109">
        <v>41</v>
      </c>
      <c r="I67" s="111">
        <v>1405.53</v>
      </c>
      <c r="J67" s="106" t="s">
        <v>137</v>
      </c>
      <c r="K67" s="119">
        <v>156</v>
      </c>
      <c r="L67" s="95">
        <v>1423.22</v>
      </c>
      <c r="M67" s="121"/>
      <c r="N67" s="92"/>
      <c r="O67" s="121">
        <v>141</v>
      </c>
      <c r="P67" s="92">
        <v>1422.36</v>
      </c>
      <c r="Q67" s="121">
        <v>15</v>
      </c>
      <c r="R67" s="122">
        <v>1431.33</v>
      </c>
      <c r="S67" s="123"/>
    </row>
    <row r="68" spans="1:19" s="90" customFormat="1" x14ac:dyDescent="0.2">
      <c r="A68" s="106" t="s">
        <v>134</v>
      </c>
      <c r="B68" s="107">
        <v>582</v>
      </c>
      <c r="C68" s="108">
        <v>1790.01</v>
      </c>
      <c r="D68" s="109">
        <v>409</v>
      </c>
      <c r="E68" s="110">
        <v>1787.28</v>
      </c>
      <c r="F68" s="109">
        <v>96</v>
      </c>
      <c r="G68" s="110">
        <v>1830.33</v>
      </c>
      <c r="H68" s="109">
        <v>77</v>
      </c>
      <c r="I68" s="111">
        <v>1754.25</v>
      </c>
      <c r="J68" s="106" t="s">
        <v>134</v>
      </c>
      <c r="K68" s="119">
        <v>191</v>
      </c>
      <c r="L68" s="95">
        <v>1699.8</v>
      </c>
      <c r="M68" s="121"/>
      <c r="N68" s="92"/>
      <c r="O68" s="121">
        <v>171</v>
      </c>
      <c r="P68" s="92">
        <v>1699.33</v>
      </c>
      <c r="Q68" s="121">
        <v>20</v>
      </c>
      <c r="R68" s="122">
        <v>1703.82</v>
      </c>
      <c r="S68" s="123"/>
    </row>
    <row r="69" spans="1:19" s="90" customFormat="1" x14ac:dyDescent="0.2">
      <c r="A69" s="116" t="s">
        <v>1</v>
      </c>
      <c r="B69" s="117">
        <v>16287</v>
      </c>
      <c r="C69" s="118">
        <v>834.78</v>
      </c>
      <c r="D69" s="117">
        <v>7312</v>
      </c>
      <c r="E69" s="118">
        <v>927.47</v>
      </c>
      <c r="F69" s="117">
        <v>7572</v>
      </c>
      <c r="G69" s="118">
        <v>737.92</v>
      </c>
      <c r="H69" s="117">
        <v>1403</v>
      </c>
      <c r="I69" s="118">
        <v>874.44</v>
      </c>
      <c r="J69" s="116" t="s">
        <v>1</v>
      </c>
      <c r="K69" s="125">
        <v>7606</v>
      </c>
      <c r="L69" s="126">
        <v>693.61</v>
      </c>
      <c r="M69" s="125"/>
      <c r="N69" s="126"/>
      <c r="O69" s="125">
        <v>6409</v>
      </c>
      <c r="P69" s="126">
        <v>697.14</v>
      </c>
      <c r="Q69" s="125">
        <v>1197</v>
      </c>
      <c r="R69" s="126">
        <v>674.7</v>
      </c>
      <c r="S69" s="123"/>
    </row>
    <row r="70" spans="1:19" s="22" customFormat="1" ht="11.25" customHeight="1" x14ac:dyDescent="0.2">
      <c r="A70" s="61"/>
      <c r="B70" s="21"/>
      <c r="C70" s="9"/>
      <c r="D70" s="9"/>
      <c r="E70" s="47"/>
      <c r="F70" s="23"/>
      <c r="G70" s="11"/>
      <c r="H70" s="23"/>
      <c r="I70" s="11"/>
      <c r="J70" s="61"/>
      <c r="K70" s="21"/>
      <c r="L70" s="9"/>
      <c r="M70" s="9"/>
      <c r="N70" s="47"/>
      <c r="O70" s="23"/>
      <c r="P70" s="11"/>
      <c r="Q70" s="23"/>
      <c r="R70" s="11"/>
    </row>
    <row r="71" spans="1:19" s="22" customFormat="1" ht="7.5" customHeight="1" x14ac:dyDescent="0.2">
      <c r="A71" s="271"/>
      <c r="B71" s="271"/>
      <c r="C71" s="271"/>
      <c r="D71" s="271"/>
      <c r="E71" s="271"/>
      <c r="F71" s="271"/>
      <c r="G71" s="271"/>
      <c r="H71" s="133"/>
      <c r="I71" s="133"/>
      <c r="J71" s="272"/>
      <c r="K71" s="272"/>
      <c r="L71" s="272"/>
      <c r="M71" s="272"/>
      <c r="N71" s="272"/>
      <c r="O71" s="272"/>
      <c r="P71" s="272"/>
      <c r="Q71" s="23"/>
      <c r="R71" s="11"/>
    </row>
    <row r="72" spans="1:19" ht="10.5" customHeight="1" x14ac:dyDescent="0.2">
      <c r="A72" s="96"/>
      <c r="B72" s="2"/>
      <c r="C72" s="45"/>
      <c r="D72" s="2"/>
      <c r="E72" s="45"/>
      <c r="F72" s="2"/>
      <c r="G72" s="45"/>
      <c r="H72" s="2"/>
      <c r="I72" s="45"/>
      <c r="J72" s="96"/>
      <c r="K72" s="2"/>
      <c r="L72" s="45"/>
      <c r="M72" s="2"/>
      <c r="N72" s="45"/>
      <c r="O72" s="2"/>
      <c r="P72" s="45"/>
      <c r="Q72" s="2"/>
      <c r="R72" s="45"/>
    </row>
    <row r="73" spans="1:19" ht="7.5" customHeight="1" x14ac:dyDescent="0.2">
      <c r="A73" s="96"/>
      <c r="B73" s="19"/>
      <c r="C73" s="20"/>
      <c r="D73" s="19"/>
      <c r="E73" s="20"/>
      <c r="F73" s="19"/>
      <c r="G73" s="20"/>
      <c r="H73" s="19"/>
      <c r="I73" s="20"/>
      <c r="J73" s="96"/>
      <c r="K73" s="6"/>
      <c r="L73" s="46"/>
      <c r="M73" s="6"/>
      <c r="N73" s="46"/>
      <c r="O73" s="6"/>
      <c r="P73" s="46"/>
      <c r="Q73" s="6"/>
      <c r="R73" s="46"/>
    </row>
    <row r="74" spans="1:19" ht="10.5" customHeight="1" x14ac:dyDescent="0.2">
      <c r="A74" s="60"/>
      <c r="B74" s="6"/>
      <c r="C74" s="46"/>
      <c r="D74" s="6"/>
      <c r="E74" s="46"/>
      <c r="F74" s="6"/>
      <c r="G74" s="46"/>
      <c r="H74" s="6"/>
      <c r="I74" s="46"/>
      <c r="J74" s="60"/>
      <c r="K74" s="6"/>
      <c r="L74" s="46"/>
      <c r="M74" s="6"/>
      <c r="N74" s="46"/>
      <c r="O74" s="6"/>
      <c r="P74" s="46"/>
      <c r="Q74" s="6"/>
      <c r="R74" s="46"/>
    </row>
    <row r="75" spans="1:19" x14ac:dyDescent="0.2">
      <c r="A75" s="287"/>
      <c r="B75" s="287"/>
      <c r="C75" s="287"/>
      <c r="D75" s="287"/>
      <c r="E75" s="287"/>
      <c r="F75" s="287"/>
      <c r="G75" s="287"/>
      <c r="H75" s="6"/>
      <c r="I75" s="46"/>
      <c r="J75" s="287"/>
      <c r="K75" s="287"/>
      <c r="L75" s="287"/>
      <c r="M75" s="287"/>
      <c r="N75" s="287"/>
      <c r="O75" s="287"/>
      <c r="P75" s="287"/>
      <c r="Q75" s="6"/>
      <c r="R75" s="46"/>
    </row>
    <row r="76" spans="1:19" ht="8.25" customHeight="1" x14ac:dyDescent="0.2">
      <c r="A76" s="287"/>
      <c r="B76" s="287"/>
      <c r="C76" s="287"/>
      <c r="D76" s="287"/>
      <c r="E76" s="287"/>
      <c r="F76" s="287"/>
      <c r="G76" s="287"/>
      <c r="H76" s="6"/>
      <c r="I76" s="46"/>
      <c r="J76" s="287"/>
      <c r="K76" s="287"/>
      <c r="L76" s="287"/>
      <c r="M76" s="287"/>
      <c r="N76" s="287"/>
      <c r="O76" s="287"/>
      <c r="P76" s="287"/>
      <c r="Q76" s="6"/>
      <c r="R76" s="46"/>
    </row>
    <row r="77" spans="1:19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19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19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19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  <row r="83" spans="1:18" x14ac:dyDescent="0.2">
      <c r="A83" s="6"/>
      <c r="B83" s="6"/>
      <c r="C83" s="46"/>
      <c r="D83" s="6"/>
      <c r="E83" s="46"/>
      <c r="F83" s="6"/>
      <c r="G83" s="46"/>
      <c r="H83" s="6"/>
      <c r="I83" s="46"/>
      <c r="J83" s="6"/>
      <c r="K83" s="6"/>
      <c r="L83" s="46"/>
      <c r="M83" s="6"/>
      <c r="N83" s="46"/>
      <c r="O83" s="6"/>
      <c r="P83" s="46"/>
      <c r="Q83" s="6"/>
      <c r="R83" s="46"/>
    </row>
  </sheetData>
  <mergeCells count="52">
    <mergeCell ref="A75:G76"/>
    <mergeCell ref="J75:P76"/>
    <mergeCell ref="A39:G40"/>
    <mergeCell ref="J39:P40"/>
    <mergeCell ref="A6:I6"/>
    <mergeCell ref="J6:R6"/>
    <mergeCell ref="A7:I7"/>
    <mergeCell ref="J7:R7"/>
    <mergeCell ref="A8:I8"/>
    <mergeCell ref="J8:R8"/>
    <mergeCell ref="A41:I41"/>
    <mergeCell ref="J41:R41"/>
    <mergeCell ref="J9:R9"/>
    <mergeCell ref="A10:I10"/>
    <mergeCell ref="J11:R11"/>
    <mergeCell ref="B13:I13"/>
    <mergeCell ref="A35:G35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M49:N49"/>
    <mergeCell ref="O49:P49"/>
    <mergeCell ref="Q49:R49"/>
    <mergeCell ref="J45:R45"/>
    <mergeCell ref="A42:I42"/>
    <mergeCell ref="J42:R42"/>
    <mergeCell ref="A43:I43"/>
    <mergeCell ref="J43:R43"/>
    <mergeCell ref="A44:I44"/>
    <mergeCell ref="J44:R44"/>
    <mergeCell ref="A71:G71"/>
    <mergeCell ref="J71:P71"/>
    <mergeCell ref="J35:P35"/>
    <mergeCell ref="J13:J15"/>
    <mergeCell ref="A48:A50"/>
    <mergeCell ref="J48:J50"/>
    <mergeCell ref="A46:I46"/>
    <mergeCell ref="J46:R46"/>
    <mergeCell ref="B48:I48"/>
    <mergeCell ref="K48:R48"/>
    <mergeCell ref="B49:C49"/>
    <mergeCell ref="D49:E49"/>
    <mergeCell ref="F49:G49"/>
    <mergeCell ref="H49:I49"/>
    <mergeCell ref="K49:L49"/>
    <mergeCell ref="A13:A15"/>
  </mergeCells>
  <pageMargins left="0.59055118110236227" right="0.39370078740157483" top="0.39370078740157483" bottom="0.19685039370078741" header="0.31496062992125984" footer="0.31496062992125984"/>
  <pageSetup paperSize="9" scale="87" fitToWidth="0" orientation="portrait" r:id="rId1"/>
  <colBreaks count="1" manualBreakCount="1">
    <brk id="9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5.75" customHeight="1" x14ac:dyDescent="0.2"/>
    <row r="6" spans="1:23" ht="12.75" x14ac:dyDescent="0.2">
      <c r="A6" s="282" t="s">
        <v>16</v>
      </c>
      <c r="B6" s="282"/>
      <c r="C6" s="282"/>
      <c r="D6" s="282"/>
      <c r="E6" s="282"/>
      <c r="F6" s="282"/>
      <c r="G6" s="282"/>
      <c r="H6" s="282"/>
      <c r="I6" s="282"/>
      <c r="J6" s="282" t="s">
        <v>17</v>
      </c>
      <c r="K6" s="282"/>
      <c r="L6" s="282"/>
      <c r="M6" s="282"/>
      <c r="N6" s="282"/>
      <c r="O6" s="282"/>
      <c r="P6" s="282"/>
      <c r="Q6" s="282"/>
      <c r="R6" s="282"/>
    </row>
    <row r="7" spans="1:23" ht="12.75" x14ac:dyDescent="0.2">
      <c r="A7" s="282" t="s">
        <v>15</v>
      </c>
      <c r="B7" s="282"/>
      <c r="C7" s="282"/>
      <c r="D7" s="282"/>
      <c r="E7" s="282"/>
      <c r="F7" s="282"/>
      <c r="G7" s="282"/>
      <c r="H7" s="282"/>
      <c r="I7" s="282"/>
      <c r="J7" s="282" t="s">
        <v>15</v>
      </c>
      <c r="K7" s="282"/>
      <c r="L7" s="282"/>
      <c r="M7" s="282"/>
      <c r="N7" s="282"/>
      <c r="O7" s="282"/>
      <c r="P7" s="282"/>
      <c r="Q7" s="282"/>
      <c r="R7" s="282"/>
    </row>
    <row r="8" spans="1:23" ht="12.75" x14ac:dyDescent="0.2">
      <c r="A8" s="288" t="s">
        <v>43</v>
      </c>
      <c r="B8" s="288"/>
      <c r="C8" s="288"/>
      <c r="D8" s="288"/>
      <c r="E8" s="288"/>
      <c r="F8" s="288"/>
      <c r="G8" s="288"/>
      <c r="H8" s="288"/>
      <c r="I8" s="288"/>
      <c r="J8" s="282" t="s">
        <v>41</v>
      </c>
      <c r="K8" s="282"/>
      <c r="L8" s="282"/>
      <c r="M8" s="282"/>
      <c r="N8" s="282"/>
      <c r="O8" s="282"/>
      <c r="P8" s="282"/>
      <c r="Q8" s="282"/>
      <c r="R8" s="282"/>
    </row>
    <row r="9" spans="1:23" ht="12.75" x14ac:dyDescent="0.2">
      <c r="A9" s="288" t="s">
        <v>47</v>
      </c>
      <c r="B9" s="288"/>
      <c r="C9" s="288"/>
      <c r="D9" s="288"/>
      <c r="E9" s="288"/>
      <c r="F9" s="288"/>
      <c r="G9" s="288"/>
      <c r="H9" s="288"/>
      <c r="I9" s="288"/>
      <c r="J9" s="282" t="s">
        <v>44</v>
      </c>
      <c r="K9" s="282"/>
      <c r="L9" s="282"/>
      <c r="M9" s="282"/>
      <c r="N9" s="282"/>
      <c r="O9" s="282"/>
      <c r="P9" s="282"/>
      <c r="Q9" s="282"/>
      <c r="R9" s="282"/>
    </row>
    <row r="10" spans="1:23" ht="12.75" x14ac:dyDescent="0.2">
      <c r="A10" s="276" t="str">
        <f>'u KOLOVOZU 2025.-prema svotama'!A10:I10</f>
        <v>za srpanj 2025. (isplata u kolovozu 2025.)</v>
      </c>
      <c r="B10" s="276"/>
      <c r="C10" s="276"/>
      <c r="D10" s="276"/>
      <c r="E10" s="276"/>
      <c r="F10" s="276"/>
      <c r="G10" s="276"/>
      <c r="H10" s="276"/>
      <c r="I10" s="276"/>
      <c r="J10" s="288" t="s">
        <v>47</v>
      </c>
      <c r="K10" s="288"/>
      <c r="L10" s="288"/>
      <c r="M10" s="288"/>
      <c r="N10" s="288"/>
      <c r="O10" s="288"/>
      <c r="P10" s="288"/>
      <c r="Q10" s="288"/>
      <c r="R10" s="288"/>
    </row>
    <row r="11" spans="1:23" ht="12" customHeight="1" x14ac:dyDescent="0.2">
      <c r="J11" s="276" t="str">
        <f>A10</f>
        <v>za srpanj 2025. (isplata u kolovozu 2025.)</v>
      </c>
      <c r="K11" s="276"/>
      <c r="L11" s="276"/>
      <c r="M11" s="276"/>
      <c r="N11" s="276"/>
      <c r="O11" s="276"/>
      <c r="P11" s="276"/>
      <c r="Q11" s="276"/>
      <c r="R11" s="276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73" t="s">
        <v>89</v>
      </c>
      <c r="B13" s="284" t="s">
        <v>6</v>
      </c>
      <c r="C13" s="285"/>
      <c r="D13" s="285"/>
      <c r="E13" s="285"/>
      <c r="F13" s="285"/>
      <c r="G13" s="285"/>
      <c r="H13" s="285"/>
      <c r="I13" s="286"/>
      <c r="J13" s="273" t="s">
        <v>89</v>
      </c>
      <c r="K13" s="284" t="s">
        <v>6</v>
      </c>
      <c r="L13" s="285"/>
      <c r="M13" s="285"/>
      <c r="N13" s="285"/>
      <c r="O13" s="285"/>
      <c r="P13" s="285"/>
      <c r="Q13" s="285"/>
      <c r="R13" s="286"/>
    </row>
    <row r="14" spans="1:23" x14ac:dyDescent="0.2">
      <c r="A14" s="274"/>
      <c r="B14" s="284" t="s">
        <v>1</v>
      </c>
      <c r="C14" s="286"/>
      <c r="D14" s="284" t="s">
        <v>7</v>
      </c>
      <c r="E14" s="286"/>
      <c r="F14" s="284" t="s">
        <v>45</v>
      </c>
      <c r="G14" s="286"/>
      <c r="H14" s="284" t="s">
        <v>8</v>
      </c>
      <c r="I14" s="286"/>
      <c r="J14" s="274"/>
      <c r="K14" s="284" t="s">
        <v>1</v>
      </c>
      <c r="L14" s="286"/>
      <c r="M14" s="284" t="s">
        <v>71</v>
      </c>
      <c r="N14" s="286"/>
      <c r="O14" s="284" t="s">
        <v>45</v>
      </c>
      <c r="P14" s="286"/>
      <c r="Q14" s="284" t="s">
        <v>8</v>
      </c>
      <c r="R14" s="286"/>
    </row>
    <row r="15" spans="1:23" ht="30.75" customHeight="1" x14ac:dyDescent="0.2">
      <c r="A15" s="275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75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72</v>
      </c>
      <c r="B17" s="107">
        <v>1605</v>
      </c>
      <c r="C17" s="108">
        <v>52.22</v>
      </c>
      <c r="D17" s="109">
        <v>687</v>
      </c>
      <c r="E17" s="110">
        <v>52.68</v>
      </c>
      <c r="F17" s="109">
        <v>629</v>
      </c>
      <c r="G17" s="110">
        <v>53.54</v>
      </c>
      <c r="H17" s="109">
        <v>289</v>
      </c>
      <c r="I17" s="111">
        <v>48.25</v>
      </c>
      <c r="J17" s="106" t="s">
        <v>72</v>
      </c>
      <c r="K17" s="107" t="s">
        <v>166</v>
      </c>
      <c r="L17" s="112" t="s">
        <v>167</v>
      </c>
      <c r="M17" s="109" t="s">
        <v>166</v>
      </c>
      <c r="N17" s="110" t="s">
        <v>167</v>
      </c>
      <c r="O17" s="109" t="s">
        <v>166</v>
      </c>
      <c r="P17" s="113" t="s">
        <v>167</v>
      </c>
      <c r="Q17" s="109" t="s">
        <v>166</v>
      </c>
      <c r="R17" s="111" t="s">
        <v>167</v>
      </c>
      <c r="W17" s="97"/>
    </row>
    <row r="18" spans="1:23" s="90" customFormat="1" x14ac:dyDescent="0.2">
      <c r="A18" s="106" t="s">
        <v>73</v>
      </c>
      <c r="B18" s="107">
        <v>2889</v>
      </c>
      <c r="C18" s="112">
        <v>110.58</v>
      </c>
      <c r="D18" s="109">
        <v>574</v>
      </c>
      <c r="E18" s="110">
        <v>108.66</v>
      </c>
      <c r="F18" s="109">
        <v>1204</v>
      </c>
      <c r="G18" s="110">
        <v>105.98</v>
      </c>
      <c r="H18" s="109">
        <v>1111</v>
      </c>
      <c r="I18" s="111">
        <v>116.56</v>
      </c>
      <c r="J18" s="106" t="s">
        <v>73</v>
      </c>
      <c r="K18" s="107" t="s">
        <v>166</v>
      </c>
      <c r="L18" s="112" t="s">
        <v>167</v>
      </c>
      <c r="M18" s="109" t="s">
        <v>166</v>
      </c>
      <c r="N18" s="110" t="s">
        <v>167</v>
      </c>
      <c r="O18" s="109" t="s">
        <v>166</v>
      </c>
      <c r="P18" s="110" t="s">
        <v>167</v>
      </c>
      <c r="Q18" s="109" t="s">
        <v>166</v>
      </c>
      <c r="R18" s="111" t="s">
        <v>167</v>
      </c>
      <c r="W18" s="131">
        <f>C34-'u KOLOVOZU'!F21</f>
        <v>0</v>
      </c>
    </row>
    <row r="19" spans="1:23" s="90" customFormat="1" x14ac:dyDescent="0.2">
      <c r="A19" s="106" t="s">
        <v>74</v>
      </c>
      <c r="B19" s="107">
        <v>12459</v>
      </c>
      <c r="C19" s="112">
        <v>172.94</v>
      </c>
      <c r="D19" s="109">
        <v>4855</v>
      </c>
      <c r="E19" s="110">
        <v>169.72</v>
      </c>
      <c r="F19" s="109">
        <v>2284</v>
      </c>
      <c r="G19" s="110">
        <v>174.73</v>
      </c>
      <c r="H19" s="109">
        <v>5320</v>
      </c>
      <c r="I19" s="111">
        <v>175.12</v>
      </c>
      <c r="J19" s="106" t="s">
        <v>74</v>
      </c>
      <c r="K19" s="107">
        <v>12</v>
      </c>
      <c r="L19" s="112">
        <v>175.92</v>
      </c>
      <c r="M19" s="109">
        <v>3</v>
      </c>
      <c r="N19" s="110">
        <v>179.66</v>
      </c>
      <c r="O19" s="109">
        <v>9</v>
      </c>
      <c r="P19" s="110">
        <v>174.68</v>
      </c>
      <c r="Q19" s="109" t="s">
        <v>166</v>
      </c>
      <c r="R19" s="111" t="s">
        <v>167</v>
      </c>
      <c r="W19" s="97"/>
    </row>
    <row r="20" spans="1:23" s="90" customFormat="1" x14ac:dyDescent="0.2">
      <c r="A20" s="106" t="s">
        <v>75</v>
      </c>
      <c r="B20" s="107">
        <v>53820</v>
      </c>
      <c r="C20" s="112">
        <v>237.49</v>
      </c>
      <c r="D20" s="109">
        <v>29475</v>
      </c>
      <c r="E20" s="110">
        <v>236.84</v>
      </c>
      <c r="F20" s="109">
        <v>6022</v>
      </c>
      <c r="G20" s="110">
        <v>238.84</v>
      </c>
      <c r="H20" s="109">
        <v>18323</v>
      </c>
      <c r="I20" s="111">
        <v>238.1</v>
      </c>
      <c r="J20" s="106" t="s">
        <v>75</v>
      </c>
      <c r="K20" s="107">
        <v>32</v>
      </c>
      <c r="L20" s="112">
        <v>245.1</v>
      </c>
      <c r="M20" s="109">
        <v>4</v>
      </c>
      <c r="N20" s="110">
        <v>240.42</v>
      </c>
      <c r="O20" s="109">
        <v>24</v>
      </c>
      <c r="P20" s="110">
        <v>244.56</v>
      </c>
      <c r="Q20" s="109">
        <v>4</v>
      </c>
      <c r="R20" s="111">
        <v>253.04</v>
      </c>
      <c r="W20" s="97"/>
    </row>
    <row r="21" spans="1:23" s="90" customFormat="1" x14ac:dyDescent="0.2">
      <c r="A21" s="106" t="s">
        <v>76</v>
      </c>
      <c r="B21" s="107">
        <v>63540</v>
      </c>
      <c r="C21" s="112">
        <v>304.8</v>
      </c>
      <c r="D21" s="109">
        <v>36146</v>
      </c>
      <c r="E21" s="110">
        <v>303.7</v>
      </c>
      <c r="F21" s="109">
        <v>11167</v>
      </c>
      <c r="G21" s="110">
        <v>308.10000000000002</v>
      </c>
      <c r="H21" s="109">
        <v>16227</v>
      </c>
      <c r="I21" s="111">
        <v>304.99</v>
      </c>
      <c r="J21" s="106" t="s">
        <v>76</v>
      </c>
      <c r="K21" s="107">
        <v>68</v>
      </c>
      <c r="L21" s="112">
        <v>309.83</v>
      </c>
      <c r="M21" s="109">
        <v>1</v>
      </c>
      <c r="N21" s="110">
        <v>275.3</v>
      </c>
      <c r="O21" s="109">
        <v>59</v>
      </c>
      <c r="P21" s="110">
        <v>309.77999999999997</v>
      </c>
      <c r="Q21" s="109">
        <v>8</v>
      </c>
      <c r="R21" s="111">
        <v>314.57</v>
      </c>
      <c r="W21" s="97"/>
    </row>
    <row r="22" spans="1:23" s="90" customFormat="1" x14ac:dyDescent="0.2">
      <c r="A22" s="106" t="s">
        <v>77</v>
      </c>
      <c r="B22" s="107">
        <v>80390</v>
      </c>
      <c r="C22" s="112">
        <v>369.93</v>
      </c>
      <c r="D22" s="109">
        <v>49526</v>
      </c>
      <c r="E22" s="110">
        <v>369.84</v>
      </c>
      <c r="F22" s="109">
        <v>15349</v>
      </c>
      <c r="G22" s="110">
        <v>369.82</v>
      </c>
      <c r="H22" s="109">
        <v>15515</v>
      </c>
      <c r="I22" s="111">
        <v>370.32</v>
      </c>
      <c r="J22" s="106" t="s">
        <v>77</v>
      </c>
      <c r="K22" s="107">
        <v>99</v>
      </c>
      <c r="L22" s="112">
        <v>372.12</v>
      </c>
      <c r="M22" s="109">
        <v>2</v>
      </c>
      <c r="N22" s="110">
        <v>368.29</v>
      </c>
      <c r="O22" s="109">
        <v>82</v>
      </c>
      <c r="P22" s="110">
        <v>372.29</v>
      </c>
      <c r="Q22" s="109">
        <v>15</v>
      </c>
      <c r="R22" s="111">
        <v>371.71</v>
      </c>
      <c r="W22" s="97"/>
    </row>
    <row r="23" spans="1:23" s="90" customFormat="1" x14ac:dyDescent="0.2">
      <c r="A23" s="106" t="s">
        <v>78</v>
      </c>
      <c r="B23" s="107">
        <v>125633</v>
      </c>
      <c r="C23" s="112">
        <v>436.01</v>
      </c>
      <c r="D23" s="109">
        <v>81759</v>
      </c>
      <c r="E23" s="110">
        <v>434.41</v>
      </c>
      <c r="F23" s="109">
        <v>17260</v>
      </c>
      <c r="G23" s="110">
        <v>434.64</v>
      </c>
      <c r="H23" s="109">
        <v>26614</v>
      </c>
      <c r="I23" s="111">
        <v>441.82</v>
      </c>
      <c r="J23" s="106" t="s">
        <v>78</v>
      </c>
      <c r="K23" s="107">
        <v>869</v>
      </c>
      <c r="L23" s="112">
        <v>448.61</v>
      </c>
      <c r="M23" s="109">
        <v>29</v>
      </c>
      <c r="N23" s="110">
        <v>447.38</v>
      </c>
      <c r="O23" s="109">
        <v>522</v>
      </c>
      <c r="P23" s="110">
        <v>451.37</v>
      </c>
      <c r="Q23" s="109">
        <v>318</v>
      </c>
      <c r="R23" s="111">
        <v>444.18</v>
      </c>
      <c r="W23" s="97"/>
    </row>
    <row r="24" spans="1:23" s="90" customFormat="1" x14ac:dyDescent="0.2">
      <c r="A24" s="106" t="s">
        <v>79</v>
      </c>
      <c r="B24" s="107">
        <v>109937</v>
      </c>
      <c r="C24" s="112">
        <v>503.79</v>
      </c>
      <c r="D24" s="109">
        <v>81586</v>
      </c>
      <c r="E24" s="110">
        <v>504.61</v>
      </c>
      <c r="F24" s="109">
        <v>9416</v>
      </c>
      <c r="G24" s="110">
        <v>500.52</v>
      </c>
      <c r="H24" s="109">
        <v>18935</v>
      </c>
      <c r="I24" s="111">
        <v>501.9</v>
      </c>
      <c r="J24" s="106" t="s">
        <v>79</v>
      </c>
      <c r="K24" s="107">
        <v>1676</v>
      </c>
      <c r="L24" s="112">
        <v>503.74</v>
      </c>
      <c r="M24" s="109">
        <v>11</v>
      </c>
      <c r="N24" s="110">
        <v>506.22</v>
      </c>
      <c r="O24" s="109">
        <v>1200</v>
      </c>
      <c r="P24" s="110">
        <v>502.34</v>
      </c>
      <c r="Q24" s="109">
        <v>465</v>
      </c>
      <c r="R24" s="111">
        <v>507.3</v>
      </c>
      <c r="W24" s="97"/>
    </row>
    <row r="25" spans="1:23" s="90" customFormat="1" x14ac:dyDescent="0.2">
      <c r="A25" s="106" t="s">
        <v>80</v>
      </c>
      <c r="B25" s="107">
        <v>99115</v>
      </c>
      <c r="C25" s="112">
        <v>572.04</v>
      </c>
      <c r="D25" s="109">
        <v>76982</v>
      </c>
      <c r="E25" s="110">
        <v>572.44000000000005</v>
      </c>
      <c r="F25" s="109">
        <v>9192</v>
      </c>
      <c r="G25" s="110">
        <v>573.59</v>
      </c>
      <c r="H25" s="109">
        <v>12941</v>
      </c>
      <c r="I25" s="111">
        <v>568.58000000000004</v>
      </c>
      <c r="J25" s="106" t="s">
        <v>80</v>
      </c>
      <c r="K25" s="107">
        <v>5397</v>
      </c>
      <c r="L25" s="112">
        <v>579.12</v>
      </c>
      <c r="M25" s="109">
        <v>2265</v>
      </c>
      <c r="N25" s="110">
        <v>583.02</v>
      </c>
      <c r="O25" s="109">
        <v>2742</v>
      </c>
      <c r="P25" s="110">
        <v>577.29999999999995</v>
      </c>
      <c r="Q25" s="109">
        <v>390</v>
      </c>
      <c r="R25" s="111">
        <v>569.22</v>
      </c>
      <c r="W25" s="97"/>
    </row>
    <row r="26" spans="1:23" s="90" customFormat="1" x14ac:dyDescent="0.2">
      <c r="A26" s="106" t="s">
        <v>81</v>
      </c>
      <c r="B26" s="107">
        <v>97970</v>
      </c>
      <c r="C26" s="112">
        <v>632.25</v>
      </c>
      <c r="D26" s="109">
        <v>81892</v>
      </c>
      <c r="E26" s="110">
        <v>632.26</v>
      </c>
      <c r="F26" s="109">
        <v>4692</v>
      </c>
      <c r="G26" s="110">
        <v>628.84</v>
      </c>
      <c r="H26" s="109">
        <v>11386</v>
      </c>
      <c r="I26" s="111">
        <v>633.62</v>
      </c>
      <c r="J26" s="106" t="s">
        <v>81</v>
      </c>
      <c r="K26" s="107">
        <v>5307</v>
      </c>
      <c r="L26" s="112">
        <v>630.85</v>
      </c>
      <c r="M26" s="109">
        <v>1482</v>
      </c>
      <c r="N26" s="110">
        <v>628.05999999999995</v>
      </c>
      <c r="O26" s="109">
        <v>3312</v>
      </c>
      <c r="P26" s="110">
        <v>631.92999999999995</v>
      </c>
      <c r="Q26" s="109">
        <v>513</v>
      </c>
      <c r="R26" s="111">
        <v>631.85</v>
      </c>
      <c r="W26" s="97"/>
    </row>
    <row r="27" spans="1:23" s="90" customFormat="1" x14ac:dyDescent="0.2">
      <c r="A27" s="106" t="s">
        <v>82</v>
      </c>
      <c r="B27" s="107">
        <v>119532</v>
      </c>
      <c r="C27" s="108">
        <v>729.05</v>
      </c>
      <c r="D27" s="109">
        <v>103028</v>
      </c>
      <c r="E27" s="110">
        <v>729.57</v>
      </c>
      <c r="F27" s="109">
        <v>3588</v>
      </c>
      <c r="G27" s="110">
        <v>722.04</v>
      </c>
      <c r="H27" s="109">
        <v>12916</v>
      </c>
      <c r="I27" s="111">
        <v>726.88</v>
      </c>
      <c r="J27" s="106" t="s">
        <v>82</v>
      </c>
      <c r="K27" s="107">
        <v>6831</v>
      </c>
      <c r="L27" s="108">
        <v>731.57</v>
      </c>
      <c r="M27" s="109">
        <v>979</v>
      </c>
      <c r="N27" s="110">
        <v>720.56</v>
      </c>
      <c r="O27" s="109">
        <v>5133</v>
      </c>
      <c r="P27" s="110">
        <v>733.14</v>
      </c>
      <c r="Q27" s="109">
        <v>719</v>
      </c>
      <c r="R27" s="111">
        <v>735.38</v>
      </c>
      <c r="W27" s="97"/>
    </row>
    <row r="28" spans="1:23" s="90" customFormat="1" x14ac:dyDescent="0.2">
      <c r="A28" s="106" t="s">
        <v>83</v>
      </c>
      <c r="B28" s="107">
        <v>72734</v>
      </c>
      <c r="C28" s="108">
        <v>859.65</v>
      </c>
      <c r="D28" s="109">
        <v>65197</v>
      </c>
      <c r="E28" s="110">
        <v>860.07</v>
      </c>
      <c r="F28" s="109">
        <v>1058</v>
      </c>
      <c r="G28" s="110">
        <v>855.89</v>
      </c>
      <c r="H28" s="109">
        <v>6479</v>
      </c>
      <c r="I28" s="111">
        <v>855.99</v>
      </c>
      <c r="J28" s="106" t="s">
        <v>83</v>
      </c>
      <c r="K28" s="107">
        <v>5674</v>
      </c>
      <c r="L28" s="108">
        <v>862.74</v>
      </c>
      <c r="M28" s="109">
        <v>233</v>
      </c>
      <c r="N28" s="110">
        <v>862.23</v>
      </c>
      <c r="O28" s="109">
        <v>4375</v>
      </c>
      <c r="P28" s="110">
        <v>862.44</v>
      </c>
      <c r="Q28" s="109">
        <v>1066</v>
      </c>
      <c r="R28" s="111">
        <v>864.07</v>
      </c>
      <c r="W28" s="97"/>
    </row>
    <row r="29" spans="1:23" s="90" customFormat="1" x14ac:dyDescent="0.2">
      <c r="A29" s="106" t="s">
        <v>84</v>
      </c>
      <c r="B29" s="107">
        <v>48780</v>
      </c>
      <c r="C29" s="108">
        <v>996.17</v>
      </c>
      <c r="D29" s="109">
        <v>44511</v>
      </c>
      <c r="E29" s="110">
        <v>996.44</v>
      </c>
      <c r="F29" s="109">
        <v>513</v>
      </c>
      <c r="G29" s="110">
        <v>990.13</v>
      </c>
      <c r="H29" s="109">
        <v>3756</v>
      </c>
      <c r="I29" s="111">
        <v>993.82</v>
      </c>
      <c r="J29" s="106" t="s">
        <v>84</v>
      </c>
      <c r="K29" s="107">
        <v>5037</v>
      </c>
      <c r="L29" s="108">
        <v>1000.17</v>
      </c>
      <c r="M29" s="109">
        <v>140</v>
      </c>
      <c r="N29" s="110">
        <v>995.52</v>
      </c>
      <c r="O29" s="109">
        <v>3854</v>
      </c>
      <c r="P29" s="110">
        <v>998.91</v>
      </c>
      <c r="Q29" s="109">
        <v>1043</v>
      </c>
      <c r="R29" s="111">
        <v>1005.48</v>
      </c>
      <c r="W29" s="97"/>
    </row>
    <row r="30" spans="1:23" s="90" customFormat="1" x14ac:dyDescent="0.2">
      <c r="A30" s="106" t="s">
        <v>135</v>
      </c>
      <c r="B30" s="107">
        <v>19500</v>
      </c>
      <c r="C30" s="108">
        <v>1128.7</v>
      </c>
      <c r="D30" s="109">
        <v>17053</v>
      </c>
      <c r="E30" s="110">
        <v>1128.56</v>
      </c>
      <c r="F30" s="109">
        <v>238</v>
      </c>
      <c r="G30" s="110">
        <v>1130.1400000000001</v>
      </c>
      <c r="H30" s="109">
        <v>2209</v>
      </c>
      <c r="I30" s="111">
        <v>1129.5899999999999</v>
      </c>
      <c r="J30" s="106" t="s">
        <v>135</v>
      </c>
      <c r="K30" s="107">
        <v>5979</v>
      </c>
      <c r="L30" s="108">
        <v>1130.08</v>
      </c>
      <c r="M30" s="109">
        <v>137</v>
      </c>
      <c r="N30" s="110">
        <v>1125.67</v>
      </c>
      <c r="O30" s="109">
        <v>4877</v>
      </c>
      <c r="P30" s="110">
        <v>1129.8800000000001</v>
      </c>
      <c r="Q30" s="109">
        <v>965</v>
      </c>
      <c r="R30" s="111">
        <v>1131.69</v>
      </c>
      <c r="W30" s="97"/>
    </row>
    <row r="31" spans="1:23" s="90" customFormat="1" x14ac:dyDescent="0.2">
      <c r="A31" s="106" t="s">
        <v>136</v>
      </c>
      <c r="B31" s="107">
        <v>13241</v>
      </c>
      <c r="C31" s="108">
        <v>1268.51</v>
      </c>
      <c r="D31" s="109">
        <v>11170</v>
      </c>
      <c r="E31" s="110">
        <v>1268.32</v>
      </c>
      <c r="F31" s="109">
        <v>149</v>
      </c>
      <c r="G31" s="110">
        <v>1269.95</v>
      </c>
      <c r="H31" s="109">
        <v>1922</v>
      </c>
      <c r="I31" s="111">
        <v>1269.52</v>
      </c>
      <c r="J31" s="106" t="s">
        <v>136</v>
      </c>
      <c r="K31" s="107">
        <v>4546</v>
      </c>
      <c r="L31" s="108">
        <v>1274.43</v>
      </c>
      <c r="M31" s="109">
        <v>71</v>
      </c>
      <c r="N31" s="110">
        <v>1269.0999999999999</v>
      </c>
      <c r="O31" s="109">
        <v>3429</v>
      </c>
      <c r="P31" s="110">
        <v>1274.21</v>
      </c>
      <c r="Q31" s="109">
        <v>1046</v>
      </c>
      <c r="R31" s="111">
        <v>1275.49</v>
      </c>
      <c r="W31" s="97"/>
    </row>
    <row r="32" spans="1:23" s="90" customFormat="1" x14ac:dyDescent="0.2">
      <c r="A32" s="106" t="s">
        <v>137</v>
      </c>
      <c r="B32" s="107">
        <v>7233</v>
      </c>
      <c r="C32" s="108">
        <v>1418.67</v>
      </c>
      <c r="D32" s="109">
        <v>6594</v>
      </c>
      <c r="E32" s="110">
        <v>1418.68</v>
      </c>
      <c r="F32" s="109">
        <v>72</v>
      </c>
      <c r="G32" s="110">
        <v>1408.81</v>
      </c>
      <c r="H32" s="109">
        <v>567</v>
      </c>
      <c r="I32" s="111">
        <v>1419.89</v>
      </c>
      <c r="J32" s="106" t="s">
        <v>137</v>
      </c>
      <c r="K32" s="107">
        <v>6566</v>
      </c>
      <c r="L32" s="108">
        <v>1406.82</v>
      </c>
      <c r="M32" s="109">
        <v>75</v>
      </c>
      <c r="N32" s="110">
        <v>1390.39</v>
      </c>
      <c r="O32" s="109">
        <v>5543</v>
      </c>
      <c r="P32" s="110">
        <v>1405.54</v>
      </c>
      <c r="Q32" s="109">
        <v>948</v>
      </c>
      <c r="R32" s="111">
        <v>1415.66</v>
      </c>
      <c r="W32" s="97"/>
    </row>
    <row r="33" spans="1:23" s="90" customFormat="1" x14ac:dyDescent="0.2">
      <c r="A33" s="106" t="s">
        <v>134</v>
      </c>
      <c r="B33" s="107">
        <v>12790</v>
      </c>
      <c r="C33" s="108">
        <v>1802.35</v>
      </c>
      <c r="D33" s="109">
        <v>12001</v>
      </c>
      <c r="E33" s="110">
        <v>1805.19</v>
      </c>
      <c r="F33" s="109">
        <v>80</v>
      </c>
      <c r="G33" s="110">
        <v>1702.14</v>
      </c>
      <c r="H33" s="109">
        <v>709</v>
      </c>
      <c r="I33" s="111">
        <v>1765.58</v>
      </c>
      <c r="J33" s="106" t="s">
        <v>134</v>
      </c>
      <c r="K33" s="107">
        <v>24135</v>
      </c>
      <c r="L33" s="108">
        <v>1883.73</v>
      </c>
      <c r="M33" s="109">
        <v>94</v>
      </c>
      <c r="N33" s="110">
        <v>1755.32</v>
      </c>
      <c r="O33" s="109">
        <v>16181</v>
      </c>
      <c r="P33" s="110">
        <v>1887.87</v>
      </c>
      <c r="Q33" s="109">
        <v>7860</v>
      </c>
      <c r="R33" s="111">
        <v>1876.74</v>
      </c>
      <c r="W33" s="97"/>
    </row>
    <row r="34" spans="1:23" s="90" customFormat="1" x14ac:dyDescent="0.2">
      <c r="A34" s="116" t="s">
        <v>1</v>
      </c>
      <c r="B34" s="117">
        <v>941168</v>
      </c>
      <c r="C34" s="118">
        <v>598.86</v>
      </c>
      <c r="D34" s="117">
        <v>703036</v>
      </c>
      <c r="E34" s="118">
        <v>639.73</v>
      </c>
      <c r="F34" s="117">
        <v>82913</v>
      </c>
      <c r="G34" s="118">
        <v>437.25</v>
      </c>
      <c r="H34" s="117">
        <v>155219</v>
      </c>
      <c r="I34" s="118">
        <v>500.11</v>
      </c>
      <c r="J34" s="116" t="s">
        <v>1</v>
      </c>
      <c r="K34" s="117">
        <v>72228</v>
      </c>
      <c r="L34" s="118">
        <v>1245.46</v>
      </c>
      <c r="M34" s="117">
        <v>5526</v>
      </c>
      <c r="N34" s="118">
        <v>693.39</v>
      </c>
      <c r="O34" s="117">
        <v>51342</v>
      </c>
      <c r="P34" s="118">
        <v>1249.95</v>
      </c>
      <c r="Q34" s="117">
        <v>15360</v>
      </c>
      <c r="R34" s="118">
        <v>1429.06</v>
      </c>
      <c r="W34" s="97"/>
    </row>
    <row r="35" spans="1:23" s="90" customFormat="1" ht="9" customHeight="1" x14ac:dyDescent="0.2">
      <c r="A35" s="283"/>
      <c r="B35" s="283"/>
      <c r="C35" s="283"/>
      <c r="D35" s="283"/>
      <c r="E35" s="283"/>
      <c r="F35" s="283"/>
      <c r="G35" s="283"/>
      <c r="H35" s="132"/>
      <c r="I35" s="108"/>
      <c r="J35" s="283"/>
      <c r="K35" s="283"/>
      <c r="L35" s="283"/>
      <c r="M35" s="283"/>
      <c r="N35" s="283"/>
      <c r="O35" s="283"/>
      <c r="P35" s="283"/>
      <c r="Q35" s="132"/>
      <c r="R35" s="108"/>
      <c r="W35" s="97"/>
    </row>
    <row r="36" spans="1:23" s="99" customFormat="1" ht="12" customHeight="1" x14ac:dyDescent="0.2">
      <c r="A36" s="96"/>
      <c r="B36" s="88"/>
      <c r="C36" s="88"/>
      <c r="D36" s="88"/>
      <c r="E36" s="88"/>
      <c r="F36" s="88"/>
      <c r="G36" s="88"/>
      <c r="H36" s="88"/>
      <c r="I36" s="98"/>
      <c r="J36" s="96"/>
      <c r="K36" s="88"/>
      <c r="L36" s="88"/>
      <c r="M36" s="88"/>
      <c r="N36" s="88"/>
      <c r="O36" s="88"/>
      <c r="P36" s="88"/>
      <c r="Q36" s="88"/>
      <c r="R36" s="98"/>
      <c r="W36" s="100"/>
    </row>
    <row r="37" spans="1:23" s="99" customFormat="1" ht="11.25" customHeight="1" x14ac:dyDescent="0.2">
      <c r="A37" s="96"/>
      <c r="B37" s="101"/>
      <c r="C37" s="102"/>
      <c r="D37" s="102"/>
      <c r="E37" s="103"/>
      <c r="F37" s="104"/>
      <c r="G37" s="105"/>
      <c r="H37" s="104"/>
      <c r="I37" s="105"/>
      <c r="J37" s="96"/>
      <c r="K37" s="101"/>
      <c r="L37" s="102"/>
      <c r="M37" s="102"/>
      <c r="N37" s="103"/>
      <c r="O37" s="104"/>
      <c r="P37" s="105"/>
      <c r="Q37" s="104"/>
      <c r="R37" s="105"/>
      <c r="W37" s="100"/>
    </row>
    <row r="38" spans="1:23" ht="9.75" customHeight="1" x14ac:dyDescent="0.2">
      <c r="A38" s="287"/>
      <c r="B38" s="287"/>
      <c r="C38" s="287"/>
      <c r="D38" s="287"/>
      <c r="E38" s="287"/>
      <c r="F38" s="287"/>
      <c r="G38" s="287"/>
      <c r="H38" s="62"/>
      <c r="I38" s="45"/>
      <c r="J38" s="287"/>
      <c r="K38" s="287"/>
      <c r="L38" s="287"/>
      <c r="M38" s="287"/>
      <c r="N38" s="287"/>
      <c r="O38" s="287"/>
      <c r="P38" s="287"/>
    </row>
    <row r="39" spans="1:23" ht="6.75" hidden="1" customHeight="1" x14ac:dyDescent="0.2">
      <c r="A39" s="287"/>
      <c r="B39" s="287"/>
      <c r="C39" s="287"/>
      <c r="D39" s="287"/>
      <c r="E39" s="287"/>
      <c r="F39" s="287"/>
      <c r="G39" s="287"/>
      <c r="H39" s="19"/>
      <c r="I39" s="20"/>
      <c r="J39" s="287"/>
      <c r="K39" s="287"/>
      <c r="L39" s="287"/>
      <c r="M39" s="287"/>
      <c r="N39" s="287"/>
      <c r="O39" s="287"/>
      <c r="P39" s="287"/>
    </row>
    <row r="40" spans="1:23" ht="12.75" x14ac:dyDescent="0.2">
      <c r="A40" s="282" t="s">
        <v>16</v>
      </c>
      <c r="B40" s="282"/>
      <c r="C40" s="282"/>
      <c r="D40" s="282"/>
      <c r="E40" s="282"/>
      <c r="F40" s="282"/>
      <c r="G40" s="282"/>
      <c r="H40" s="282"/>
      <c r="I40" s="282"/>
      <c r="J40" s="282" t="s">
        <v>18</v>
      </c>
      <c r="K40" s="282"/>
      <c r="L40" s="282"/>
      <c r="M40" s="282"/>
      <c r="N40" s="282"/>
      <c r="O40" s="282"/>
      <c r="P40" s="282"/>
      <c r="Q40" s="282"/>
      <c r="R40" s="282"/>
    </row>
    <row r="41" spans="1:23" ht="12.75" x14ac:dyDescent="0.2">
      <c r="A41" s="282" t="s">
        <v>15</v>
      </c>
      <c r="B41" s="282"/>
      <c r="C41" s="282"/>
      <c r="D41" s="282"/>
      <c r="E41" s="282"/>
      <c r="F41" s="282"/>
      <c r="G41" s="282"/>
      <c r="H41" s="282"/>
      <c r="I41" s="282"/>
      <c r="J41" s="282" t="s">
        <v>19</v>
      </c>
      <c r="K41" s="282"/>
      <c r="L41" s="282"/>
      <c r="M41" s="282"/>
      <c r="N41" s="282"/>
      <c r="O41" s="282"/>
      <c r="P41" s="282"/>
      <c r="Q41" s="282"/>
      <c r="R41" s="282"/>
    </row>
    <row r="42" spans="1:23" ht="12.75" x14ac:dyDescent="0.2">
      <c r="A42" s="282" t="s">
        <v>9</v>
      </c>
      <c r="B42" s="282"/>
      <c r="C42" s="282"/>
      <c r="D42" s="282"/>
      <c r="E42" s="282"/>
      <c r="F42" s="282"/>
      <c r="G42" s="282"/>
      <c r="H42" s="282"/>
      <c r="I42" s="282"/>
      <c r="J42" s="282" t="s">
        <v>49</v>
      </c>
      <c r="K42" s="282"/>
      <c r="L42" s="282"/>
      <c r="M42" s="282"/>
      <c r="N42" s="282"/>
      <c r="O42" s="282"/>
      <c r="P42" s="282"/>
      <c r="Q42" s="282"/>
      <c r="R42" s="282"/>
    </row>
    <row r="43" spans="1:23" ht="12.75" x14ac:dyDescent="0.2">
      <c r="A43" s="282" t="s">
        <v>46</v>
      </c>
      <c r="B43" s="282"/>
      <c r="C43" s="282"/>
      <c r="D43" s="282"/>
      <c r="E43" s="282"/>
      <c r="F43" s="282"/>
      <c r="G43" s="282"/>
      <c r="H43" s="282"/>
      <c r="I43" s="282"/>
      <c r="J43" s="282" t="s">
        <v>50</v>
      </c>
      <c r="K43" s="282"/>
      <c r="L43" s="282"/>
      <c r="M43" s="282"/>
      <c r="N43" s="282"/>
      <c r="O43" s="282"/>
      <c r="P43" s="282"/>
      <c r="Q43" s="282"/>
      <c r="R43" s="282"/>
    </row>
    <row r="44" spans="1:23" ht="12.75" x14ac:dyDescent="0.2">
      <c r="A44" s="288" t="s">
        <v>47</v>
      </c>
      <c r="B44" s="288"/>
      <c r="C44" s="288"/>
      <c r="D44" s="288"/>
      <c r="E44" s="288"/>
      <c r="F44" s="288"/>
      <c r="G44" s="288"/>
      <c r="H44" s="288"/>
      <c r="I44" s="288"/>
      <c r="J44" s="288" t="s">
        <v>47</v>
      </c>
      <c r="K44" s="288"/>
      <c r="L44" s="288"/>
      <c r="M44" s="288"/>
      <c r="N44" s="288"/>
      <c r="O44" s="288"/>
      <c r="P44" s="288"/>
      <c r="Q44" s="288"/>
      <c r="R44" s="288"/>
    </row>
    <row r="45" spans="1:23" ht="12.75" customHeight="1" x14ac:dyDescent="0.2">
      <c r="A45" s="276" t="str">
        <f>A10</f>
        <v>za srpanj 2025. (isplata u kolovozu 2025.)</v>
      </c>
      <c r="B45" s="276"/>
      <c r="C45" s="276"/>
      <c r="D45" s="276"/>
      <c r="E45" s="276"/>
      <c r="F45" s="276"/>
      <c r="G45" s="276"/>
      <c r="H45" s="276"/>
      <c r="I45" s="276"/>
      <c r="J45" s="276" t="str">
        <f>A10</f>
        <v>za srpanj 2025. (isplata u kolovozu 2025.)</v>
      </c>
      <c r="K45" s="276"/>
      <c r="L45" s="276"/>
      <c r="M45" s="276"/>
      <c r="N45" s="276"/>
      <c r="O45" s="276"/>
      <c r="P45" s="276"/>
      <c r="Q45" s="276"/>
      <c r="R45" s="276"/>
    </row>
    <row r="46" spans="1:23" ht="10.5" customHeight="1" x14ac:dyDescent="0.2">
      <c r="A46" s="18" t="s">
        <v>10</v>
      </c>
      <c r="E46" s="36" t="s">
        <v>11</v>
      </c>
      <c r="J46" s="18" t="s">
        <v>12</v>
      </c>
    </row>
    <row r="47" spans="1:23" ht="12" customHeight="1" x14ac:dyDescent="0.2">
      <c r="A47" s="273" t="s">
        <v>89</v>
      </c>
      <c r="B47" s="278" t="s">
        <v>6</v>
      </c>
      <c r="C47" s="279"/>
      <c r="D47" s="279"/>
      <c r="E47" s="279"/>
      <c r="F47" s="279"/>
      <c r="G47" s="279"/>
      <c r="H47" s="279"/>
      <c r="I47" s="280"/>
      <c r="J47" s="273" t="s">
        <v>89</v>
      </c>
      <c r="K47" s="278" t="s">
        <v>6</v>
      </c>
      <c r="L47" s="279"/>
      <c r="M47" s="279"/>
      <c r="N47" s="279"/>
      <c r="O47" s="279"/>
      <c r="P47" s="279"/>
      <c r="Q47" s="279"/>
      <c r="R47" s="280"/>
    </row>
    <row r="48" spans="1:23" x14ac:dyDescent="0.2">
      <c r="A48" s="274"/>
      <c r="B48" s="278" t="s">
        <v>1</v>
      </c>
      <c r="C48" s="280"/>
      <c r="D48" s="278" t="s">
        <v>7</v>
      </c>
      <c r="E48" s="280"/>
      <c r="F48" s="278" t="s">
        <v>45</v>
      </c>
      <c r="G48" s="280"/>
      <c r="H48" s="278" t="s">
        <v>8</v>
      </c>
      <c r="I48" s="280"/>
      <c r="J48" s="274"/>
      <c r="K48" s="278" t="s">
        <v>1</v>
      </c>
      <c r="L48" s="280"/>
      <c r="M48" s="278" t="s">
        <v>7</v>
      </c>
      <c r="N48" s="280"/>
      <c r="O48" s="278" t="s">
        <v>45</v>
      </c>
      <c r="P48" s="280"/>
      <c r="Q48" s="278" t="s">
        <v>8</v>
      </c>
      <c r="R48" s="280"/>
    </row>
    <row r="49" spans="1:23" ht="33" customHeight="1" x14ac:dyDescent="0.2">
      <c r="A49" s="275"/>
      <c r="B49" s="86" t="s">
        <v>13</v>
      </c>
      <c r="C49" s="84" t="s">
        <v>88</v>
      </c>
      <c r="D49" s="87" t="s">
        <v>13</v>
      </c>
      <c r="E49" s="84" t="s">
        <v>88</v>
      </c>
      <c r="F49" s="87" t="s">
        <v>13</v>
      </c>
      <c r="G49" s="84" t="s">
        <v>88</v>
      </c>
      <c r="H49" s="87" t="s">
        <v>14</v>
      </c>
      <c r="I49" s="84" t="s">
        <v>88</v>
      </c>
      <c r="J49" s="275"/>
      <c r="K49" s="86" t="s">
        <v>13</v>
      </c>
      <c r="L49" s="84" t="s">
        <v>88</v>
      </c>
      <c r="M49" s="87" t="s">
        <v>13</v>
      </c>
      <c r="N49" s="84" t="s">
        <v>88</v>
      </c>
      <c r="O49" s="87" t="s">
        <v>13</v>
      </c>
      <c r="P49" s="84" t="s">
        <v>88</v>
      </c>
      <c r="Q49" s="87" t="s">
        <v>14</v>
      </c>
      <c r="R49" s="84" t="s">
        <v>88</v>
      </c>
    </row>
    <row r="50" spans="1:23" s="129" customFormat="1" ht="9" customHeight="1" x14ac:dyDescent="0.2">
      <c r="A50" s="127">
        <v>0</v>
      </c>
      <c r="B50" s="128">
        <v>1</v>
      </c>
      <c r="C50" s="128">
        <v>2</v>
      </c>
      <c r="D50" s="128">
        <v>3</v>
      </c>
      <c r="E50" s="128">
        <v>4</v>
      </c>
      <c r="F50" s="128">
        <v>5</v>
      </c>
      <c r="G50" s="128">
        <v>6</v>
      </c>
      <c r="H50" s="128">
        <v>7</v>
      </c>
      <c r="I50" s="128">
        <v>8</v>
      </c>
      <c r="J50" s="127">
        <v>0</v>
      </c>
      <c r="K50" s="128">
        <v>1</v>
      </c>
      <c r="L50" s="128">
        <v>2</v>
      </c>
      <c r="M50" s="128">
        <v>3</v>
      </c>
      <c r="N50" s="128">
        <v>4</v>
      </c>
      <c r="O50" s="128">
        <v>5</v>
      </c>
      <c r="P50" s="128">
        <v>6</v>
      </c>
      <c r="Q50" s="128">
        <v>7</v>
      </c>
      <c r="R50" s="128">
        <v>8</v>
      </c>
      <c r="W50" s="130"/>
    </row>
    <row r="51" spans="1:23" s="90" customFormat="1" x14ac:dyDescent="0.2">
      <c r="A51" s="106" t="s">
        <v>72</v>
      </c>
      <c r="B51" s="119" t="s">
        <v>166</v>
      </c>
      <c r="C51" s="120" t="s">
        <v>167</v>
      </c>
      <c r="D51" s="121" t="s">
        <v>166</v>
      </c>
      <c r="E51" s="92" t="s">
        <v>167</v>
      </c>
      <c r="F51" s="121" t="s">
        <v>166</v>
      </c>
      <c r="G51" s="92" t="s">
        <v>167</v>
      </c>
      <c r="H51" s="121" t="s">
        <v>166</v>
      </c>
      <c r="I51" s="122" t="s">
        <v>167</v>
      </c>
      <c r="J51" s="106" t="s">
        <v>72</v>
      </c>
      <c r="K51" s="119">
        <v>17</v>
      </c>
      <c r="L51" s="95">
        <v>36.950000000000003</v>
      </c>
      <c r="M51" s="121"/>
      <c r="N51" s="92"/>
      <c r="O51" s="121">
        <v>16</v>
      </c>
      <c r="P51" s="92">
        <v>35.340000000000003</v>
      </c>
      <c r="Q51" s="121">
        <v>1</v>
      </c>
      <c r="R51" s="122">
        <v>62.75</v>
      </c>
      <c r="W51" s="97"/>
    </row>
    <row r="52" spans="1:23" s="90" customFormat="1" x14ac:dyDescent="0.2">
      <c r="A52" s="106" t="s">
        <v>73</v>
      </c>
      <c r="B52" s="119">
        <v>1</v>
      </c>
      <c r="C52" s="120">
        <v>136.88999999999999</v>
      </c>
      <c r="D52" s="121" t="s">
        <v>166</v>
      </c>
      <c r="E52" s="92" t="s">
        <v>167</v>
      </c>
      <c r="F52" s="121">
        <v>1</v>
      </c>
      <c r="G52" s="92">
        <v>136.88999999999999</v>
      </c>
      <c r="H52" s="121" t="s">
        <v>166</v>
      </c>
      <c r="I52" s="122" t="s">
        <v>167</v>
      </c>
      <c r="J52" s="106" t="s">
        <v>73</v>
      </c>
      <c r="K52" s="119">
        <v>52</v>
      </c>
      <c r="L52" s="95">
        <v>113.17</v>
      </c>
      <c r="M52" s="121"/>
      <c r="N52" s="92"/>
      <c r="O52" s="121">
        <v>46</v>
      </c>
      <c r="P52" s="92">
        <v>112.59</v>
      </c>
      <c r="Q52" s="121">
        <v>6</v>
      </c>
      <c r="R52" s="122">
        <v>117.61</v>
      </c>
      <c r="S52" s="123"/>
      <c r="W52" s="97"/>
    </row>
    <row r="53" spans="1:23" s="90" customFormat="1" x14ac:dyDescent="0.2">
      <c r="A53" s="106" t="s">
        <v>74</v>
      </c>
      <c r="B53" s="119">
        <v>15</v>
      </c>
      <c r="C53" s="120">
        <v>175.51</v>
      </c>
      <c r="D53" s="121" t="s">
        <v>166</v>
      </c>
      <c r="E53" s="92" t="s">
        <v>167</v>
      </c>
      <c r="F53" s="121">
        <v>14</v>
      </c>
      <c r="G53" s="92">
        <v>175.3</v>
      </c>
      <c r="H53" s="121">
        <v>1</v>
      </c>
      <c r="I53" s="122">
        <v>178.59</v>
      </c>
      <c r="J53" s="106" t="s">
        <v>74</v>
      </c>
      <c r="K53" s="119">
        <v>101</v>
      </c>
      <c r="L53" s="124">
        <v>175.5</v>
      </c>
      <c r="M53" s="121"/>
      <c r="N53" s="92"/>
      <c r="O53" s="121">
        <v>86</v>
      </c>
      <c r="P53" s="92">
        <v>174.92</v>
      </c>
      <c r="Q53" s="121">
        <v>15</v>
      </c>
      <c r="R53" s="122">
        <v>178.8</v>
      </c>
      <c r="S53" s="123"/>
      <c r="W53" s="97"/>
    </row>
    <row r="54" spans="1:23" s="90" customFormat="1" x14ac:dyDescent="0.2">
      <c r="A54" s="106" t="s">
        <v>75</v>
      </c>
      <c r="B54" s="119">
        <v>50</v>
      </c>
      <c r="C54" s="120">
        <v>241.88</v>
      </c>
      <c r="D54" s="121">
        <v>7</v>
      </c>
      <c r="E54" s="92">
        <v>262.74</v>
      </c>
      <c r="F54" s="121">
        <v>38</v>
      </c>
      <c r="G54" s="92">
        <v>237.98</v>
      </c>
      <c r="H54" s="121">
        <v>5</v>
      </c>
      <c r="I54" s="122">
        <v>242.32</v>
      </c>
      <c r="J54" s="106" t="s">
        <v>75</v>
      </c>
      <c r="K54" s="119">
        <v>190</v>
      </c>
      <c r="L54" s="124">
        <v>236.54</v>
      </c>
      <c r="M54" s="121"/>
      <c r="N54" s="92"/>
      <c r="O54" s="121">
        <v>142</v>
      </c>
      <c r="P54" s="92">
        <v>235.56</v>
      </c>
      <c r="Q54" s="121">
        <v>48</v>
      </c>
      <c r="R54" s="122">
        <v>239.45</v>
      </c>
      <c r="S54" s="123"/>
      <c r="W54" s="97"/>
    </row>
    <row r="55" spans="1:23" s="90" customFormat="1" x14ac:dyDescent="0.2">
      <c r="A55" s="106" t="s">
        <v>76</v>
      </c>
      <c r="B55" s="119">
        <v>188</v>
      </c>
      <c r="C55" s="120">
        <v>309.06</v>
      </c>
      <c r="D55" s="121">
        <v>88</v>
      </c>
      <c r="E55" s="92">
        <v>309.95</v>
      </c>
      <c r="F55" s="121">
        <v>92</v>
      </c>
      <c r="G55" s="92">
        <v>307.38</v>
      </c>
      <c r="H55" s="121">
        <v>8</v>
      </c>
      <c r="I55" s="122">
        <v>318.7</v>
      </c>
      <c r="J55" s="106" t="s">
        <v>76</v>
      </c>
      <c r="K55" s="119">
        <v>283</v>
      </c>
      <c r="L55" s="124">
        <v>312.8</v>
      </c>
      <c r="M55" s="121"/>
      <c r="N55" s="92"/>
      <c r="O55" s="121">
        <v>241</v>
      </c>
      <c r="P55" s="92">
        <v>312.68</v>
      </c>
      <c r="Q55" s="121">
        <v>42</v>
      </c>
      <c r="R55" s="122">
        <v>313.52</v>
      </c>
      <c r="S55" s="123"/>
      <c r="W55" s="97"/>
    </row>
    <row r="56" spans="1:23" s="90" customFormat="1" x14ac:dyDescent="0.2">
      <c r="A56" s="106" t="s">
        <v>77</v>
      </c>
      <c r="B56" s="119">
        <v>254</v>
      </c>
      <c r="C56" s="120">
        <v>371.95</v>
      </c>
      <c r="D56" s="121">
        <v>73</v>
      </c>
      <c r="E56" s="92">
        <v>370.91</v>
      </c>
      <c r="F56" s="121">
        <v>163</v>
      </c>
      <c r="G56" s="92">
        <v>373.34</v>
      </c>
      <c r="H56" s="121">
        <v>18</v>
      </c>
      <c r="I56" s="122">
        <v>363.58</v>
      </c>
      <c r="J56" s="106" t="s">
        <v>77</v>
      </c>
      <c r="K56" s="119">
        <v>478</v>
      </c>
      <c r="L56" s="124">
        <v>374.27</v>
      </c>
      <c r="M56" s="121"/>
      <c r="N56" s="92"/>
      <c r="O56" s="121">
        <v>334</v>
      </c>
      <c r="P56" s="92">
        <v>373.99</v>
      </c>
      <c r="Q56" s="121">
        <v>144</v>
      </c>
      <c r="R56" s="122">
        <v>374.91</v>
      </c>
      <c r="S56" s="123"/>
      <c r="W56" s="97"/>
    </row>
    <row r="57" spans="1:23" s="90" customFormat="1" x14ac:dyDescent="0.2">
      <c r="A57" s="106" t="s">
        <v>78</v>
      </c>
      <c r="B57" s="119">
        <v>358</v>
      </c>
      <c r="C57" s="120">
        <v>438.03</v>
      </c>
      <c r="D57" s="121">
        <v>57</v>
      </c>
      <c r="E57" s="92">
        <v>432.18</v>
      </c>
      <c r="F57" s="121">
        <v>270</v>
      </c>
      <c r="G57" s="92">
        <v>439.42</v>
      </c>
      <c r="H57" s="121">
        <v>31</v>
      </c>
      <c r="I57" s="122">
        <v>436.76</v>
      </c>
      <c r="J57" s="106" t="s">
        <v>78</v>
      </c>
      <c r="K57" s="119">
        <v>740</v>
      </c>
      <c r="L57" s="124">
        <v>436.85</v>
      </c>
      <c r="M57" s="121"/>
      <c r="N57" s="92"/>
      <c r="O57" s="121">
        <v>654</v>
      </c>
      <c r="P57" s="92">
        <v>437.29</v>
      </c>
      <c r="Q57" s="121">
        <v>86</v>
      </c>
      <c r="R57" s="122">
        <v>433.45</v>
      </c>
      <c r="S57" s="123"/>
      <c r="W57" s="97"/>
    </row>
    <row r="58" spans="1:23" s="90" customFormat="1" x14ac:dyDescent="0.2">
      <c r="A58" s="106" t="s">
        <v>79</v>
      </c>
      <c r="B58" s="119">
        <v>539</v>
      </c>
      <c r="C58" s="120">
        <v>510.22</v>
      </c>
      <c r="D58" s="121">
        <v>63</v>
      </c>
      <c r="E58" s="92">
        <v>515.54999999999995</v>
      </c>
      <c r="F58" s="121">
        <v>407</v>
      </c>
      <c r="G58" s="92">
        <v>509.13</v>
      </c>
      <c r="H58" s="121">
        <v>69</v>
      </c>
      <c r="I58" s="122">
        <v>511.75</v>
      </c>
      <c r="J58" s="106" t="s">
        <v>79</v>
      </c>
      <c r="K58" s="119">
        <v>987</v>
      </c>
      <c r="L58" s="124">
        <v>509.91</v>
      </c>
      <c r="M58" s="121"/>
      <c r="N58" s="92"/>
      <c r="O58" s="121">
        <v>893</v>
      </c>
      <c r="P58" s="92">
        <v>509.91</v>
      </c>
      <c r="Q58" s="121">
        <v>94</v>
      </c>
      <c r="R58" s="122">
        <v>509.92</v>
      </c>
      <c r="S58" s="123"/>
      <c r="W58" s="97">
        <f>K68-O68-Q68</f>
        <v>0</v>
      </c>
    </row>
    <row r="59" spans="1:23" s="90" customFormat="1" x14ac:dyDescent="0.2">
      <c r="A59" s="106" t="s">
        <v>80</v>
      </c>
      <c r="B59" s="119">
        <v>1117</v>
      </c>
      <c r="C59" s="120">
        <v>574.84</v>
      </c>
      <c r="D59" s="121">
        <v>324</v>
      </c>
      <c r="E59" s="92">
        <v>577.02</v>
      </c>
      <c r="F59" s="121">
        <v>695</v>
      </c>
      <c r="G59" s="92">
        <v>573.88</v>
      </c>
      <c r="H59" s="121">
        <v>98</v>
      </c>
      <c r="I59" s="122">
        <v>574.4</v>
      </c>
      <c r="J59" s="106" t="s">
        <v>80</v>
      </c>
      <c r="K59" s="119">
        <v>765</v>
      </c>
      <c r="L59" s="124">
        <v>566.21</v>
      </c>
      <c r="M59" s="121"/>
      <c r="N59" s="92"/>
      <c r="O59" s="121">
        <v>654</v>
      </c>
      <c r="P59" s="92">
        <v>564.33000000000004</v>
      </c>
      <c r="Q59" s="121">
        <v>111</v>
      </c>
      <c r="R59" s="122">
        <v>577.24</v>
      </c>
      <c r="S59" s="123"/>
      <c r="W59" s="97"/>
    </row>
    <row r="60" spans="1:23" s="90" customFormat="1" x14ac:dyDescent="0.2">
      <c r="A60" s="106" t="s">
        <v>81</v>
      </c>
      <c r="B60" s="119">
        <v>2502</v>
      </c>
      <c r="C60" s="120">
        <v>636.88</v>
      </c>
      <c r="D60" s="121">
        <v>849</v>
      </c>
      <c r="E60" s="92">
        <v>637.17999999999995</v>
      </c>
      <c r="F60" s="121">
        <v>1485</v>
      </c>
      <c r="G60" s="92">
        <v>636.54999999999995</v>
      </c>
      <c r="H60" s="121">
        <v>168</v>
      </c>
      <c r="I60" s="122">
        <v>638.38</v>
      </c>
      <c r="J60" s="106" t="s">
        <v>81</v>
      </c>
      <c r="K60" s="119">
        <v>724</v>
      </c>
      <c r="L60" s="124">
        <v>638.61</v>
      </c>
      <c r="M60" s="121"/>
      <c r="N60" s="92"/>
      <c r="O60" s="121">
        <v>611</v>
      </c>
      <c r="P60" s="92">
        <v>637.24</v>
      </c>
      <c r="Q60" s="121">
        <v>113</v>
      </c>
      <c r="R60" s="122">
        <v>645.99</v>
      </c>
      <c r="S60" s="123"/>
      <c r="W60" s="97"/>
    </row>
    <row r="61" spans="1:23" s="90" customFormat="1" x14ac:dyDescent="0.2">
      <c r="A61" s="106" t="s">
        <v>82</v>
      </c>
      <c r="B61" s="119">
        <v>3756</v>
      </c>
      <c r="C61" s="120">
        <v>727.57</v>
      </c>
      <c r="D61" s="121">
        <v>1458</v>
      </c>
      <c r="E61" s="92">
        <v>731.23</v>
      </c>
      <c r="F61" s="121">
        <v>2050</v>
      </c>
      <c r="G61" s="92">
        <v>724.56</v>
      </c>
      <c r="H61" s="121">
        <v>248</v>
      </c>
      <c r="I61" s="122">
        <v>730.9</v>
      </c>
      <c r="J61" s="106" t="s">
        <v>82</v>
      </c>
      <c r="K61" s="119">
        <v>909</v>
      </c>
      <c r="L61" s="95">
        <v>722.08</v>
      </c>
      <c r="M61" s="121"/>
      <c r="N61" s="92"/>
      <c r="O61" s="121">
        <v>747</v>
      </c>
      <c r="P61" s="92">
        <v>718.77</v>
      </c>
      <c r="Q61" s="121">
        <v>162</v>
      </c>
      <c r="R61" s="122">
        <v>737.3</v>
      </c>
      <c r="S61" s="123"/>
      <c r="W61" s="97"/>
    </row>
    <row r="62" spans="1:23" s="90" customFormat="1" x14ac:dyDescent="0.2">
      <c r="A62" s="106" t="s">
        <v>83</v>
      </c>
      <c r="B62" s="119">
        <v>2737</v>
      </c>
      <c r="C62" s="120">
        <v>862.11</v>
      </c>
      <c r="D62" s="121">
        <v>1272</v>
      </c>
      <c r="E62" s="92">
        <v>862.35</v>
      </c>
      <c r="F62" s="121">
        <v>1211</v>
      </c>
      <c r="G62" s="92">
        <v>862.27</v>
      </c>
      <c r="H62" s="121">
        <v>254</v>
      </c>
      <c r="I62" s="122">
        <v>860.14</v>
      </c>
      <c r="J62" s="106" t="s">
        <v>83</v>
      </c>
      <c r="K62" s="119">
        <v>779</v>
      </c>
      <c r="L62" s="95">
        <v>851.48</v>
      </c>
      <c r="M62" s="121"/>
      <c r="N62" s="92"/>
      <c r="O62" s="121">
        <v>623</v>
      </c>
      <c r="P62" s="92">
        <v>854.08</v>
      </c>
      <c r="Q62" s="121">
        <v>156</v>
      </c>
      <c r="R62" s="122">
        <v>841.08</v>
      </c>
      <c r="S62" s="123"/>
      <c r="W62" s="97"/>
    </row>
    <row r="63" spans="1:23" s="90" customFormat="1" x14ac:dyDescent="0.2">
      <c r="A63" s="106" t="s">
        <v>84</v>
      </c>
      <c r="B63" s="119">
        <v>1907</v>
      </c>
      <c r="C63" s="120">
        <v>996.27</v>
      </c>
      <c r="D63" s="121">
        <v>1069</v>
      </c>
      <c r="E63" s="92">
        <v>1000.81</v>
      </c>
      <c r="F63" s="121">
        <v>663</v>
      </c>
      <c r="G63" s="92">
        <v>989.15</v>
      </c>
      <c r="H63" s="121">
        <v>175</v>
      </c>
      <c r="I63" s="122">
        <v>995.47</v>
      </c>
      <c r="J63" s="106" t="s">
        <v>84</v>
      </c>
      <c r="K63" s="119">
        <v>675</v>
      </c>
      <c r="L63" s="95">
        <v>1011.77</v>
      </c>
      <c r="M63" s="121"/>
      <c r="N63" s="92"/>
      <c r="O63" s="121">
        <v>571</v>
      </c>
      <c r="P63" s="92">
        <v>1015.47</v>
      </c>
      <c r="Q63" s="121">
        <v>104</v>
      </c>
      <c r="R63" s="122">
        <v>991.46</v>
      </c>
      <c r="S63" s="123"/>
      <c r="W63" s="97"/>
    </row>
    <row r="64" spans="1:23" s="90" customFormat="1" x14ac:dyDescent="0.2">
      <c r="A64" s="106" t="s">
        <v>135</v>
      </c>
      <c r="B64" s="119">
        <v>1090</v>
      </c>
      <c r="C64" s="120">
        <v>1125.98</v>
      </c>
      <c r="D64" s="121">
        <v>715</v>
      </c>
      <c r="E64" s="92">
        <v>1126.75</v>
      </c>
      <c r="F64" s="121">
        <v>251</v>
      </c>
      <c r="G64" s="92">
        <v>1124.2</v>
      </c>
      <c r="H64" s="121">
        <v>124</v>
      </c>
      <c r="I64" s="122">
        <v>1125.1500000000001</v>
      </c>
      <c r="J64" s="106" t="s">
        <v>135</v>
      </c>
      <c r="K64" s="119">
        <v>310</v>
      </c>
      <c r="L64" s="95">
        <v>1133.56</v>
      </c>
      <c r="M64" s="121"/>
      <c r="N64" s="92"/>
      <c r="O64" s="121">
        <v>256</v>
      </c>
      <c r="P64" s="92">
        <v>1133.1300000000001</v>
      </c>
      <c r="Q64" s="121">
        <v>54</v>
      </c>
      <c r="R64" s="122">
        <v>1135.6099999999999</v>
      </c>
      <c r="S64" s="123"/>
      <c r="W64" s="97"/>
    </row>
    <row r="65" spans="1:23" s="90" customFormat="1" x14ac:dyDescent="0.2">
      <c r="A65" s="106" t="s">
        <v>136</v>
      </c>
      <c r="B65" s="119">
        <v>680</v>
      </c>
      <c r="C65" s="120">
        <v>1269.3900000000001</v>
      </c>
      <c r="D65" s="121">
        <v>518</v>
      </c>
      <c r="E65" s="92">
        <v>1271.9000000000001</v>
      </c>
      <c r="F65" s="121">
        <v>88</v>
      </c>
      <c r="G65" s="92">
        <v>1261.9100000000001</v>
      </c>
      <c r="H65" s="121">
        <v>74</v>
      </c>
      <c r="I65" s="122">
        <v>1260.6600000000001</v>
      </c>
      <c r="J65" s="106" t="s">
        <v>136</v>
      </c>
      <c r="K65" s="119">
        <v>249</v>
      </c>
      <c r="L65" s="95">
        <v>1269.94</v>
      </c>
      <c r="M65" s="121"/>
      <c r="N65" s="92"/>
      <c r="O65" s="121">
        <v>223</v>
      </c>
      <c r="P65" s="92">
        <v>1271.82</v>
      </c>
      <c r="Q65" s="121">
        <v>26</v>
      </c>
      <c r="R65" s="122">
        <v>1253.8599999999999</v>
      </c>
      <c r="S65" s="123"/>
      <c r="W65" s="97"/>
    </row>
    <row r="66" spans="1:23" s="90" customFormat="1" x14ac:dyDescent="0.2">
      <c r="A66" s="106" t="s">
        <v>137</v>
      </c>
      <c r="B66" s="119">
        <v>410</v>
      </c>
      <c r="C66" s="120">
        <v>1417.99</v>
      </c>
      <c r="D66" s="121">
        <v>326</v>
      </c>
      <c r="E66" s="92">
        <v>1419.05</v>
      </c>
      <c r="F66" s="121">
        <v>43</v>
      </c>
      <c r="G66" s="92">
        <v>1421.82</v>
      </c>
      <c r="H66" s="121">
        <v>41</v>
      </c>
      <c r="I66" s="122">
        <v>1405.53</v>
      </c>
      <c r="J66" s="106" t="s">
        <v>137</v>
      </c>
      <c r="K66" s="119">
        <v>156</v>
      </c>
      <c r="L66" s="95">
        <v>1423.22</v>
      </c>
      <c r="M66" s="121"/>
      <c r="N66" s="92"/>
      <c r="O66" s="121">
        <v>141</v>
      </c>
      <c r="P66" s="92">
        <v>1422.36</v>
      </c>
      <c r="Q66" s="121">
        <v>15</v>
      </c>
      <c r="R66" s="122">
        <v>1431.33</v>
      </c>
      <c r="S66" s="123"/>
      <c r="W66" s="97"/>
    </row>
    <row r="67" spans="1:23" s="90" customFormat="1" x14ac:dyDescent="0.2">
      <c r="A67" s="106" t="s">
        <v>134</v>
      </c>
      <c r="B67" s="119">
        <v>582</v>
      </c>
      <c r="C67" s="120">
        <v>1790.01</v>
      </c>
      <c r="D67" s="121">
        <v>409</v>
      </c>
      <c r="E67" s="92">
        <v>1787.28</v>
      </c>
      <c r="F67" s="121">
        <v>96</v>
      </c>
      <c r="G67" s="92">
        <v>1830.33</v>
      </c>
      <c r="H67" s="121">
        <v>77</v>
      </c>
      <c r="I67" s="122">
        <v>1754.25</v>
      </c>
      <c r="J67" s="106" t="s">
        <v>134</v>
      </c>
      <c r="K67" s="119">
        <v>191</v>
      </c>
      <c r="L67" s="95">
        <v>1699.8</v>
      </c>
      <c r="M67" s="121"/>
      <c r="N67" s="92"/>
      <c r="O67" s="121">
        <v>171</v>
      </c>
      <c r="P67" s="92">
        <v>1699.33</v>
      </c>
      <c r="Q67" s="121">
        <v>20</v>
      </c>
      <c r="R67" s="122">
        <v>1703.82</v>
      </c>
      <c r="S67" s="123"/>
      <c r="W67" s="97"/>
    </row>
    <row r="68" spans="1:23" s="90" customFormat="1" x14ac:dyDescent="0.2">
      <c r="A68" s="116" t="s">
        <v>1</v>
      </c>
      <c r="B68" s="125">
        <v>16186</v>
      </c>
      <c r="C68" s="126">
        <v>836.57</v>
      </c>
      <c r="D68" s="125">
        <v>7228</v>
      </c>
      <c r="E68" s="126">
        <v>931.41</v>
      </c>
      <c r="F68" s="125">
        <v>7567</v>
      </c>
      <c r="G68" s="126">
        <v>738.23</v>
      </c>
      <c r="H68" s="125">
        <v>1391</v>
      </c>
      <c r="I68" s="126">
        <v>878.74</v>
      </c>
      <c r="J68" s="116" t="s">
        <v>1</v>
      </c>
      <c r="K68" s="125">
        <v>7606</v>
      </c>
      <c r="L68" s="126">
        <v>693.61</v>
      </c>
      <c r="M68" s="125"/>
      <c r="N68" s="126"/>
      <c r="O68" s="125">
        <v>6409</v>
      </c>
      <c r="P68" s="126">
        <v>697.14</v>
      </c>
      <c r="Q68" s="125">
        <v>1197</v>
      </c>
      <c r="R68" s="126">
        <v>674.7</v>
      </c>
      <c r="S68" s="123"/>
      <c r="W68" s="97"/>
    </row>
    <row r="69" spans="1:23" s="90" customFormat="1" ht="18" customHeight="1" x14ac:dyDescent="0.2">
      <c r="A69" s="283"/>
      <c r="B69" s="283"/>
      <c r="C69" s="283"/>
      <c r="D69" s="283"/>
      <c r="E69" s="283"/>
      <c r="F69" s="283"/>
      <c r="G69" s="283"/>
      <c r="H69" s="94"/>
      <c r="I69" s="95"/>
      <c r="J69" s="283"/>
      <c r="K69" s="283"/>
      <c r="L69" s="283"/>
      <c r="M69" s="283"/>
      <c r="N69" s="283"/>
      <c r="O69" s="283"/>
      <c r="P69" s="283"/>
      <c r="Q69" s="94"/>
      <c r="R69" s="95"/>
      <c r="S69" s="123"/>
      <c r="W69" s="97"/>
    </row>
    <row r="70" spans="1:23" s="99" customFormat="1" ht="9" customHeight="1" x14ac:dyDescent="0.2">
      <c r="A70" s="96"/>
      <c r="B70" s="88"/>
      <c r="C70" s="88"/>
      <c r="D70" s="88"/>
      <c r="E70" s="88"/>
      <c r="F70" s="88"/>
      <c r="G70" s="88"/>
      <c r="H70" s="88"/>
      <c r="I70" s="98"/>
      <c r="J70" s="96"/>
      <c r="K70" s="88"/>
      <c r="L70" s="88"/>
      <c r="M70" s="88"/>
      <c r="N70" s="88"/>
      <c r="O70" s="88"/>
      <c r="P70" s="88"/>
      <c r="Q70" s="88"/>
      <c r="R70" s="98"/>
      <c r="W70" s="100"/>
    </row>
    <row r="71" spans="1:23" s="99" customFormat="1" ht="11.25" customHeight="1" x14ac:dyDescent="0.2">
      <c r="A71" s="96"/>
      <c r="B71" s="101"/>
      <c r="C71" s="102"/>
      <c r="D71" s="102"/>
      <c r="E71" s="103"/>
      <c r="F71" s="104"/>
      <c r="G71" s="105"/>
      <c r="H71" s="104"/>
      <c r="I71" s="105"/>
      <c r="J71" s="96"/>
      <c r="K71" s="101"/>
      <c r="L71" s="102"/>
      <c r="M71" s="102"/>
      <c r="N71" s="103"/>
      <c r="O71" s="104"/>
      <c r="P71" s="105"/>
      <c r="Q71" s="104"/>
      <c r="R71" s="105"/>
      <c r="W71" s="100"/>
    </row>
    <row r="72" spans="1:23" ht="9" customHeight="1" x14ac:dyDescent="0.2">
      <c r="A72" s="60"/>
      <c r="B72" s="2"/>
      <c r="C72" s="45"/>
      <c r="D72" s="2"/>
      <c r="E72" s="45"/>
      <c r="F72" s="2"/>
      <c r="G72" s="45"/>
      <c r="H72" s="2"/>
      <c r="I72" s="45"/>
      <c r="J72" s="60"/>
      <c r="K72" s="2"/>
      <c r="L72" s="45"/>
      <c r="M72" s="2"/>
      <c r="N72" s="45"/>
      <c r="O72" s="2"/>
      <c r="P72" s="45"/>
      <c r="Q72" s="2"/>
      <c r="R72" s="45"/>
    </row>
    <row r="73" spans="1:23" x14ac:dyDescent="0.2">
      <c r="A73" s="287"/>
      <c r="B73" s="287"/>
      <c r="C73" s="287"/>
      <c r="D73" s="287"/>
      <c r="E73" s="287"/>
      <c r="F73" s="287"/>
      <c r="G73" s="287"/>
      <c r="H73" s="6"/>
      <c r="I73" s="46"/>
      <c r="J73" s="287"/>
      <c r="K73" s="287"/>
      <c r="L73" s="287"/>
      <c r="M73" s="287"/>
      <c r="N73" s="287"/>
      <c r="O73" s="287"/>
      <c r="P73" s="287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23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23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23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23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</sheetData>
  <mergeCells count="55">
    <mergeCell ref="A73:G73"/>
    <mergeCell ref="J73:P73"/>
    <mergeCell ref="O48:P48"/>
    <mergeCell ref="Q48:R48"/>
    <mergeCell ref="H48:I48"/>
    <mergeCell ref="A69:G69"/>
    <mergeCell ref="J69:P69"/>
    <mergeCell ref="A45:I45"/>
    <mergeCell ref="J45:R45"/>
    <mergeCell ref="K48:L48"/>
    <mergeCell ref="M48:N48"/>
    <mergeCell ref="B47:I47"/>
    <mergeCell ref="K47:R47"/>
    <mergeCell ref="B48:C48"/>
    <mergeCell ref="D48:E48"/>
    <mergeCell ref="F48:G48"/>
    <mergeCell ref="A47:A49"/>
    <mergeCell ref="J47:J49"/>
    <mergeCell ref="A35:G35"/>
    <mergeCell ref="J35:P35"/>
    <mergeCell ref="A42:I42"/>
    <mergeCell ref="J42:R42"/>
    <mergeCell ref="J41:R41"/>
    <mergeCell ref="A40:I40"/>
    <mergeCell ref="J40:R40"/>
    <mergeCell ref="A38:G39"/>
    <mergeCell ref="J38:P3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J9:R9"/>
    <mergeCell ref="A6:I6"/>
    <mergeCell ref="J6:R6"/>
    <mergeCell ref="A7:I7"/>
    <mergeCell ref="J7:R7"/>
    <mergeCell ref="A8:I8"/>
    <mergeCell ref="J8:R8"/>
    <mergeCell ref="A9:I9"/>
    <mergeCell ref="A44:I44"/>
    <mergeCell ref="J44:R44"/>
    <mergeCell ref="A43:I43"/>
    <mergeCell ref="J43:R43"/>
    <mergeCell ref="A41:I41"/>
  </mergeCells>
  <pageMargins left="0.78740157480314965" right="0.39370078740157483" top="0.39370078740157483" bottom="0.19685039370078741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zoomScaleNormal="100" workbookViewId="0">
      <selection activeCell="K18" sqref="K18"/>
    </sheetView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04" customWidth="1"/>
    <col min="7" max="7" width="15.7109375" style="205" customWidth="1"/>
    <col min="8" max="16384" width="9.140625" style="5"/>
  </cols>
  <sheetData>
    <row r="1" spans="1:30" x14ac:dyDescent="0.25">
      <c r="A1" s="7" t="s">
        <v>20</v>
      </c>
      <c r="B1" s="7"/>
      <c r="C1" s="7"/>
      <c r="D1" s="141"/>
      <c r="E1" s="50"/>
    </row>
    <row r="2" spans="1:30" x14ac:dyDescent="0.25">
      <c r="A2" s="7" t="s">
        <v>21</v>
      </c>
      <c r="B2" s="7"/>
      <c r="C2" s="7"/>
      <c r="D2" s="141"/>
      <c r="E2" s="50"/>
    </row>
    <row r="3" spans="1:30" x14ac:dyDescent="0.25">
      <c r="A3" s="139" t="s">
        <v>0</v>
      </c>
      <c r="B3" s="140"/>
      <c r="C3" s="181"/>
      <c r="D3" s="142"/>
      <c r="E3" s="51"/>
    </row>
    <row r="4" spans="1:30" ht="9" customHeight="1" x14ac:dyDescent="0.25">
      <c r="A4" s="139"/>
      <c r="B4" s="140"/>
      <c r="C4" s="181"/>
      <c r="D4" s="142"/>
      <c r="E4" s="51"/>
    </row>
    <row r="5" spans="1:30" ht="9" customHeight="1" x14ac:dyDescent="0.25">
      <c r="A5" s="139"/>
      <c r="B5" s="140"/>
      <c r="C5" s="181"/>
      <c r="D5" s="142"/>
      <c r="E5" s="51"/>
    </row>
    <row r="6" spans="1:30" ht="9" customHeight="1" x14ac:dyDescent="0.25">
      <c r="A6" s="139"/>
      <c r="B6" s="140"/>
      <c r="C6" s="181"/>
      <c r="D6" s="142"/>
      <c r="E6" s="51"/>
    </row>
    <row r="7" spans="1:30" ht="36" customHeight="1" x14ac:dyDescent="0.2">
      <c r="A7" s="293" t="s">
        <v>90</v>
      </c>
      <c r="B7" s="293"/>
      <c r="C7" s="293"/>
      <c r="D7" s="293"/>
      <c r="E7" s="293"/>
      <c r="F7" s="293"/>
      <c r="G7" s="293"/>
    </row>
    <row r="8" spans="1:30" ht="15.75" customHeight="1" x14ac:dyDescent="0.2">
      <c r="A8" s="262" t="str">
        <f>'u KOLOVOZU'!A6:F6</f>
        <v>za srpanj 2025. (isplata u kolovozu 2025.)</v>
      </c>
      <c r="B8" s="262"/>
      <c r="C8" s="262"/>
      <c r="D8" s="262"/>
      <c r="E8" s="262"/>
      <c r="F8" s="262"/>
      <c r="G8" s="262"/>
    </row>
    <row r="9" spans="1:30" ht="21" customHeight="1" x14ac:dyDescent="0.2">
      <c r="A9" s="8"/>
      <c r="B9" s="8"/>
      <c r="C9" s="8"/>
      <c r="F9" s="299" t="s">
        <v>113</v>
      </c>
      <c r="G9" s="299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</row>
    <row r="10" spans="1:30" ht="12.75" customHeight="1" x14ac:dyDescent="0.2">
      <c r="A10" s="266" t="s">
        <v>23</v>
      </c>
      <c r="B10" s="291" t="s">
        <v>14</v>
      </c>
      <c r="C10" s="289" t="s">
        <v>126</v>
      </c>
      <c r="D10" s="289" t="s">
        <v>127</v>
      </c>
      <c r="E10" s="289" t="s">
        <v>128</v>
      </c>
      <c r="F10" s="294" t="s">
        <v>125</v>
      </c>
      <c r="G10" s="297" t="s">
        <v>129</v>
      </c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</row>
    <row r="11" spans="1:30" ht="80.25" customHeight="1" x14ac:dyDescent="0.2">
      <c r="A11" s="267"/>
      <c r="B11" s="292"/>
      <c r="C11" s="290"/>
      <c r="D11" s="290"/>
      <c r="E11" s="290"/>
      <c r="F11" s="295"/>
      <c r="G11" s="298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</row>
    <row r="12" spans="1:30" x14ac:dyDescent="0.25">
      <c r="A12" s="30"/>
      <c r="B12" s="30"/>
      <c r="C12" s="30"/>
      <c r="D12" s="52"/>
      <c r="E12" s="52"/>
      <c r="Q12" s="236"/>
      <c r="R12" s="236"/>
      <c r="S12" s="236"/>
      <c r="T12" s="236"/>
      <c r="U12" s="236"/>
      <c r="V12" s="236"/>
      <c r="W12" s="236"/>
      <c r="X12" s="236"/>
      <c r="Y12" s="236">
        <v>535.05999999999995</v>
      </c>
      <c r="Z12" s="236">
        <v>646.74</v>
      </c>
      <c r="AA12" s="236"/>
      <c r="AB12" s="236"/>
      <c r="AC12" s="236"/>
      <c r="AD12" s="236"/>
    </row>
    <row r="13" spans="1:30" x14ac:dyDescent="0.25">
      <c r="A13" s="296" t="s">
        <v>25</v>
      </c>
      <c r="B13" s="296"/>
      <c r="C13" s="296"/>
      <c r="D13" s="296"/>
      <c r="E13" s="296"/>
      <c r="F13" s="296"/>
      <c r="G13" s="296"/>
      <c r="Q13" s="236"/>
      <c r="R13" s="236"/>
      <c r="S13" s="236"/>
      <c r="T13" s="236"/>
      <c r="U13" s="236"/>
      <c r="V13" s="236"/>
      <c r="W13" s="236"/>
      <c r="X13" s="236"/>
      <c r="Y13" s="236">
        <v>521.95000000000005</v>
      </c>
      <c r="Z13" s="236">
        <v>581.64</v>
      </c>
      <c r="AA13" s="236"/>
      <c r="AB13" s="236"/>
      <c r="AC13" s="236"/>
      <c r="AD13" s="236"/>
    </row>
    <row r="14" spans="1:30" ht="16.5" customHeight="1" x14ac:dyDescent="0.2">
      <c r="A14" s="71" t="s">
        <v>26</v>
      </c>
      <c r="B14" s="207">
        <v>76208</v>
      </c>
      <c r="C14" s="220">
        <v>571.49719019001145</v>
      </c>
      <c r="D14" s="220">
        <v>116.63497034432233</v>
      </c>
      <c r="E14" s="220">
        <v>667.89523632687485</v>
      </c>
      <c r="F14" s="206" t="s">
        <v>142</v>
      </c>
      <c r="G14" s="207" t="s">
        <v>143</v>
      </c>
      <c r="J14" s="169"/>
      <c r="Q14" s="236"/>
      <c r="R14" s="236"/>
      <c r="S14" s="236"/>
      <c r="T14" s="236"/>
      <c r="U14" s="236"/>
      <c r="V14" s="236"/>
      <c r="W14" s="236"/>
      <c r="X14" s="236"/>
      <c r="Y14" s="236">
        <v>693.04</v>
      </c>
      <c r="Z14" s="236">
        <v>727.67</v>
      </c>
      <c r="AA14" s="236"/>
      <c r="AB14" s="236"/>
      <c r="AC14" s="236"/>
      <c r="AD14" s="236"/>
    </row>
    <row r="15" spans="1:30" ht="16.5" customHeight="1" x14ac:dyDescent="0.2">
      <c r="A15" s="77" t="s">
        <v>168</v>
      </c>
      <c r="B15" s="209">
        <v>2466</v>
      </c>
      <c r="C15" s="221">
        <v>714.48600567720973</v>
      </c>
      <c r="D15" s="221">
        <v>112.17264395782627</v>
      </c>
      <c r="E15" s="221">
        <v>794.83599351175985</v>
      </c>
      <c r="F15" s="208" t="s">
        <v>144</v>
      </c>
      <c r="G15" s="209" t="s">
        <v>145</v>
      </c>
      <c r="J15" s="169"/>
      <c r="Q15" s="236"/>
      <c r="R15" s="236"/>
      <c r="S15" s="236"/>
      <c r="T15" s="236"/>
      <c r="U15" s="236"/>
      <c r="V15" s="236"/>
      <c r="W15" s="236"/>
      <c r="X15" s="236"/>
      <c r="Y15" s="236">
        <v>580.13</v>
      </c>
      <c r="Z15" s="236">
        <v>582.1</v>
      </c>
      <c r="AA15" s="236"/>
      <c r="AB15" s="236"/>
      <c r="AC15" s="236"/>
      <c r="AD15" s="236"/>
    </row>
    <row r="16" spans="1:30" ht="16.5" customHeight="1" x14ac:dyDescent="0.2">
      <c r="A16" s="66" t="s">
        <v>68</v>
      </c>
      <c r="B16" s="222">
        <v>9930</v>
      </c>
      <c r="C16" s="223">
        <v>523.38040080564565</v>
      </c>
      <c r="D16" s="223">
        <v>113.37458811681732</v>
      </c>
      <c r="E16" s="223">
        <v>634.69163242698698</v>
      </c>
      <c r="F16" s="208" t="s">
        <v>146</v>
      </c>
      <c r="G16" s="209" t="s">
        <v>147</v>
      </c>
      <c r="J16" s="169"/>
      <c r="Q16" s="236"/>
      <c r="R16" s="236"/>
      <c r="S16" s="236"/>
      <c r="T16" s="236"/>
      <c r="U16" s="236"/>
      <c r="V16" s="236"/>
      <c r="W16" s="236"/>
      <c r="X16" s="236"/>
      <c r="Y16" s="236">
        <v>466.2</v>
      </c>
      <c r="Z16" s="236">
        <v>532.21</v>
      </c>
      <c r="AA16" s="236"/>
      <c r="AB16" s="236"/>
      <c r="AC16" s="236"/>
      <c r="AD16" s="236"/>
    </row>
    <row r="17" spans="1:30" ht="19.5" customHeight="1" x14ac:dyDescent="0.2">
      <c r="A17" s="193" t="s">
        <v>27</v>
      </c>
      <c r="B17" s="217">
        <v>88604</v>
      </c>
      <c r="C17" s="224">
        <v>570.08428219943335</v>
      </c>
      <c r="D17" s="225">
        <v>116.14537966683456</v>
      </c>
      <c r="E17" s="225">
        <v>667.70702947945438</v>
      </c>
      <c r="F17" s="216" t="s">
        <v>148</v>
      </c>
      <c r="G17" s="217" t="s">
        <v>149</v>
      </c>
      <c r="J17" s="169"/>
      <c r="Q17" s="236"/>
      <c r="R17" s="236"/>
      <c r="S17" s="236"/>
      <c r="T17" s="236"/>
      <c r="U17" s="236"/>
      <c r="V17" s="236"/>
      <c r="W17" s="236"/>
      <c r="X17" s="236"/>
      <c r="Y17" s="236">
        <v>538.13</v>
      </c>
      <c r="Z17" s="236">
        <v>626.08000000000004</v>
      </c>
      <c r="AA17" s="236"/>
      <c r="AB17" s="236"/>
      <c r="AC17" s="236"/>
      <c r="AD17" s="236"/>
    </row>
    <row r="18" spans="1:30" ht="24" customHeight="1" x14ac:dyDescent="0.2">
      <c r="A18" s="76" t="s">
        <v>28</v>
      </c>
      <c r="B18" s="209">
        <v>20553</v>
      </c>
      <c r="C18" s="221">
        <v>537.13856517296801</v>
      </c>
      <c r="D18" s="226">
        <v>114.89356347005238</v>
      </c>
      <c r="E18" s="226">
        <v>634.12640685057806</v>
      </c>
      <c r="F18" s="208" t="s">
        <v>150</v>
      </c>
      <c r="G18" s="209" t="s">
        <v>151</v>
      </c>
      <c r="J18" s="169"/>
      <c r="Q18" s="236"/>
      <c r="R18" s="236"/>
      <c r="S18" s="236"/>
      <c r="T18" s="236"/>
      <c r="U18" s="236"/>
      <c r="V18" s="236"/>
      <c r="W18" s="236"/>
      <c r="X18" s="236"/>
      <c r="Y18" s="236">
        <v>543.74</v>
      </c>
      <c r="Z18" s="236">
        <v>642.16</v>
      </c>
      <c r="AA18" s="236"/>
      <c r="AB18" s="236"/>
      <c r="AC18" s="236"/>
      <c r="AD18" s="236"/>
    </row>
    <row r="19" spans="1:30" ht="24" customHeight="1" x14ac:dyDescent="0.2">
      <c r="A19" s="77" t="s">
        <v>169</v>
      </c>
      <c r="B19" s="209">
        <v>7</v>
      </c>
      <c r="C19" s="221">
        <v>489.0371428571429</v>
      </c>
      <c r="D19" s="226">
        <v>112.22285714285714</v>
      </c>
      <c r="E19" s="226">
        <v>584.95142857142866</v>
      </c>
      <c r="F19" s="208" t="s">
        <v>152</v>
      </c>
      <c r="G19" s="209" t="s">
        <v>153</v>
      </c>
      <c r="J19" s="169"/>
      <c r="Q19" s="236"/>
      <c r="R19" s="236"/>
      <c r="S19" s="236"/>
      <c r="T19" s="236"/>
      <c r="U19" s="236"/>
      <c r="V19" s="236"/>
      <c r="W19" s="236"/>
      <c r="X19" s="236"/>
      <c r="Y19" s="236">
        <v>407.59</v>
      </c>
      <c r="Z19" s="236">
        <v>426.51</v>
      </c>
      <c r="AA19" s="236"/>
      <c r="AB19" s="236"/>
      <c r="AC19" s="236"/>
      <c r="AD19" s="236"/>
    </row>
    <row r="20" spans="1:30" ht="19.5" customHeight="1" x14ac:dyDescent="0.2">
      <c r="A20" s="193" t="s">
        <v>29</v>
      </c>
      <c r="B20" s="217">
        <v>109164</v>
      </c>
      <c r="C20" s="224">
        <v>563.8761856472612</v>
      </c>
      <c r="D20" s="225">
        <v>115.90944074971358</v>
      </c>
      <c r="E20" s="225">
        <v>661.37928566191397</v>
      </c>
      <c r="F20" s="216" t="s">
        <v>154</v>
      </c>
      <c r="G20" s="217" t="s">
        <v>155</v>
      </c>
      <c r="J20" s="169"/>
      <c r="Q20" s="236"/>
      <c r="R20" s="236"/>
      <c r="S20" s="236"/>
      <c r="T20" s="236"/>
      <c r="U20" s="236"/>
      <c r="V20" s="236"/>
      <c r="W20" s="236"/>
      <c r="X20" s="236"/>
      <c r="Y20" s="236">
        <v>431.44</v>
      </c>
      <c r="Z20" s="236">
        <v>497.62</v>
      </c>
      <c r="AA20" s="236"/>
      <c r="AB20" s="236"/>
      <c r="AC20" s="236"/>
      <c r="AD20" s="236"/>
    </row>
    <row r="21" spans="1:30" ht="26.25" customHeight="1" x14ac:dyDescent="0.2">
      <c r="A21" s="76" t="s">
        <v>69</v>
      </c>
      <c r="B21" s="209">
        <v>3912</v>
      </c>
      <c r="C21" s="221">
        <v>448.71079498977292</v>
      </c>
      <c r="D21" s="226">
        <v>102.44945040899819</v>
      </c>
      <c r="E21" s="226">
        <v>547.28887269938627</v>
      </c>
      <c r="F21" s="208" t="s">
        <v>156</v>
      </c>
      <c r="G21" s="209" t="s">
        <v>157</v>
      </c>
      <c r="J21" s="169"/>
      <c r="Q21" s="236"/>
      <c r="R21" s="236"/>
      <c r="S21" s="236"/>
      <c r="T21" s="236"/>
      <c r="U21" s="236"/>
      <c r="V21" s="236"/>
      <c r="W21" s="236"/>
      <c r="X21" s="236"/>
      <c r="Y21" s="236">
        <v>507.41</v>
      </c>
      <c r="Z21" s="236">
        <v>582.94000000000005</v>
      </c>
      <c r="AA21" s="236"/>
      <c r="AB21" s="236"/>
      <c r="AC21" s="236"/>
      <c r="AD21" s="236"/>
    </row>
    <row r="22" spans="1:30" ht="24.75" customHeight="1" x14ac:dyDescent="0.2">
      <c r="A22" s="193" t="s">
        <v>31</v>
      </c>
      <c r="B22" s="217">
        <v>113076</v>
      </c>
      <c r="C22" s="224">
        <v>559.89190066855895</v>
      </c>
      <c r="D22" s="225">
        <v>115.44377622132035</v>
      </c>
      <c r="E22" s="225">
        <v>657.43219082737937</v>
      </c>
      <c r="F22" s="216" t="s">
        <v>158</v>
      </c>
      <c r="G22" s="217" t="s">
        <v>159</v>
      </c>
      <c r="J22" s="169"/>
      <c r="Q22" s="236"/>
      <c r="R22" s="236"/>
      <c r="S22" s="236"/>
      <c r="T22" s="236"/>
      <c r="U22" s="236"/>
      <c r="V22" s="236"/>
      <c r="W22" s="236"/>
      <c r="X22" s="236"/>
      <c r="Y22" s="236">
        <v>560.77</v>
      </c>
      <c r="Z22" s="236">
        <v>639.25</v>
      </c>
      <c r="AA22" s="236"/>
      <c r="AB22" s="236"/>
      <c r="AC22" s="236"/>
      <c r="AD22" s="236"/>
    </row>
    <row r="23" spans="1:30" ht="7.5" customHeight="1" x14ac:dyDescent="0.25">
      <c r="A23" s="178"/>
      <c r="B23" s="227"/>
      <c r="C23" s="228"/>
      <c r="D23" s="229"/>
      <c r="E23" s="229"/>
      <c r="J23" s="169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</row>
    <row r="24" spans="1:30" ht="48.75" customHeight="1" x14ac:dyDescent="0.2">
      <c r="A24" s="194" t="s">
        <v>122</v>
      </c>
      <c r="B24" s="230">
        <v>130</v>
      </c>
      <c r="C24" s="231">
        <v>804.74499999999989</v>
      </c>
      <c r="D24" s="232">
        <v>117.23646153846157</v>
      </c>
      <c r="E24" s="232">
        <v>870.85469230769274</v>
      </c>
      <c r="F24" s="210" t="s">
        <v>161</v>
      </c>
      <c r="G24" s="211" t="s">
        <v>162</v>
      </c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</row>
    <row r="25" spans="1:30" ht="40.5" customHeight="1" x14ac:dyDescent="0.2">
      <c r="A25" s="194" t="s">
        <v>123</v>
      </c>
      <c r="B25" s="230">
        <v>548</v>
      </c>
      <c r="C25" s="231">
        <v>800.18877737226285</v>
      </c>
      <c r="D25" s="232">
        <v>95.303704379562006</v>
      </c>
      <c r="E25" s="231">
        <v>863.28355839416054</v>
      </c>
      <c r="F25" s="210" t="s">
        <v>163</v>
      </c>
      <c r="G25" s="211" t="s">
        <v>164</v>
      </c>
      <c r="Q25" s="236"/>
      <c r="R25" s="236"/>
      <c r="S25" s="236"/>
      <c r="T25" s="236"/>
      <c r="U25" s="236"/>
      <c r="V25" s="236"/>
      <c r="W25" s="236"/>
      <c r="X25" s="236"/>
      <c r="Y25" s="236">
        <v>919.58</v>
      </c>
      <c r="Z25" s="236">
        <v>923.61</v>
      </c>
      <c r="AA25" s="236"/>
      <c r="AB25" s="236"/>
      <c r="AC25" s="236"/>
      <c r="AD25" s="236"/>
    </row>
    <row r="26" spans="1:30" ht="63" customHeight="1" x14ac:dyDescent="0.2">
      <c r="A26" s="194" t="s">
        <v>124</v>
      </c>
      <c r="B26" s="230">
        <v>4</v>
      </c>
      <c r="C26" s="231">
        <v>667.31</v>
      </c>
      <c r="D26" s="232">
        <v>64.097499999999997</v>
      </c>
      <c r="E26" s="231">
        <v>719.52250000000004</v>
      </c>
      <c r="F26" s="210" t="s">
        <v>140</v>
      </c>
      <c r="G26" s="211" t="s">
        <v>160</v>
      </c>
      <c r="Q26" s="236"/>
      <c r="R26" s="236"/>
      <c r="S26" s="236"/>
      <c r="T26" s="236"/>
      <c r="U26" s="236"/>
      <c r="V26" s="236"/>
      <c r="W26" s="236"/>
      <c r="X26" s="236"/>
      <c r="Y26" s="236">
        <v>733.86</v>
      </c>
      <c r="Z26" s="236">
        <v>734.17</v>
      </c>
      <c r="AA26" s="236"/>
      <c r="AB26" s="236"/>
      <c r="AC26" s="236"/>
      <c r="AD26" s="236"/>
    </row>
    <row r="27" spans="1:30" ht="7.5" customHeight="1" x14ac:dyDescent="0.25">
      <c r="A27" s="179"/>
      <c r="B27" s="233"/>
      <c r="C27" s="234"/>
      <c r="D27" s="235"/>
      <c r="E27" s="234"/>
      <c r="Q27" s="236"/>
      <c r="R27" s="236"/>
      <c r="S27" s="236"/>
      <c r="T27" s="236"/>
      <c r="U27" s="236"/>
      <c r="V27" s="236"/>
      <c r="W27" s="236"/>
      <c r="X27" s="236"/>
      <c r="Y27" s="236">
        <v>869.96</v>
      </c>
      <c r="Z27" s="236">
        <v>874.08</v>
      </c>
      <c r="AA27" s="236"/>
      <c r="AB27" s="236"/>
      <c r="AC27" s="236"/>
      <c r="AD27" s="236"/>
    </row>
    <row r="28" spans="1:30" ht="27.75" customHeight="1" x14ac:dyDescent="0.2">
      <c r="A28" s="192" t="s">
        <v>32</v>
      </c>
      <c r="B28" s="212">
        <v>113758</v>
      </c>
      <c r="C28" s="213">
        <v>561.33305877386954</v>
      </c>
      <c r="D28" s="214">
        <v>115.34699977146236</v>
      </c>
      <c r="E28" s="214">
        <v>658.66990453415929</v>
      </c>
      <c r="F28" s="215" t="s">
        <v>165</v>
      </c>
      <c r="G28" s="212" t="s">
        <v>159</v>
      </c>
      <c r="Q28" s="236"/>
      <c r="R28" s="236"/>
      <c r="S28" s="236"/>
      <c r="T28" s="236"/>
      <c r="U28" s="236"/>
      <c r="V28" s="236"/>
      <c r="W28" s="236"/>
      <c r="X28" s="236"/>
      <c r="Y28" s="236">
        <v>827.87</v>
      </c>
      <c r="Z28" s="236">
        <v>829.66</v>
      </c>
      <c r="AA28" s="236"/>
      <c r="AB28" s="236"/>
      <c r="AC28" s="236"/>
      <c r="AD28" s="236"/>
    </row>
    <row r="29" spans="1:30" ht="17.25" customHeight="1" x14ac:dyDescent="0.25">
      <c r="A29" s="13"/>
      <c r="B29" s="14"/>
      <c r="C29" s="14"/>
      <c r="D29" s="15"/>
      <c r="E29" s="15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</row>
    <row r="30" spans="1:30" s="138" customFormat="1" ht="18.75" customHeight="1" x14ac:dyDescent="0.2">
      <c r="A30" s="269" t="s">
        <v>139</v>
      </c>
      <c r="B30" s="269"/>
      <c r="C30" s="269"/>
      <c r="D30" s="269"/>
      <c r="E30" s="269"/>
      <c r="F30" s="269"/>
      <c r="G30" s="269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spans="1:30" s="138" customFormat="1" ht="23.25" customHeight="1" x14ac:dyDescent="0.2">
      <c r="A31" s="260" t="s">
        <v>138</v>
      </c>
      <c r="B31" s="260"/>
      <c r="C31" s="260"/>
      <c r="D31" s="260"/>
      <c r="E31" s="260"/>
      <c r="F31" s="260"/>
      <c r="G31" s="260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spans="1:30" s="138" customFormat="1" ht="16.5" customHeight="1" x14ac:dyDescent="0.2">
      <c r="A32" s="260"/>
      <c r="B32" s="260"/>
      <c r="C32" s="260"/>
      <c r="D32" s="260"/>
      <c r="E32" s="260"/>
      <c r="F32" s="260"/>
      <c r="G32" s="260"/>
      <c r="L32" s="137"/>
      <c r="Q32" s="237"/>
      <c r="R32" s="237"/>
      <c r="S32" s="237"/>
      <c r="T32" s="237"/>
      <c r="U32" s="237"/>
      <c r="V32" s="237"/>
      <c r="W32" s="237"/>
      <c r="X32" s="237"/>
      <c r="Y32" s="237">
        <v>603.1</v>
      </c>
      <c r="Z32" s="237">
        <v>603.1</v>
      </c>
      <c r="AA32" s="237"/>
      <c r="AB32" s="237"/>
      <c r="AC32" s="237"/>
      <c r="AD32" s="237"/>
    </row>
    <row r="33" spans="1:30" ht="20.25" customHeight="1" x14ac:dyDescent="0.2">
      <c r="A33" s="270"/>
      <c r="B33" s="270"/>
      <c r="C33" s="270"/>
      <c r="D33" s="270"/>
      <c r="E33" s="270"/>
      <c r="F33" s="270"/>
      <c r="G33" s="270"/>
      <c r="Q33" s="236"/>
      <c r="R33" s="236"/>
      <c r="S33" s="236"/>
      <c r="T33" s="236"/>
      <c r="U33" s="236"/>
      <c r="V33" s="236"/>
      <c r="W33" s="236"/>
      <c r="X33" s="236"/>
      <c r="Y33" s="236">
        <v>812.64</v>
      </c>
      <c r="Z33" s="236">
        <v>813.15</v>
      </c>
      <c r="AA33" s="236"/>
      <c r="AB33" s="236"/>
      <c r="AC33" s="236"/>
      <c r="AD33" s="236"/>
    </row>
    <row r="34" spans="1:30" ht="31.5" customHeight="1" x14ac:dyDescent="0.2">
      <c r="A34" s="260"/>
      <c r="B34" s="260"/>
      <c r="C34" s="260"/>
      <c r="D34" s="260"/>
      <c r="E34" s="260"/>
      <c r="F34" s="260"/>
      <c r="G34" s="260"/>
      <c r="Q34" s="236"/>
      <c r="R34" s="236"/>
      <c r="S34" s="236"/>
      <c r="T34" s="236"/>
      <c r="U34" s="236"/>
      <c r="V34" s="236"/>
      <c r="W34" s="236"/>
      <c r="X34" s="236"/>
      <c r="Y34" s="236">
        <v>1249.31</v>
      </c>
      <c r="Z34" s="236">
        <v>1250.1199999999999</v>
      </c>
      <c r="AA34" s="236"/>
      <c r="AB34" s="236"/>
      <c r="AC34" s="236"/>
      <c r="AD34" s="236"/>
    </row>
    <row r="35" spans="1:30" x14ac:dyDescent="0.25">
      <c r="Q35" s="236"/>
      <c r="R35" s="236"/>
      <c r="S35" s="236"/>
      <c r="T35" s="236"/>
      <c r="U35" s="236"/>
      <c r="V35" s="236"/>
      <c r="W35" s="236"/>
      <c r="X35" s="236"/>
      <c r="Y35" s="236">
        <v>1432.14</v>
      </c>
      <c r="Z35" s="236">
        <v>1432.58</v>
      </c>
      <c r="AA35" s="236"/>
      <c r="AB35" s="236"/>
      <c r="AC35" s="236"/>
      <c r="AD35" s="236"/>
    </row>
    <row r="36" spans="1:30" x14ac:dyDescent="0.25">
      <c r="Q36" s="236"/>
      <c r="R36" s="236"/>
      <c r="S36" s="236"/>
      <c r="T36" s="236"/>
      <c r="U36" s="236"/>
      <c r="V36" s="236"/>
      <c r="W36" s="236"/>
      <c r="X36" s="236"/>
      <c r="Y36" s="236">
        <v>1247.77</v>
      </c>
      <c r="Z36" s="236">
        <v>1248.46</v>
      </c>
      <c r="AA36" s="236"/>
      <c r="AB36" s="236"/>
      <c r="AC36" s="236"/>
      <c r="AD36" s="236"/>
    </row>
    <row r="37" spans="1:30" x14ac:dyDescent="0.25"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</row>
    <row r="38" spans="1:30" x14ac:dyDescent="0.25"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</row>
    <row r="39" spans="1:30" x14ac:dyDescent="0.25"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</row>
    <row r="40" spans="1:30" x14ac:dyDescent="0.25"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</row>
    <row r="41" spans="1:30" x14ac:dyDescent="0.25">
      <c r="Q41" s="236"/>
      <c r="R41" s="236"/>
      <c r="S41" s="236"/>
      <c r="T41" s="236"/>
      <c r="U41" s="236"/>
      <c r="V41" s="236"/>
      <c r="W41" s="236"/>
      <c r="X41" s="236"/>
      <c r="Y41" s="236">
        <v>697.02</v>
      </c>
      <c r="Z41" s="236">
        <v>697.02</v>
      </c>
      <c r="AA41" s="236"/>
      <c r="AB41" s="236"/>
      <c r="AC41" s="236"/>
      <c r="AD41" s="236"/>
    </row>
    <row r="42" spans="1:30" x14ac:dyDescent="0.25">
      <c r="Q42" s="236"/>
      <c r="R42" s="236"/>
      <c r="S42" s="236"/>
      <c r="T42" s="236"/>
      <c r="U42" s="236"/>
      <c r="V42" s="236"/>
      <c r="W42" s="236"/>
      <c r="X42" s="236"/>
      <c r="Y42" s="236">
        <v>677.49</v>
      </c>
      <c r="Z42" s="236">
        <v>677.49</v>
      </c>
      <c r="AA42" s="236"/>
      <c r="AB42" s="236"/>
      <c r="AC42" s="236"/>
      <c r="AD42" s="236"/>
    </row>
    <row r="43" spans="1:30" x14ac:dyDescent="0.25">
      <c r="Q43" s="236"/>
      <c r="R43" s="236"/>
      <c r="S43" s="236"/>
      <c r="T43" s="236"/>
      <c r="U43" s="236"/>
      <c r="V43" s="236"/>
      <c r="W43" s="236"/>
      <c r="X43" s="236"/>
      <c r="Y43" s="236">
        <v>693.91</v>
      </c>
      <c r="Z43" s="236">
        <v>693.91</v>
      </c>
      <c r="AA43" s="236"/>
      <c r="AB43" s="236"/>
      <c r="AC43" s="236"/>
      <c r="AD43" s="236"/>
    </row>
    <row r="44" spans="1:30" x14ac:dyDescent="0.25"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</row>
    <row r="45" spans="1:30" x14ac:dyDescent="0.25"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</row>
    <row r="46" spans="1:30" x14ac:dyDescent="0.25"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</row>
    <row r="47" spans="1:30" x14ac:dyDescent="0.25"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</row>
    <row r="48" spans="1:30" x14ac:dyDescent="0.25"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</row>
    <row r="49" spans="1:30" x14ac:dyDescent="0.25"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</row>
    <row r="50" spans="1:30" ht="23.25" customHeight="1" x14ac:dyDescent="0.25"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</row>
    <row r="51" spans="1:30" ht="33" customHeight="1" x14ac:dyDescent="0.25"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</row>
    <row r="52" spans="1:30" ht="50.25" customHeight="1" x14ac:dyDescent="0.2">
      <c r="A52" s="260"/>
      <c r="B52" s="260"/>
      <c r="C52" s="260"/>
      <c r="D52" s="260"/>
      <c r="E52" s="260"/>
      <c r="F52" s="260"/>
      <c r="G52" s="260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</row>
    <row r="53" spans="1:30" x14ac:dyDescent="0.25"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</row>
    <row r="54" spans="1:30" x14ac:dyDescent="0.25"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</row>
    <row r="55" spans="1:30" x14ac:dyDescent="0.25"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</row>
    <row r="56" spans="1:30" x14ac:dyDescent="0.25"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</row>
    <row r="57" spans="1:30" x14ac:dyDescent="0.25"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</row>
    <row r="58" spans="1:30" x14ac:dyDescent="0.25"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</row>
    <row r="59" spans="1:30" x14ac:dyDescent="0.25"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</row>
    <row r="60" spans="1:30" x14ac:dyDescent="0.25"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</row>
    <row r="61" spans="1:30" x14ac:dyDescent="0.25"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</row>
    <row r="62" spans="1:30" x14ac:dyDescent="0.25"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</row>
    <row r="63" spans="1:30" x14ac:dyDescent="0.25"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</row>
    <row r="64" spans="1:30" x14ac:dyDescent="0.25"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</row>
    <row r="65" spans="17:30" x14ac:dyDescent="0.25"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</row>
    <row r="66" spans="17:30" x14ac:dyDescent="0.25"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</row>
  </sheetData>
  <mergeCells count="17">
    <mergeCell ref="A7:G7"/>
    <mergeCell ref="A8:G8"/>
    <mergeCell ref="F10:F11"/>
    <mergeCell ref="A13:G13"/>
    <mergeCell ref="G10:G11"/>
    <mergeCell ref="F9:G9"/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2"/>
    <mergeCell ref="A33:G33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101</v>
      </c>
      <c r="C2" s="167"/>
    </row>
    <row r="3" spans="1:10" ht="36.75" customHeight="1" x14ac:dyDescent="0.25">
      <c r="B3" s="165" t="s">
        <v>92</v>
      </c>
      <c r="C3" s="153" t="s">
        <v>91</v>
      </c>
      <c r="D3" s="154" t="s">
        <v>94</v>
      </c>
      <c r="E3" s="152" t="s">
        <v>98</v>
      </c>
      <c r="F3" s="163" t="s">
        <v>93</v>
      </c>
    </row>
    <row r="4" spans="1:10" s="162" customFormat="1" ht="38.25" customHeight="1" x14ac:dyDescent="0.2">
      <c r="A4" s="164" t="s">
        <v>99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37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100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27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28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38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29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69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30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31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103</v>
      </c>
      <c r="C16" s="172" t="s">
        <v>104</v>
      </c>
    </row>
    <row r="17" spans="1:6" x14ac:dyDescent="0.25">
      <c r="A17" s="173" t="s">
        <v>95</v>
      </c>
      <c r="B17" s="173" t="e">
        <f>'u KOLOVOZU'!B28-#REF!</f>
        <v>#REF!</v>
      </c>
      <c r="C17" s="173" t="e">
        <f>'u KOLOVOZU'!E28-#REF!</f>
        <v>#REF!</v>
      </c>
    </row>
    <row r="18" spans="1:6" x14ac:dyDescent="0.25">
      <c r="A18" s="173" t="s">
        <v>96</v>
      </c>
      <c r="B18" s="173" t="e">
        <f>'u KOLOVOZU'!B36-#REF!</f>
        <v>#REF!</v>
      </c>
      <c r="C18" s="173" t="e">
        <f>'u KOLOVOZU'!E36-#REF!</f>
        <v>#REF!</v>
      </c>
    </row>
    <row r="19" spans="1:6" x14ac:dyDescent="0.25">
      <c r="A19" s="173" t="s">
        <v>102</v>
      </c>
      <c r="B19" s="173" t="e">
        <f>'u KOLOVOZU'!B43-#REF!</f>
        <v>#REF!</v>
      </c>
      <c r="C19" s="173" t="e">
        <f>'u KOLOVOZU'!E43-#REF!</f>
        <v>#REF!</v>
      </c>
    </row>
    <row r="20" spans="1:6" x14ac:dyDescent="0.25">
      <c r="A20" s="159" t="s">
        <v>97</v>
      </c>
      <c r="B20" s="170" t="e">
        <f>'u KOLOVOZU'!B45-#REF!</f>
        <v>#REF!</v>
      </c>
      <c r="C20" s="159" t="e">
        <f>'u KOLOVOZU'!E45-#REF!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108</v>
      </c>
      <c r="C25" s="174" t="s">
        <v>110</v>
      </c>
      <c r="D25" s="171" t="s">
        <v>111</v>
      </c>
      <c r="E25" s="171" t="s">
        <v>112</v>
      </c>
    </row>
    <row r="26" spans="1:6" x14ac:dyDescent="0.25">
      <c r="A26" s="151" t="s">
        <v>105</v>
      </c>
      <c r="B26" s="173" t="e">
        <f>'u KOLOVOZU'!B25-#REF!</f>
        <v>#REF!</v>
      </c>
      <c r="C26" s="173" t="e">
        <f>('u KOLOVOZU'!B32+'u KOLOVOZU'!B33)-(#REF!+#REF!)</f>
        <v>#REF!</v>
      </c>
      <c r="D26" s="173" t="e">
        <f>'u KOLOVOZU'!E25-#REF!</f>
        <v>#REF!</v>
      </c>
      <c r="E26" s="173" t="e">
        <f>('u KOLOVOZU'!E32+'u KOLOVOZU'!E33)-(#REF!+#REF!)</f>
        <v>#REF!</v>
      </c>
    </row>
    <row r="27" spans="1:6" x14ac:dyDescent="0.25">
      <c r="A27" s="151" t="s">
        <v>107</v>
      </c>
      <c r="B27" s="173" t="e">
        <f>'u KOLOVOZU'!B26-#REF!</f>
        <v>#REF!</v>
      </c>
      <c r="C27" s="173" t="e">
        <f>'u KOLOVOZU'!B34-#REF!</f>
        <v>#REF!</v>
      </c>
      <c r="D27" s="173" t="e">
        <f>'u KOLOVOZU'!E26-#REF!</f>
        <v>#REF!</v>
      </c>
      <c r="E27" s="173" t="e">
        <f>'u KOLOVOZU'!E34-#REF!</f>
        <v>#REF!</v>
      </c>
    </row>
    <row r="28" spans="1:6" x14ac:dyDescent="0.25">
      <c r="A28" s="151" t="s">
        <v>106</v>
      </c>
      <c r="B28" s="173" t="e">
        <f>'u KOLOVOZU'!B27-#REF!</f>
        <v>#REF!</v>
      </c>
      <c r="C28" s="173" t="e">
        <f>'u KOLOVOZU'!B35-#REF!</f>
        <v>#REF!</v>
      </c>
      <c r="D28" s="173" t="e">
        <f>'u KOLOVOZU'!E27-#REF!</f>
        <v>#REF!</v>
      </c>
      <c r="E28" s="173" t="e">
        <f>'u KOLOVOZU'!E35-#REF!</f>
        <v>#REF!</v>
      </c>
    </row>
    <row r="29" spans="1:6" x14ac:dyDescent="0.25">
      <c r="A29" s="151" t="s">
        <v>109</v>
      </c>
      <c r="B29" s="173" t="e">
        <f>'u KOLOVOZU'!B28-#REF!</f>
        <v>#REF!</v>
      </c>
      <c r="C29" s="173" t="e">
        <f>'u KOLOVOZU'!B36-#REF!</f>
        <v>#REF!</v>
      </c>
      <c r="D29" s="173" t="e">
        <f>'u KOLOVOZU'!E28-#REF!</f>
        <v>#REF!</v>
      </c>
      <c r="E29" s="173" t="e">
        <f>'u KOLOVOZU'!E36-#REF!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KOLOVOZU</vt:lpstr>
      <vt:lpstr>u KOLOVOZU 2025.-prema svotama</vt:lpstr>
      <vt:lpstr>u KOLOVOZU 2025.- svote BMU</vt:lpstr>
      <vt:lpstr>DOM u KOLOVOZU 2025.</vt:lpstr>
      <vt:lpstr>kontrola (2)</vt:lpstr>
      <vt:lpstr>'DOM u KOLOVOZU 2025.'!Podrucje_ispisa</vt:lpstr>
      <vt:lpstr>'u KOLOVOZU'!Podrucje_ispisa</vt:lpstr>
      <vt:lpstr>'u KOLOVOZU 2025.- svote BMU'!Podrucje_ispisa</vt:lpstr>
      <vt:lpstr>'u KOLOVOZU 2025.-prema svotama'!Podrucje_ispisa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Josipa Perica</cp:lastModifiedBy>
  <cp:lastPrinted>2025-08-20T10:59:10Z</cp:lastPrinted>
  <dcterms:created xsi:type="dcterms:W3CDTF">2012-01-05T13:22:43Z</dcterms:created>
  <dcterms:modified xsi:type="dcterms:W3CDTF">2025-08-20T10:59:56Z</dcterms:modified>
</cp:coreProperties>
</file>